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6170" tabRatio="883"/>
  </bookViews>
  <sheets>
    <sheet name="TOC" sheetId="21" r:id="rId1"/>
    <sheet name="1 - Mass Lo EMC (2)" sheetId="18" r:id="rId2"/>
    <sheet name="2 - Mass Lo-Loads (2)" sheetId="20" r:id="rId3"/>
    <sheet name="3-29 Chem-MassLo" sheetId="3" r:id="rId4"/>
    <sheet name="30-34 Tox_MassLo" sheetId="5" r:id="rId5"/>
    <sheet name="35 SedTox_MAssLo" sheetId="6" r:id="rId6"/>
    <sheet name="36-57 PriorP_MassLo" sheetId="7" r:id="rId7"/>
    <sheet name="58 - MetCTR Editted" sheetId="1" r:id="rId8"/>
    <sheet name="59-65 Bacteria (3)" sheetId="8" r:id="rId9"/>
    <sheet name="66-67 Bacteria Hit Rank (2)" sheetId="9" r:id="rId10"/>
    <sheet name="68 p-values All Samples" sheetId="10" r:id="rId11"/>
    <sheet name="69 p-values Flows to OCean" sheetId="11" r:id="rId12"/>
    <sheet name="70-72 Chem_Bioass" sheetId="12" r:id="rId13"/>
    <sheet name="73 Tox_Bioass" sheetId="13" r:id="rId14"/>
    <sheet name="74-83 Chem_Harb" sheetId="14" r:id="rId15"/>
    <sheet name="84-89 Tox_HarbESt" sheetId="15" r:id="rId16"/>
    <sheet name="90-98 PriorP_Harb" sheetId="16" r:id="rId17"/>
    <sheet name="99 SQO" sheetId="17" r:id="rId18"/>
  </sheets>
  <externalReferences>
    <externalReference r:id="rId19"/>
  </externalReferences>
  <definedNames>
    <definedName name="lnbtubb">'[1]Sheet3 (2)'!$B$26:$J$29</definedName>
    <definedName name="lnnhirb">'[1]Sheet3 (2)'!$B$18:$J$25</definedName>
    <definedName name="_xlnm.Print_Area" localSheetId="1">'1 - Mass Lo EMC (2)'!$A$1:$V$50</definedName>
    <definedName name="_xlnm.Print_Area" localSheetId="2">'2 - Mass Lo-Loads (2)'!$A$1:$V$50</definedName>
    <definedName name="_xlnm.Print_Area" localSheetId="4">'30-34 Tox_MassLo'!$A$1:$CI$54</definedName>
    <definedName name="_xlnm.Print_Area" localSheetId="3">'3-29 Chem-MassLo'!$A$1:$BC$425</definedName>
    <definedName name="_xlnm.Print_Area" localSheetId="5">'35 SedTox_MAssLo'!$A$1:$L$19</definedName>
    <definedName name="_xlnm.Print_Area" localSheetId="6">'36-57 PriorP_MassLo'!$A$1:$EM$110</definedName>
    <definedName name="_xlnm.Print_Area" localSheetId="7">'58 - MetCTR Editted'!$A$1:$AC$33</definedName>
    <definedName name="_xlnm.Print_Area" localSheetId="9">'66-67 Bacteria Hit Rank (2)'!$A$1:$N$43</definedName>
    <definedName name="_xlnm.Print_Area" localSheetId="10">'68 p-values All Samples'!$A$5:$I$40</definedName>
    <definedName name="_xlnm.Print_Area" localSheetId="11">'69 p-values Flows to OCean'!$A$6:$I$33</definedName>
    <definedName name="_xlnm.Print_Area" localSheetId="12">'70-72 Chem_Bioass'!$A$1:$CI$17</definedName>
    <definedName name="_xlnm.Print_Area" localSheetId="15">'84-89 Tox_HarbESt'!$A$1:$AI$87</definedName>
    <definedName name="_xlnm.Print_Area" localSheetId="17">'99 SQO'!$A$1:$H$57</definedName>
    <definedName name="_xlnm.Print_Titles" localSheetId="4">'30-34 Tox_MassLo'!$A:$H,'30-34 Tox_MassLo'!$1:$3</definedName>
    <definedName name="_xlnm.Print_Titles" localSheetId="3">'3-29 Chem-MassLo'!$A:$G,'3-29 Chem-MassLo'!$1:$3</definedName>
    <definedName name="_xlnm.Print_Titles" localSheetId="6">'36-57 PriorP_MassLo'!$A:$B,'36-57 PriorP_MassLo'!$1:$2</definedName>
    <definedName name="_xlnm.Print_Titles" localSheetId="8">'59-65 Bacteria (3)'!$1:$3</definedName>
    <definedName name="_xlnm.Print_Titles" localSheetId="12">'70-72 Chem_Bioass'!$A:$D,'70-72 Chem_Bioass'!$1:$3</definedName>
    <definedName name="_xlnm.Print_Titles" localSheetId="14">'74-83 Chem_Harb'!$A:$D,'74-83 Chem_Harb'!$1:$3</definedName>
    <definedName name="_xlnm.Print_Titles" localSheetId="15">'84-89 Tox_HarbESt'!$A:$E,'84-89 Tox_HarbESt'!$1:$3</definedName>
    <definedName name="_xlnm.Print_Titles" localSheetId="16">'90-98 PriorP_Harb'!$A:$B,'90-98 PriorP_Harb'!$1:$2</definedName>
    <definedName name="unbchbb">'[1]Sheet3 (2)'!$B$38:$J$45</definedName>
    <definedName name="unbjamb">'[1]Sheet3 (2)'!$B$46:$J$51</definedName>
    <definedName name="unbnsbb">'[1]Sheet3 (2)'!$B$52:$J$57</definedName>
    <definedName name="unbsdcb">'[1]Sheet3 (2)'!$B$58:$J$63</definedName>
  </definedNames>
  <calcPr calcId="145621"/>
</workbook>
</file>

<file path=xl/calcChain.xml><?xml version="1.0" encoding="utf-8"?>
<calcChain xmlns="http://schemas.openxmlformats.org/spreadsheetml/2006/main">
  <c r="H198" i="14" l="1"/>
  <c r="G198" i="14"/>
  <c r="F198" i="14"/>
  <c r="E198" i="14"/>
  <c r="H175" i="14"/>
  <c r="G175" i="14"/>
  <c r="F175" i="14"/>
  <c r="E175" i="14"/>
  <c r="H170" i="14"/>
  <c r="G170" i="14"/>
  <c r="F170" i="14"/>
  <c r="H114" i="14"/>
  <c r="G114" i="14"/>
  <c r="F114" i="14"/>
  <c r="E114" i="14"/>
  <c r="H110" i="14"/>
  <c r="G110" i="14"/>
  <c r="F110" i="14"/>
  <c r="E110" i="14"/>
  <c r="H105" i="14"/>
  <c r="G105" i="14"/>
  <c r="F105" i="14"/>
  <c r="E105" i="14"/>
  <c r="H100" i="14"/>
  <c r="G100" i="14"/>
  <c r="F100" i="14"/>
  <c r="E100" i="14"/>
  <c r="H95" i="14"/>
  <c r="G95" i="14"/>
  <c r="F95" i="14"/>
  <c r="E95" i="14"/>
  <c r="H90" i="14"/>
  <c r="G90" i="14"/>
  <c r="F90" i="14"/>
  <c r="E90" i="14"/>
  <c r="H31" i="14"/>
  <c r="G31" i="14"/>
  <c r="F31" i="14"/>
  <c r="E31" i="14"/>
  <c r="H23" i="14"/>
  <c r="G23" i="14"/>
  <c r="F23" i="14"/>
  <c r="E23" i="14"/>
  <c r="H18" i="14"/>
  <c r="G18" i="14"/>
  <c r="F18" i="14"/>
  <c r="E18" i="14"/>
  <c r="H13" i="14"/>
  <c r="G13" i="14"/>
  <c r="F13" i="14"/>
  <c r="E13" i="14"/>
  <c r="H8" i="14"/>
  <c r="G8" i="14"/>
  <c r="F8" i="14"/>
  <c r="E8" i="14"/>
</calcChain>
</file>

<file path=xl/comments1.xml><?xml version="1.0" encoding="utf-8"?>
<comments xmlns="http://schemas.openxmlformats.org/spreadsheetml/2006/main">
  <authors>
    <author>Von Bitner, Theodore</author>
  </authors>
  <commentList>
    <comment ref="B20" authorId="0">
      <text>
        <r>
          <rPr>
            <b/>
            <sz val="12"/>
            <color indexed="81"/>
            <rFont val="Tahoma"/>
            <family val="2"/>
          </rPr>
          <t>Von Bitner, Theodore: check units for mg/kg or ug/kg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<sst xmlns="http://schemas.openxmlformats.org/spreadsheetml/2006/main" count="16196" uniqueCount="928">
  <si>
    <t>Freshwater</t>
  </si>
  <si>
    <t>Seawater</t>
  </si>
  <si>
    <t>Sample #</t>
  </si>
  <si>
    <t>Cd</t>
  </si>
  <si>
    <t>Cu</t>
  </si>
  <si>
    <t>Ni</t>
  </si>
  <si>
    <t>Pb</t>
  </si>
  <si>
    <t>Se</t>
  </si>
  <si>
    <t>Zn</t>
  </si>
  <si>
    <t>Site</t>
  </si>
  <si>
    <t>Watershed</t>
  </si>
  <si>
    <t>Program Element</t>
  </si>
  <si>
    <t>dry</t>
  </si>
  <si>
    <t>wet</t>
  </si>
  <si>
    <t>BARSED</t>
  </si>
  <si>
    <t>San Diego Creek</t>
  </si>
  <si>
    <t>Mass Loadings Monitoring</t>
  </si>
  <si>
    <t>Does not flow directly to seawater. Do not perform seawater analysis</t>
  </si>
  <si>
    <t>BCC02</t>
  </si>
  <si>
    <t>Anaheim Bay- Huntington Harbor</t>
  </si>
  <si>
    <t>CARB01</t>
  </si>
  <si>
    <t>San Gabriel River/ Coyote Creek</t>
  </si>
  <si>
    <t>CCBA01</t>
  </si>
  <si>
    <t>CICF25</t>
  </si>
  <si>
    <t>Newport Bay</t>
  </si>
  <si>
    <t>CMCG02</t>
  </si>
  <si>
    <t>EGWC05</t>
  </si>
  <si>
    <t>FCVA03</t>
  </si>
  <si>
    <t>SADF01</t>
  </si>
  <si>
    <t>SDMF05</t>
  </si>
  <si>
    <t>WYLSED</t>
  </si>
  <si>
    <t>SGLR01662</t>
  </si>
  <si>
    <t>Bioassessment Monitoring</t>
  </si>
  <si>
    <t>SMC03438</t>
  </si>
  <si>
    <t>SMC05230</t>
  </si>
  <si>
    <t>Santa River</t>
  </si>
  <si>
    <t>SMC05379</t>
  </si>
  <si>
    <t>SMC06302</t>
  </si>
  <si>
    <t>SMC08094</t>
  </si>
  <si>
    <t>San Ana River</t>
  </si>
  <si>
    <t>SMC08414</t>
  </si>
  <si>
    <t>BBOLR</t>
  </si>
  <si>
    <t>Estuary/ Wetlands Monitoring</t>
  </si>
  <si>
    <t>HUNBCC</t>
  </si>
  <si>
    <t>HUNCRB</t>
  </si>
  <si>
    <t>HUNWAR</t>
  </si>
  <si>
    <t>LNBHIR</t>
  </si>
  <si>
    <t>LNBTUB</t>
  </si>
  <si>
    <t>TBTMAR</t>
  </si>
  <si>
    <t>TGDC05</t>
  </si>
  <si>
    <t>UNBCHB</t>
  </si>
  <si>
    <t>UNBJAM</t>
  </si>
  <si>
    <t>UNBNSB</t>
  </si>
  <si>
    <t>UNBSDC</t>
  </si>
  <si>
    <t/>
  </si>
  <si>
    <t>Dissolved</t>
  </si>
  <si>
    <t>Total</t>
  </si>
  <si>
    <t>Storm</t>
  </si>
  <si>
    <t>Dec 12-14, 2011</t>
  </si>
  <si>
    <t xml:space="preserve">  </t>
  </si>
  <si>
    <t>Oct 5-6, 2011</t>
  </si>
  <si>
    <t>Oct 4-5, 2011</t>
  </si>
  <si>
    <t>Mar 17-19, 2012</t>
  </si>
  <si>
    <t>Oct 4-6, 2011</t>
  </si>
  <si>
    <t>Oct 4-4, 2011</t>
  </si>
  <si>
    <t>Tons</t>
  </si>
  <si>
    <t>lbs</t>
  </si>
  <si>
    <t>ac-ft</t>
  </si>
  <si>
    <t>as CaCO3</t>
  </si>
  <si>
    <t>As</t>
  </si>
  <si>
    <t>Ag</t>
  </si>
  <si>
    <t>Cr</t>
  </si>
  <si>
    <t>VSS</t>
  </si>
  <si>
    <t>TSS</t>
  </si>
  <si>
    <t>as P</t>
  </si>
  <si>
    <t>as PO4</t>
  </si>
  <si>
    <t>TKN</t>
  </si>
  <si>
    <t>as N</t>
  </si>
  <si>
    <t>As NO3</t>
  </si>
  <si>
    <t>Type</t>
  </si>
  <si>
    <t>Sampled</t>
  </si>
  <si>
    <t>Weather</t>
  </si>
  <si>
    <t>Period</t>
  </si>
  <si>
    <t>Station</t>
  </si>
  <si>
    <t>Hardness</t>
  </si>
  <si>
    <t>Phos.</t>
  </si>
  <si>
    <t>NH3</t>
  </si>
  <si>
    <t>Nitrate</t>
  </si>
  <si>
    <t>Volume</t>
  </si>
  <si>
    <t>Ortho</t>
  </si>
  <si>
    <t>&lt;5</t>
  </si>
  <si>
    <t>&gt;2000</t>
  </si>
  <si>
    <t>S</t>
  </si>
  <si>
    <t>SVC</t>
  </si>
  <si>
    <t>&lt;0.5</t>
  </si>
  <si>
    <t>&lt;20</t>
  </si>
  <si>
    <t>DF</t>
  </si>
  <si>
    <t>&lt;10</t>
  </si>
  <si>
    <t>&lt;0.02</t>
  </si>
  <si>
    <t>&lt;0.1</t>
  </si>
  <si>
    <t>DT</t>
  </si>
  <si>
    <t>&lt;0.05</t>
  </si>
  <si>
    <t>&gt;1000</t>
  </si>
  <si>
    <t>&lt;0.15</t>
  </si>
  <si>
    <t>&gt;980</t>
  </si>
  <si>
    <t>&gt;90</t>
  </si>
  <si>
    <t>&gt;720</t>
  </si>
  <si>
    <t>SF</t>
  </si>
  <si>
    <t>ST</t>
  </si>
  <si>
    <t>&gt;25000</t>
  </si>
  <si>
    <t>&gt;600</t>
  </si>
  <si>
    <t>&lt;2</t>
  </si>
  <si>
    <t>&gt;38000</t>
  </si>
  <si>
    <t>&gt;3200</t>
  </si>
  <si>
    <t>&gt;110</t>
  </si>
  <si>
    <t>&lt;0.4</t>
  </si>
  <si>
    <t>&gt;4400</t>
  </si>
  <si>
    <t>&gt;2600</t>
  </si>
  <si>
    <t>&gt;620000</t>
  </si>
  <si>
    <t>&gt;5000</t>
  </si>
  <si>
    <t>&gt;480000</t>
  </si>
  <si>
    <t>&gt;300</t>
  </si>
  <si>
    <t>&lt;9</t>
  </si>
  <si>
    <t>&gt;3900</t>
  </si>
  <si>
    <t>&gt;2400</t>
  </si>
  <si>
    <t>&gt;7400</t>
  </si>
  <si>
    <t>&gt;880000</t>
  </si>
  <si>
    <t>&lt;25</t>
  </si>
  <si>
    <t>&gt;6500</t>
  </si>
  <si>
    <t>MIRF07</t>
  </si>
  <si>
    <t>LANF08</t>
  </si>
  <si>
    <t>&gt;100000</t>
  </si>
  <si>
    <t>&gt;5300</t>
  </si>
  <si>
    <t>&gt;970000</t>
  </si>
  <si>
    <t>&gt;35000</t>
  </si>
  <si>
    <t>&gt;3500</t>
  </si>
  <si>
    <t>&gt;4800</t>
  </si>
  <si>
    <t>&gt;60000</t>
  </si>
  <si>
    <t>&gt;9.3e+006</t>
  </si>
  <si>
    <t>&gt;94000</t>
  </si>
  <si>
    <t>&gt;196000</t>
  </si>
  <si>
    <t>&gt;380000</t>
  </si>
  <si>
    <t>&gt;2100</t>
  </si>
  <si>
    <t>&gt;34000</t>
  </si>
  <si>
    <t>&gt;7100</t>
  </si>
  <si>
    <t>&gt;51000</t>
  </si>
  <si>
    <t>&gt;140</t>
  </si>
  <si>
    <t>&gt;99000</t>
  </si>
  <si>
    <t>&gt;11100</t>
  </si>
  <si>
    <t>&lt; 0.5</t>
  </si>
  <si>
    <t>&gt;2200</t>
  </si>
  <si>
    <t>&gt;31000</t>
  </si>
  <si>
    <t>&gt;1340</t>
  </si>
  <si>
    <t>&gt;4100</t>
  </si>
  <si>
    <t>&gt;108000</t>
  </si>
  <si>
    <t>&gt;22000</t>
  </si>
  <si>
    <t>&gt;1400</t>
  </si>
  <si>
    <t>&gt;700</t>
  </si>
  <si>
    <t>&gt;410</t>
  </si>
  <si>
    <t>&gt;43000</t>
  </si>
  <si>
    <t>&gt;270000</t>
  </si>
  <si>
    <t>&gt;3600</t>
  </si>
  <si>
    <t>&gt;750</t>
  </si>
  <si>
    <t>&lt;0.25</t>
  </si>
  <si>
    <t>&gt;116000</t>
  </si>
  <si>
    <t>&gt;1.2e+006</t>
  </si>
  <si>
    <t>&gt;6900</t>
  </si>
  <si>
    <t>&gt;480</t>
  </si>
  <si>
    <t>BCF04</t>
  </si>
  <si>
    <t>&gt;440</t>
  </si>
  <si>
    <t>&gt;48000</t>
  </si>
  <si>
    <t>&gt;1.86e+006</t>
  </si>
  <si>
    <t>&gt;64000</t>
  </si>
  <si>
    <t>&gt;520000</t>
  </si>
  <si>
    <t>&gt;390</t>
  </si>
  <si>
    <t>&gt;10000</t>
  </si>
  <si>
    <t>&gt;189000</t>
  </si>
  <si>
    <t>ACWF18</t>
  </si>
  <si>
    <t>ng/L</t>
  </si>
  <si>
    <t>ug/L</t>
  </si>
  <si>
    <t>mg/L</t>
  </si>
  <si>
    <t>NTU</t>
  </si>
  <si>
    <t>CFU/100 ml</t>
  </si>
  <si>
    <t>umhos/cm</t>
  </si>
  <si>
    <t>SU</t>
  </si>
  <si>
    <t>deg C</t>
  </si>
  <si>
    <t>uS/cm</t>
  </si>
  <si>
    <t>Depth</t>
  </si>
  <si>
    <t>Num Samp</t>
  </si>
  <si>
    <t>End</t>
  </si>
  <si>
    <t>Begin</t>
  </si>
  <si>
    <t>Date</t>
  </si>
  <si>
    <t>Hg</t>
  </si>
  <si>
    <t>Fe</t>
  </si>
  <si>
    <t>Prallethrin</t>
  </si>
  <si>
    <t>Permethrin</t>
  </si>
  <si>
    <t>L-Cyhalothrin</t>
  </si>
  <si>
    <t>Esfenvalerate</t>
  </si>
  <si>
    <t>Deltamethrin</t>
  </si>
  <si>
    <t>Cypermethrin</t>
  </si>
  <si>
    <t>Cyfluthrin</t>
  </si>
  <si>
    <t>Bifenthrin</t>
  </si>
  <si>
    <t>Allethrin</t>
  </si>
  <si>
    <t>Malathion</t>
  </si>
  <si>
    <t>Dimethoate</t>
  </si>
  <si>
    <t>Diazinon</t>
  </si>
  <si>
    <t>Chlorpyrifos</t>
  </si>
  <si>
    <t>TotalPhosphorus</t>
  </si>
  <si>
    <t>OrthoPhosphate</t>
  </si>
  <si>
    <t>NitrateNitrite</t>
  </si>
  <si>
    <t>AmmoniaN</t>
  </si>
  <si>
    <t>Turbidity</t>
  </si>
  <si>
    <t>OilAndGrease</t>
  </si>
  <si>
    <t>TOC</t>
  </si>
  <si>
    <t>DOC</t>
  </si>
  <si>
    <t>SO4</t>
  </si>
  <si>
    <t>Cl</t>
  </si>
  <si>
    <t>GLYP</t>
  </si>
  <si>
    <t>TC</t>
  </si>
  <si>
    <t>FC</t>
  </si>
  <si>
    <t>ENT</t>
  </si>
  <si>
    <t>SpecCond</t>
  </si>
  <si>
    <t>pH</t>
  </si>
  <si>
    <t>WaterTemperature</t>
  </si>
  <si>
    <t>Field pH</t>
  </si>
  <si>
    <t>Field Hardness</t>
  </si>
  <si>
    <t>EC</t>
  </si>
  <si>
    <t>DO</t>
  </si>
  <si>
    <t>Composite</t>
  </si>
  <si>
    <t>Trace Metals</t>
  </si>
  <si>
    <t>Pyrethroid Pesticides</t>
  </si>
  <si>
    <t>OP Pesticides</t>
  </si>
  <si>
    <t>NUT</t>
  </si>
  <si>
    <t>Bacteria Indicator</t>
  </si>
  <si>
    <t>Lab Values</t>
  </si>
  <si>
    <t>FIELD</t>
  </si>
  <si>
    <t>mg/ L</t>
  </si>
  <si>
    <t>ug/ L</t>
  </si>
  <si>
    <t>Ceriodaphnia Reproduction</t>
  </si>
  <si>
    <t>Ceriodaphnia Survival</t>
  </si>
  <si>
    <t>Ceriodaphnia Survival 48 Hour</t>
  </si>
  <si>
    <t>Hyallela 10 day Survival in Sediment</t>
  </si>
  <si>
    <t>Hyallela Survival 96 Hour</t>
  </si>
  <si>
    <t>Mysidopsis Growth</t>
  </si>
  <si>
    <t>Mysidopsis Survival</t>
  </si>
  <si>
    <t>Mysidopsis Survival 48 Hour</t>
  </si>
  <si>
    <t>Sea Urchin Fertilization</t>
  </si>
  <si>
    <t>Selenastrum Cell Density</t>
  </si>
  <si>
    <t>Matrix</t>
  </si>
  <si>
    <t>Reprod Control</t>
  </si>
  <si>
    <t>Reprod in 100%</t>
  </si>
  <si>
    <t>Reprod in 50%</t>
  </si>
  <si>
    <t>Reprod in 25%</t>
  </si>
  <si>
    <t>NOEC</t>
  </si>
  <si>
    <t>IC25</t>
  </si>
  <si>
    <t>IC50</t>
  </si>
  <si>
    <t>Toxic Units</t>
  </si>
  <si>
    <t>Survival Control</t>
  </si>
  <si>
    <t>Survival in 100%</t>
  </si>
  <si>
    <t>Survival in 50%</t>
  </si>
  <si>
    <t>Survival in 25%</t>
  </si>
  <si>
    <t>Probability</t>
  </si>
  <si>
    <t>Probability Test</t>
  </si>
  <si>
    <t>Biomass Control</t>
  </si>
  <si>
    <t>Biomass in 100%</t>
  </si>
  <si>
    <t>Biomass in 50%</t>
  </si>
  <si>
    <t>Biomass in 25%</t>
  </si>
  <si>
    <t>Biomass in 12.5%</t>
  </si>
  <si>
    <t>Biomass in 6.25%</t>
  </si>
  <si>
    <t>Fert Control</t>
  </si>
  <si>
    <t>Fert in 100%</t>
  </si>
  <si>
    <t>Fert in 50%</t>
  </si>
  <si>
    <t>Fert in 25%</t>
  </si>
  <si>
    <t>Cell Dt Control</t>
  </si>
  <si>
    <t>Cell Dt in 100%</t>
  </si>
  <si>
    <t>Cell Dt in 50%</t>
  </si>
  <si>
    <t>% Conc</t>
  </si>
  <si>
    <t>TU</t>
  </si>
  <si>
    <t>NULL</t>
  </si>
  <si>
    <t>mg/individual</t>
  </si>
  <si>
    <t>Cell Dt</t>
  </si>
  <si>
    <t>FW</t>
  </si>
  <si>
    <t>&gt;100</t>
  </si>
  <si>
    <t>&lt;50</t>
  </si>
  <si>
    <t>&gt;2</t>
  </si>
  <si>
    <t>&lt;100</t>
  </si>
  <si>
    <t>&gt;1</t>
  </si>
  <si>
    <t>NR</t>
  </si>
  <si>
    <t>&gt;0.05</t>
  </si>
  <si>
    <t>Hyallela 10 day Survival in Sed</t>
  </si>
  <si>
    <t>% Survival</t>
  </si>
  <si>
    <t>SED</t>
  </si>
  <si>
    <t>BREA02</t>
  </si>
  <si>
    <t>CCSBA01</t>
  </si>
  <si>
    <t>FULA03</t>
  </si>
  <si>
    <t>Date/Time</t>
  </si>
  <si>
    <t>Acid Extractable Compounds</t>
  </si>
  <si>
    <t>2,4-Dinitrophenol</t>
  </si>
  <si>
    <t>2-chlorophenol</t>
  </si>
  <si>
    <t>&lt;200</t>
  </si>
  <si>
    <t>2-Nitrophenol</t>
  </si>
  <si>
    <t>&lt;400</t>
  </si>
  <si>
    <t>4-Nitrophenol</t>
  </si>
  <si>
    <t>Pentachlorophenol</t>
  </si>
  <si>
    <t>Phenol</t>
  </si>
  <si>
    <t>Base/Neutral Extractable Compounds</t>
  </si>
  <si>
    <t>1,2,4-Trichlorobenzene</t>
  </si>
  <si>
    <t>1,2-Dichlorobenzene</t>
  </si>
  <si>
    <t>1,3-Dichlorobenzene</t>
  </si>
  <si>
    <t>1,4-Dichlorobenzene</t>
  </si>
  <si>
    <t>2,4-Dinitrotoluene</t>
  </si>
  <si>
    <t>2,6-Dinitrotoluene</t>
  </si>
  <si>
    <t>2-Chloronaphthalene</t>
  </si>
  <si>
    <t>3,3'-dichlorobenzidine</t>
  </si>
  <si>
    <t>Benzidine</t>
  </si>
  <si>
    <t>bis(2-Chloroethoxy)methane</t>
  </si>
  <si>
    <t>bis(2-Chloroethyl)ether</t>
  </si>
  <si>
    <t>bis(2-Chloroisopropyl)ether</t>
  </si>
  <si>
    <t>bis(2-Ethylhexyl) Phthalate</t>
  </si>
  <si>
    <t>Di-n-butyl Phthalate</t>
  </si>
  <si>
    <t>Di-n-octyl Phthalate</t>
  </si>
  <si>
    <t>Diethyl Phthalate</t>
  </si>
  <si>
    <t>Dimethyl Phthalate</t>
  </si>
  <si>
    <t>Hexachlorobenzene</t>
  </si>
  <si>
    <t>Hexachlorobutadiene</t>
  </si>
  <si>
    <t>Hexachlorocyclopentadiene</t>
  </si>
  <si>
    <t>Hexachloroethane</t>
  </si>
  <si>
    <t>Isophorone</t>
  </si>
  <si>
    <t>N-Nitrosodi-n-propylamine</t>
  </si>
  <si>
    <t>N-Nitrosodiphenylamine</t>
  </si>
  <si>
    <t>Nitrobenzene</t>
  </si>
  <si>
    <t>Metals</t>
  </si>
  <si>
    <t>Silver Ag</t>
  </si>
  <si>
    <t>Silver Ag (Dissolved)</t>
  </si>
  <si>
    <t>Arsenic As</t>
  </si>
  <si>
    <t>Arsenic As (Dissolved)</t>
  </si>
  <si>
    <t>Beryllium Be</t>
  </si>
  <si>
    <t>&lt;0.2</t>
  </si>
  <si>
    <t>Beryllium Be (Dissolved)</t>
  </si>
  <si>
    <t>Cadmium Cd</t>
  </si>
  <si>
    <t>Cadmium Cd (Dissolved)</t>
  </si>
  <si>
    <t>Chromium Cr</t>
  </si>
  <si>
    <t>Chromium Cr (Dissolved)</t>
  </si>
  <si>
    <t>Copper Cu</t>
  </si>
  <si>
    <t>Copper Cu (Dissolved)</t>
  </si>
  <si>
    <t>Mercury Hg</t>
  </si>
  <si>
    <t>Mercury Hg (Dissolved)</t>
  </si>
  <si>
    <t>Nickel Ni</t>
  </si>
  <si>
    <t>Nickel Ni (Dissolved)</t>
  </si>
  <si>
    <t>Lead Pb</t>
  </si>
  <si>
    <t>Lead Pb (Dissolved)</t>
  </si>
  <si>
    <t>Antimony Sb</t>
  </si>
  <si>
    <t>Antimony Sb (Dissolved)</t>
  </si>
  <si>
    <t>Selenium Se</t>
  </si>
  <si>
    <t>Selenium Se (Dissolved)</t>
  </si>
  <si>
    <t>Thallium Tl</t>
  </si>
  <si>
    <t>Thallium Tl (Dissolved)</t>
  </si>
  <si>
    <t>Zinc Zn</t>
  </si>
  <si>
    <t>Zinc Zn (Dissolved)</t>
  </si>
  <si>
    <t>Organochlorine Pesticides</t>
  </si>
  <si>
    <t>4,4'-DDD</t>
  </si>
  <si>
    <t>&lt;0.01</t>
  </si>
  <si>
    <t>4,4'-DDE</t>
  </si>
  <si>
    <t>4,4'-DDT</t>
  </si>
  <si>
    <t>Aldrin</t>
  </si>
  <si>
    <t>Dieldrin</t>
  </si>
  <si>
    <t>Endrin</t>
  </si>
  <si>
    <t>Endrin Aldehyde</t>
  </si>
  <si>
    <t>Heptachlor</t>
  </si>
  <si>
    <t>Heptachlor Epoxide</t>
  </si>
  <si>
    <t>Toxaphene</t>
  </si>
  <si>
    <t>&lt;1</t>
  </si>
  <si>
    <t>PCB Arochlors</t>
  </si>
  <si>
    <t>PCB-1016</t>
  </si>
  <si>
    <t>PCB-1221</t>
  </si>
  <si>
    <t>PCB-1232</t>
  </si>
  <si>
    <t>PCB-1242</t>
  </si>
  <si>
    <t>PCB-1248</t>
  </si>
  <si>
    <t>PCB-1254</t>
  </si>
  <si>
    <t>PCB-1260</t>
  </si>
  <si>
    <t>Polynuclear Aromatic Hydrocarbons</t>
  </si>
  <si>
    <t>Acenaphthene</t>
  </si>
  <si>
    <t>Acenaphthylene</t>
  </si>
  <si>
    <t>Anthracene</t>
  </si>
  <si>
    <t>Chrysene</t>
  </si>
  <si>
    <t>Fluoranthene</t>
  </si>
  <si>
    <t>Fluorene</t>
  </si>
  <si>
    <t>Indeno[1,2,3-c,d]pyrene</t>
  </si>
  <si>
    <t>Naphthalene</t>
  </si>
  <si>
    <t>Phenanthrene</t>
  </si>
  <si>
    <t>Pyrene</t>
  </si>
  <si>
    <t>Upcoast</t>
  </si>
  <si>
    <t>Stormdrain</t>
  </si>
  <si>
    <t>Downcoast</t>
  </si>
  <si>
    <t>FlowsToOcean</t>
  </si>
  <si>
    <t>PipeDischargeRate</t>
  </si>
  <si>
    <t>cfs</t>
  </si>
  <si>
    <t>BGC</t>
  </si>
  <si>
    <t>True</t>
  </si>
  <si>
    <t>&gt;430</t>
  </si>
  <si>
    <t>&gt;160</t>
  </si>
  <si>
    <t>&gt;510</t>
  </si>
  <si>
    <t>&gt;660</t>
  </si>
  <si>
    <t>&gt;220</t>
  </si>
  <si>
    <t>False</t>
  </si>
  <si>
    <t>&gt;310</t>
  </si>
  <si>
    <t>&gt;2500</t>
  </si>
  <si>
    <t>&gt;1300</t>
  </si>
  <si>
    <t>&gt;1180</t>
  </si>
  <si>
    <t>&gt;1130</t>
  </si>
  <si>
    <t>&gt;500</t>
  </si>
  <si>
    <t>&gt;920</t>
  </si>
  <si>
    <t>&gt;9400</t>
  </si>
  <si>
    <t>&gt;930</t>
  </si>
  <si>
    <t>&gt;130</t>
  </si>
  <si>
    <t>&gt;12500</t>
  </si>
  <si>
    <t>&gt;350</t>
  </si>
  <si>
    <t>&gt;1100</t>
  </si>
  <si>
    <t>&gt;9</t>
  </si>
  <si>
    <t>&gt;2800</t>
  </si>
  <si>
    <t>&gt;20</t>
  </si>
  <si>
    <t>&gt;80000</t>
  </si>
  <si>
    <t>&gt;1110</t>
  </si>
  <si>
    <t>&gt;103000</t>
  </si>
  <si>
    <t>&gt;9100</t>
  </si>
  <si>
    <t>&gt;3100</t>
  </si>
  <si>
    <t>&gt;7800</t>
  </si>
  <si>
    <t>&gt;380</t>
  </si>
  <si>
    <t>&gt;30</t>
  </si>
  <si>
    <t>HB1</t>
  </si>
  <si>
    <t>&gt;7500</t>
  </si>
  <si>
    <t>&gt;210000</t>
  </si>
  <si>
    <t>&gt;2300</t>
  </si>
  <si>
    <t>&gt;2700</t>
  </si>
  <si>
    <t>&gt;112000</t>
  </si>
  <si>
    <t>&gt;23000</t>
  </si>
  <si>
    <t>&gt;90000</t>
  </si>
  <si>
    <t>&gt;37000</t>
  </si>
  <si>
    <t>&gt;45000</t>
  </si>
  <si>
    <t>&gt;17000</t>
  </si>
  <si>
    <t>&gt;24000</t>
  </si>
  <si>
    <t>&gt;400000</t>
  </si>
  <si>
    <t>HB2</t>
  </si>
  <si>
    <t>&gt;6800</t>
  </si>
  <si>
    <t>&gt;370</t>
  </si>
  <si>
    <t>&gt;4200</t>
  </si>
  <si>
    <t>&gt;4300</t>
  </si>
  <si>
    <t>&gt;32000</t>
  </si>
  <si>
    <t>&gt;63000</t>
  </si>
  <si>
    <t>&gt;790</t>
  </si>
  <si>
    <t>&gt;3700</t>
  </si>
  <si>
    <t>&gt;125000</t>
  </si>
  <si>
    <t>&gt;7000</t>
  </si>
  <si>
    <t>HB3</t>
  </si>
  <si>
    <t>&gt;29000</t>
  </si>
  <si>
    <t>&gt;107000</t>
  </si>
  <si>
    <t>&gt;340000</t>
  </si>
  <si>
    <t>&gt;27000</t>
  </si>
  <si>
    <t>&gt;28000</t>
  </si>
  <si>
    <t>&gt;4700</t>
  </si>
  <si>
    <t>&gt;230000</t>
  </si>
  <si>
    <t>&gt;61000</t>
  </si>
  <si>
    <t>&gt;800</t>
  </si>
  <si>
    <t>&lt;8</t>
  </si>
  <si>
    <t>&gt;42000</t>
  </si>
  <si>
    <t>&gt;105000</t>
  </si>
  <si>
    <t>&gt;99</t>
  </si>
  <si>
    <t>&gt;660000</t>
  </si>
  <si>
    <t>&gt;74000</t>
  </si>
  <si>
    <t>&gt;44000</t>
  </si>
  <si>
    <t>HB4</t>
  </si>
  <si>
    <t>&gt;9500</t>
  </si>
  <si>
    <t>&gt;240</t>
  </si>
  <si>
    <t>&gt;7700</t>
  </si>
  <si>
    <t>&gt;13200</t>
  </si>
  <si>
    <t>&gt;141000</t>
  </si>
  <si>
    <t>&gt;13900</t>
  </si>
  <si>
    <t>&lt;90</t>
  </si>
  <si>
    <t>&gt;890000</t>
  </si>
  <si>
    <t>&gt;16300</t>
  </si>
  <si>
    <t>&gt;3400</t>
  </si>
  <si>
    <t>&gt;250</t>
  </si>
  <si>
    <t>&gt;8000</t>
  </si>
  <si>
    <t>&gt;41000</t>
  </si>
  <si>
    <t>&gt;93000000</t>
  </si>
  <si>
    <t>&gt;2700000</t>
  </si>
  <si>
    <t>&gt;390000</t>
  </si>
  <si>
    <t>HB5</t>
  </si>
  <si>
    <t>&gt;4400000</t>
  </si>
  <si>
    <t>&gt;7400000</t>
  </si>
  <si>
    <t>&gt;4800000</t>
  </si>
  <si>
    <t>&gt;1880000</t>
  </si>
  <si>
    <t>&gt;1240000</t>
  </si>
  <si>
    <t>&gt;840000</t>
  </si>
  <si>
    <t>&gt;1960000</t>
  </si>
  <si>
    <t>&gt;1270000</t>
  </si>
  <si>
    <t>&gt;960000</t>
  </si>
  <si>
    <t>&gt;5200000</t>
  </si>
  <si>
    <t>&gt;1180000</t>
  </si>
  <si>
    <t>&gt;670000</t>
  </si>
  <si>
    <t>&gt;5700</t>
  </si>
  <si>
    <t>&gt;20000000</t>
  </si>
  <si>
    <t>&gt;118000</t>
  </si>
  <si>
    <t>&gt;2000000000</t>
  </si>
  <si>
    <t>&gt;2000000</t>
  </si>
  <si>
    <t>&gt;7700000</t>
  </si>
  <si>
    <t>&gt;9700</t>
  </si>
  <si>
    <t>&gt;67000000</t>
  </si>
  <si>
    <t>&gt;10100</t>
  </si>
  <si>
    <t>&gt;31000000</t>
  </si>
  <si>
    <t>&gt;2.4e+006</t>
  </si>
  <si>
    <t>&gt;250000</t>
  </si>
  <si>
    <t>MDC</t>
  </si>
  <si>
    <t>&gt;990</t>
  </si>
  <si>
    <t>&gt;610</t>
  </si>
  <si>
    <t>&gt;50</t>
  </si>
  <si>
    <t>&gt;680</t>
  </si>
  <si>
    <t>&gt;230</t>
  </si>
  <si>
    <t>&gt;960</t>
  </si>
  <si>
    <t>&gt;4600</t>
  </si>
  <si>
    <t>&gt;690</t>
  </si>
  <si>
    <t>&gt;470</t>
  </si>
  <si>
    <t>&gt;650</t>
  </si>
  <si>
    <t>&gt;1200</t>
  </si>
  <si>
    <t>&gt;360</t>
  </si>
  <si>
    <t>&gt;5500</t>
  </si>
  <si>
    <t>&gt;770</t>
  </si>
  <si>
    <t>&gt;780</t>
  </si>
  <si>
    <t>&gt;620</t>
  </si>
  <si>
    <t>&gt;740</t>
  </si>
  <si>
    <t>&gt;540</t>
  </si>
  <si>
    <t>&gt;200</t>
  </si>
  <si>
    <t>&gt;560</t>
  </si>
  <si>
    <t>PPC</t>
  </si>
  <si>
    <t>&gt;16200</t>
  </si>
  <si>
    <t>&gt;6100</t>
  </si>
  <si>
    <t>&gt;260</t>
  </si>
  <si>
    <t>&gt;5100</t>
  </si>
  <si>
    <t>&gt;340</t>
  </si>
  <si>
    <t>&gt;4500</t>
  </si>
  <si>
    <t>&gt;40</t>
  </si>
  <si>
    <t>&gt;420</t>
  </si>
  <si>
    <t>&gt;5800</t>
  </si>
  <si>
    <t>&gt;1090</t>
  </si>
  <si>
    <t>WFC</t>
  </si>
  <si>
    <t>&gt;450</t>
  </si>
  <si>
    <t>&gt;2900</t>
  </si>
  <si>
    <t>&gt;170</t>
  </si>
  <si>
    <t>&gt;180</t>
  </si>
  <si>
    <t>&gt;290</t>
  </si>
  <si>
    <t>&gt;280</t>
  </si>
  <si>
    <t>&gt;320</t>
  </si>
  <si>
    <t>&gt;670</t>
  </si>
  <si>
    <t>&gt;1900</t>
  </si>
  <si>
    <t>&gt;210</t>
  </si>
  <si>
    <t>&gt;580</t>
  </si>
  <si>
    <t>&gt;520</t>
  </si>
  <si>
    <t>&gt;60</t>
  </si>
  <si>
    <t>SAR Exceedance in Regional Channels and the Surfzone  Near Outlets</t>
  </si>
  <si>
    <t>of Coastal Drains and Creeks when Drains Flow to Ocean</t>
  </si>
  <si>
    <t>Entire Year</t>
  </si>
  <si>
    <t>AB411 Season</t>
  </si>
  <si>
    <t># days</t>
  </si>
  <si>
    <t># Samples</t>
  </si>
  <si>
    <t>Avg Hits</t>
  </si>
  <si>
    <t>Regional Channels</t>
  </si>
  <si>
    <t>SUNC07</t>
  </si>
  <si>
    <t>TBOD02</t>
  </si>
  <si>
    <t>Surfzone near outlets of coastal stormdrains or creeks</t>
  </si>
  <si>
    <t xml:space="preserve">SAR Exceedance in Regional Channels and the Surfzone  </t>
  </si>
  <si>
    <t>near Outlets of Coastal Drains and Creeks</t>
  </si>
  <si>
    <t>Composite Summary of Exceedances for Each Monitoring Condition</t>
  </si>
  <si>
    <t>AB411</t>
  </si>
  <si>
    <t>Region</t>
  </si>
  <si>
    <t>Sample Type</t>
  </si>
  <si>
    <t>Site Visits</t>
  </si>
  <si>
    <t>Coastal</t>
  </si>
  <si>
    <t xml:space="preserve">All Samples </t>
  </si>
  <si>
    <t>Flow to 
Ocean Samples</t>
  </si>
  <si>
    <t>Channel</t>
  </si>
  <si>
    <t>Coastal Stormdrains</t>
  </si>
  <si>
    <t>Entire Year - Date Range: 7/1/2011 - 6/30/2012</t>
  </si>
  <si>
    <t>Coastal Stormdrain Sites Ranked in Terms of Significance of Regression Slopes</t>
  </si>
  <si>
    <t>of All Bacterial Indicators, Based on Data from the Entire Year</t>
  </si>
  <si>
    <t>Enterococcus</t>
  </si>
  <si>
    <t>Fecal Coliform</t>
  </si>
  <si>
    <t>Total Coliform</t>
  </si>
  <si>
    <t>Rank</t>
  </si>
  <si>
    <t>P-Value</t>
  </si>
  <si>
    <t>&lt; 0.0001</t>
  </si>
  <si>
    <t>Greater P values - less likelihood that concentrations in surfzone and stormdrain are related</t>
  </si>
  <si>
    <t>Highlighted are significant relationship between surfzone and stormdrain concentrations</t>
  </si>
  <si>
    <t>of All Bacterial Indicators, Based on Data from the AB411 Season</t>
  </si>
  <si>
    <t>Only sampling events with pipe flowing to ocean</t>
  </si>
  <si>
    <t>when Pipes Flow to Ocean</t>
  </si>
  <si>
    <t>Field Physicals</t>
  </si>
  <si>
    <t>General Minerals</t>
  </si>
  <si>
    <t>Nutrients</t>
  </si>
  <si>
    <t>Fipronil Pesticide</t>
  </si>
  <si>
    <t>Organophosphate Pesticides</t>
  </si>
  <si>
    <t>Specific Condunctance</t>
  </si>
  <si>
    <t>Water Temperature</t>
  </si>
  <si>
    <t>B</t>
  </si>
  <si>
    <t>Ca</t>
  </si>
  <si>
    <t>Chloride</t>
  </si>
  <si>
    <t>CO2</t>
  </si>
  <si>
    <t>CO3</t>
  </si>
  <si>
    <t>Fluoride</t>
  </si>
  <si>
    <t>HCO3</t>
  </si>
  <si>
    <t>Hydroxide</t>
  </si>
  <si>
    <t>K</t>
  </si>
  <si>
    <t>Mg</t>
  </si>
  <si>
    <t>Na</t>
  </si>
  <si>
    <t>NO3</t>
  </si>
  <si>
    <t>Silica</t>
  </si>
  <si>
    <t>Sulfate</t>
  </si>
  <si>
    <t>TDS</t>
  </si>
  <si>
    <t>NO2</t>
  </si>
  <si>
    <t>Ammonia as N</t>
  </si>
  <si>
    <t>Nitrate+Nitrite as NO3</t>
  </si>
  <si>
    <t>TotalPhosphorus as PO4</t>
  </si>
  <si>
    <t>Desulfinyl Fipronil</t>
  </si>
  <si>
    <t>Fipronil</t>
  </si>
  <si>
    <t>Fipronil Sulfide</t>
  </si>
  <si>
    <t>Fipronil Sulfone</t>
  </si>
  <si>
    <t>Azinphos methyl (Guthion)</t>
  </si>
  <si>
    <t>Bolstar</t>
  </si>
  <si>
    <t>Coumaphos</t>
  </si>
  <si>
    <t>Demeton-o</t>
  </si>
  <si>
    <t>Demeton-s</t>
  </si>
  <si>
    <t>Dichlorvos</t>
  </si>
  <si>
    <t>Disulfoton</t>
  </si>
  <si>
    <t>Ethoprop</t>
  </si>
  <si>
    <t>Ethyl Parathion</t>
  </si>
  <si>
    <t>Fensulfothion</t>
  </si>
  <si>
    <t>Fenthion</t>
  </si>
  <si>
    <t>Merphos</t>
  </si>
  <si>
    <t>Mevinphos</t>
  </si>
  <si>
    <t xml:space="preserve">Naled </t>
  </si>
  <si>
    <t>Parathion-methyl</t>
  </si>
  <si>
    <t>Phorate</t>
  </si>
  <si>
    <t>Ronnel</t>
  </si>
  <si>
    <t>Tetrachlorovinphos</t>
  </si>
  <si>
    <t>Tokuthion</t>
  </si>
  <si>
    <t>Trichloronate</t>
  </si>
  <si>
    <t>Sed</t>
  </si>
  <si>
    <t>Iron Fe</t>
  </si>
  <si>
    <t>%C</t>
  </si>
  <si>
    <t>&lt;300</t>
  </si>
  <si>
    <t>Toxicity Unit</t>
  </si>
  <si>
    <t>mg/indiv</t>
  </si>
  <si>
    <t>TUc</t>
  </si>
  <si>
    <t>% Sur</t>
  </si>
  <si>
    <t>Field Measurements</t>
  </si>
  <si>
    <t>OPP</t>
  </si>
  <si>
    <t>Trace Metals In Sea Water</t>
  </si>
  <si>
    <t>Spec Conductance</t>
  </si>
  <si>
    <t>Ortho Phosphate as P</t>
  </si>
  <si>
    <t>Total Phosphorus as PO3</t>
  </si>
  <si>
    <t>Glyphosate</t>
  </si>
  <si>
    <t>Oil &amp; Grease</t>
  </si>
  <si>
    <t>Total Organic Carbon</t>
  </si>
  <si>
    <t>Disolved Organic Carbon</t>
  </si>
  <si>
    <t>Silver</t>
  </si>
  <si>
    <t>Arsenic</t>
  </si>
  <si>
    <t>Beryllium</t>
  </si>
  <si>
    <t>Cadmium</t>
  </si>
  <si>
    <t>Chromium</t>
  </si>
  <si>
    <t>Copper</t>
  </si>
  <si>
    <t>Iron</t>
  </si>
  <si>
    <t>Mercury</t>
  </si>
  <si>
    <t>Nickel</t>
  </si>
  <si>
    <t>Lead</t>
  </si>
  <si>
    <t>Antimony</t>
  </si>
  <si>
    <t>Selenium</t>
  </si>
  <si>
    <t>Thallium</t>
  </si>
  <si>
    <t>Zinc</t>
  </si>
  <si>
    <t>M</t>
  </si>
  <si>
    <t>ID</t>
  </si>
  <si>
    <t>&lt;0.3</t>
  </si>
  <si>
    <t>&gt;2600000</t>
  </si>
  <si>
    <t>&gt;1140000</t>
  </si>
  <si>
    <t>&gt;760</t>
  </si>
  <si>
    <t>&gt;290000</t>
  </si>
  <si>
    <t>&gt;91000</t>
  </si>
  <si>
    <t>&gt;104000</t>
  </si>
  <si>
    <t>&gt;1260</t>
  </si>
  <si>
    <t>&gt;80</t>
  </si>
  <si>
    <t>Eohaustorius 
Estuarius Survival</t>
  </si>
  <si>
    <t>Mytilus Fertilization
 Sediment</t>
  </si>
  <si>
    <t>TUa (computed)</t>
  </si>
  <si>
    <t>% Dilution</t>
  </si>
  <si>
    <t xml:space="preserve">TUa   </t>
  </si>
  <si>
    <t>SW</t>
  </si>
  <si>
    <t>LNBRIN</t>
  </si>
  <si>
    <t>&lt;6.25</t>
  </si>
  <si>
    <t>&gt;16</t>
  </si>
  <si>
    <t>08/31/2011</t>
  </si>
  <si>
    <t>06/13/2012</t>
  </si>
  <si>
    <t>08/25/2011</t>
  </si>
  <si>
    <t>01/12/2012</t>
  </si>
  <si>
    <t>04/04/2012</t>
  </si>
  <si>
    <t>06/07/2012</t>
  </si>
  <si>
    <t>06/05/2012</t>
  </si>
  <si>
    <t>08/24/2011</t>
  </si>
  <si>
    <t>01/11/2012</t>
  </si>
  <si>
    <t>04/03/2012</t>
  </si>
  <si>
    <t>Nitrogen</t>
  </si>
  <si>
    <t>mg/kg</t>
  </si>
  <si>
    <t>Phosphorus</t>
  </si>
  <si>
    <t>TOC-S</t>
  </si>
  <si>
    <t>Chlorinated Herbicides</t>
  </si>
  <si>
    <t>2,4'-D</t>
  </si>
  <si>
    <t>ug/Kg</t>
  </si>
  <si>
    <t>&lt;310</t>
  </si>
  <si>
    <t>&lt;340</t>
  </si>
  <si>
    <t>&lt;730</t>
  </si>
  <si>
    <t>&lt;720</t>
  </si>
  <si>
    <t>&lt;360</t>
  </si>
  <si>
    <t>&lt;880</t>
  </si>
  <si>
    <t>&lt;330</t>
  </si>
  <si>
    <t>&lt;890</t>
  </si>
  <si>
    <t>&lt;1100</t>
  </si>
  <si>
    <t>&lt;320</t>
  </si>
  <si>
    <t>&lt;350</t>
  </si>
  <si>
    <t>&lt;1200</t>
  </si>
  <si>
    <t>2,4,5 TP-Silvex</t>
  </si>
  <si>
    <t>Be</t>
  </si>
  <si>
    <t>ug/kg</t>
  </si>
  <si>
    <t>Sb</t>
  </si>
  <si>
    <t>Tl</t>
  </si>
  <si>
    <t>&lt;21</t>
  </si>
  <si>
    <t>&lt;7.6</t>
  </si>
  <si>
    <t>&lt;23</t>
  </si>
  <si>
    <t>&lt;15</t>
  </si>
  <si>
    <t>&lt;24</t>
  </si>
  <si>
    <t>&lt;8.8</t>
  </si>
  <si>
    <t>&lt;22</t>
  </si>
  <si>
    <t>&lt;8.2</t>
  </si>
  <si>
    <t>&lt;19</t>
  </si>
  <si>
    <t>&lt;8.3</t>
  </si>
  <si>
    <t>Alpha-BHC</t>
  </si>
  <si>
    <t>Beta-BHC</t>
  </si>
  <si>
    <t>Chlordane</t>
  </si>
  <si>
    <t>&lt;430</t>
  </si>
  <si>
    <t>&lt;500</t>
  </si>
  <si>
    <t>&lt;150</t>
  </si>
  <si>
    <t>&lt;470</t>
  </si>
  <si>
    <t>&lt;490</t>
  </si>
  <si>
    <t>&lt;180</t>
  </si>
  <si>
    <t>&lt;440</t>
  </si>
  <si>
    <t>&lt;390</t>
  </si>
  <si>
    <t>&lt;420</t>
  </si>
  <si>
    <t>&lt;480</t>
  </si>
  <si>
    <t>&lt;160</t>
  </si>
  <si>
    <t>&lt;410</t>
  </si>
  <si>
    <t>&lt;380</t>
  </si>
  <si>
    <t>&lt;460</t>
  </si>
  <si>
    <t>&lt;170</t>
  </si>
  <si>
    <t>Chlordane-alpha</t>
  </si>
  <si>
    <t>Chlordane-gamma</t>
  </si>
  <si>
    <t>Delta-BHC</t>
  </si>
  <si>
    <t>Endosulfan I</t>
  </si>
  <si>
    <t>Endosulfan II</t>
  </si>
  <si>
    <t>Endosulfan Sulfate</t>
  </si>
  <si>
    <t>Gamma-BHC</t>
  </si>
  <si>
    <t>Methoxychlor</t>
  </si>
  <si>
    <t>&lt;640</t>
  </si>
  <si>
    <t>&lt;750</t>
  </si>
  <si>
    <t>&lt;230</t>
  </si>
  <si>
    <t>&lt;700</t>
  </si>
  <si>
    <t>&lt;450</t>
  </si>
  <si>
    <t>&lt;710</t>
  </si>
  <si>
    <t>&lt;740</t>
  </si>
  <si>
    <t>&lt;260</t>
  </si>
  <si>
    <t>&lt;660</t>
  </si>
  <si>
    <t>&lt;590</t>
  </si>
  <si>
    <t>&lt;630</t>
  </si>
  <si>
    <t>&lt;250</t>
  </si>
  <si>
    <t>&lt;620</t>
  </si>
  <si>
    <t>&lt;570</t>
  </si>
  <si>
    <t>&lt;690</t>
  </si>
  <si>
    <t>&lt;670</t>
  </si>
  <si>
    <t>&lt;610</t>
  </si>
  <si>
    <t>PCB Congeners</t>
  </si>
  <si>
    <t>PCB018</t>
  </si>
  <si>
    <t>&lt;61</t>
  </si>
  <si>
    <t>&lt;64</t>
  </si>
  <si>
    <t>&lt;5.9</t>
  </si>
  <si>
    <t>&lt;68</t>
  </si>
  <si>
    <t>&lt;67</t>
  </si>
  <si>
    <t>&lt;72</t>
  </si>
  <si>
    <t>&lt;29</t>
  </si>
  <si>
    <t>&lt;52</t>
  </si>
  <si>
    <t>&lt;26</t>
  </si>
  <si>
    <t>&lt;5.8</t>
  </si>
  <si>
    <t>&lt;73</t>
  </si>
  <si>
    <t>&lt;74</t>
  </si>
  <si>
    <t>&lt;6</t>
  </si>
  <si>
    <t>&lt;62</t>
  </si>
  <si>
    <t>&lt;59</t>
  </si>
  <si>
    <t>&lt;28</t>
  </si>
  <si>
    <t>&lt;5.6</t>
  </si>
  <si>
    <t>&lt;54</t>
  </si>
  <si>
    <t>&lt;6.2</t>
  </si>
  <si>
    <t>PCB028</t>
  </si>
  <si>
    <t>PCB044</t>
  </si>
  <si>
    <t>PCB052</t>
  </si>
  <si>
    <t>PCB066</t>
  </si>
  <si>
    <t>PCB077</t>
  </si>
  <si>
    <t>PCB081</t>
  </si>
  <si>
    <t>PCB101</t>
  </si>
  <si>
    <t>PCB105</t>
  </si>
  <si>
    <t>PCB110</t>
  </si>
  <si>
    <t>PCB114</t>
  </si>
  <si>
    <t>PCB118</t>
  </si>
  <si>
    <t>PCB123</t>
  </si>
  <si>
    <t>PCB126</t>
  </si>
  <si>
    <t>PCB128</t>
  </si>
  <si>
    <t>PCB138</t>
  </si>
  <si>
    <t>PCB153</t>
  </si>
  <si>
    <t>PCB156</t>
  </si>
  <si>
    <t>PCB157</t>
  </si>
  <si>
    <t>PCB169</t>
  </si>
  <si>
    <t>PCB170</t>
  </si>
  <si>
    <t>PCB180</t>
  </si>
  <si>
    <t>PCB187</t>
  </si>
  <si>
    <t>PCB189</t>
  </si>
  <si>
    <t>PCB206</t>
  </si>
  <si>
    <t>1,2,5,6- Dibenzanthracene</t>
  </si>
  <si>
    <t>&lt;0.36</t>
  </si>
  <si>
    <t>&lt;0.32</t>
  </si>
  <si>
    <t>&lt;0.33</t>
  </si>
  <si>
    <t>&lt;0.35</t>
  </si>
  <si>
    <t>&lt;0.37</t>
  </si>
  <si>
    <t>Acenapthene</t>
  </si>
  <si>
    <t>Acenapthylene</t>
  </si>
  <si>
    <t>Benzo (A) Anthracene</t>
  </si>
  <si>
    <t>&lt;0.49</t>
  </si>
  <si>
    <t>Benzo (GHI) Perylene</t>
  </si>
  <si>
    <t>Benzo(b)Fluoranthene</t>
  </si>
  <si>
    <t>Benzo(e)pyrene</t>
  </si>
  <si>
    <t>&lt;4.5</t>
  </si>
  <si>
    <t>&lt;3.3</t>
  </si>
  <si>
    <t>&lt;4.6</t>
  </si>
  <si>
    <t>&lt;4.7</t>
  </si>
  <si>
    <t>&lt;4.1</t>
  </si>
  <si>
    <t>&lt;2.7</t>
  </si>
  <si>
    <t>&lt;4.2</t>
  </si>
  <si>
    <t>&lt;1.6</t>
  </si>
  <si>
    <t>&lt;4.8</t>
  </si>
  <si>
    <t>&lt;1.9</t>
  </si>
  <si>
    <t>&lt;4</t>
  </si>
  <si>
    <t>&lt;3</t>
  </si>
  <si>
    <t>&lt;3.4</t>
  </si>
  <si>
    <t>&lt;1.7</t>
  </si>
  <si>
    <t>&lt;4.9</t>
  </si>
  <si>
    <t>&lt;1.8</t>
  </si>
  <si>
    <t>&lt;3.6</t>
  </si>
  <si>
    <t>&lt;2.1</t>
  </si>
  <si>
    <t>Chemistry</t>
  </si>
  <si>
    <t>Station ID</t>
  </si>
  <si>
    <t>CA LRM value</t>
  </si>
  <si>
    <t>CA LRM category</t>
  </si>
  <si>
    <t>High Exposure</t>
  </si>
  <si>
    <t>CSI value</t>
  </si>
  <si>
    <t>CSI category</t>
  </si>
  <si>
    <t>Minimal Exposure</t>
  </si>
  <si>
    <t>Low Exposure</t>
  </si>
  <si>
    <t>Integrated Chemistry Indicator</t>
  </si>
  <si>
    <t>Moderate Exposure</t>
  </si>
  <si>
    <t>Toxicity</t>
  </si>
  <si>
    <t>Test Method 1</t>
  </si>
  <si>
    <t>Eohaustorius 10-day</t>
  </si>
  <si>
    <t>Toxicity Category</t>
  </si>
  <si>
    <t>Low Toxicity</t>
  </si>
  <si>
    <t>Test Method 2</t>
  </si>
  <si>
    <t>Mytilus SWI</t>
  </si>
  <si>
    <t>Nontoxic</t>
  </si>
  <si>
    <t>Integrated Toxicity Indicator</t>
  </si>
  <si>
    <t>Benthos</t>
  </si>
  <si>
    <t>BRI Score</t>
  </si>
  <si>
    <t>BRI Category</t>
  </si>
  <si>
    <t>Moderate Disturbance</t>
  </si>
  <si>
    <t>High Disturbance</t>
  </si>
  <si>
    <t>Low Disturbance</t>
  </si>
  <si>
    <t>Reference</t>
  </si>
  <si>
    <t>IBI Score</t>
  </si>
  <si>
    <t>IBI Category</t>
  </si>
  <si>
    <t>RBI Score</t>
  </si>
  <si>
    <t>x</t>
  </si>
  <si>
    <t>RBI Category</t>
  </si>
  <si>
    <t>RIVPACS Score</t>
  </si>
  <si>
    <t>RIVPACS Category</t>
  </si>
  <si>
    <t>Integrated Benthic Indicator</t>
  </si>
  <si>
    <t>Station Assessment</t>
  </si>
  <si>
    <t>Likely impacted</t>
  </si>
  <si>
    <t>Possibly impacted</t>
  </si>
  <si>
    <t>Unimpacted</t>
  </si>
  <si>
    <t>Likely unimpacted</t>
  </si>
  <si>
    <t>Table 1: SAR Stormwater Event Mean Concentrations at Mass Emissions Sites: 2011-12</t>
  </si>
  <si>
    <t>Table 2: SAR Stormwater Loads at Mass Emissions Sites: 2011-12</t>
  </si>
  <si>
    <t>Table 3: SAR Aqueous Chemistry of Mass Loadings Monitoring Program: 2011-12</t>
  </si>
  <si>
    <t>30-34</t>
  </si>
  <si>
    <t>Table 4: SAR Toxicity Testing for Mass Loading Sites: 2011-12</t>
  </si>
  <si>
    <t>Table 5: Toxicity Testing in Sediment for Mass Loading Sites: 2011-12</t>
  </si>
  <si>
    <t>36-57</t>
  </si>
  <si>
    <t>Table 6: SAR Priority Pollution Results: 2011-12</t>
  </si>
  <si>
    <t>Table 7: SAR Exceedance of CTR Acute Criteria For Dissolved Metals: 2011-12</t>
  </si>
  <si>
    <t>59-65</t>
  </si>
  <si>
    <t>Table 8: Bacteriological Quality in Coastal Stormdrains and Surfzone Receiving Waters</t>
  </si>
  <si>
    <t>66-69</t>
  </si>
  <si>
    <t>Table 9: SAR Pathogens Monitoring Program</t>
  </si>
  <si>
    <t>70-72</t>
  </si>
  <si>
    <t>Table 10: SAR Aqueous Chemistry of Bioassessment Sites: 2011-12</t>
  </si>
  <si>
    <t>Table 11: Toxicity Testing at Bioassessment Sites</t>
  </si>
  <si>
    <t>74-83</t>
  </si>
  <si>
    <t>Table 12: SAR Aqueous Chemistry at Harbors, Estuaries and Marshes Sites : 2011-12</t>
  </si>
  <si>
    <t>84-89</t>
  </si>
  <si>
    <t>Table 13: SAR Toxicity Testing in Harbors, Estuaries and Marshes: 2011-12</t>
  </si>
  <si>
    <t>90-98</t>
  </si>
  <si>
    <t>Table 14: SAR Sediment Chemistry at Harbors, Estuaries and Marshes Program: 2011-12</t>
  </si>
  <si>
    <t>Table 15: SQO Matrix for Evaluating Benthic Habitat at Harbor and Estuary Sites: 2011-12</t>
  </si>
  <si>
    <t>100-165</t>
  </si>
  <si>
    <t>Table 16: Santa Ana Region Dry Weather Reconnaissance Monitoring 2011-12</t>
  </si>
  <si>
    <t>3-29</t>
  </si>
  <si>
    <t>Table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</si>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</sst>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;@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72"/>
      <name val="Courier New"/>
      <family val="3"/>
    </font>
    <font>
      <sz val="8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0"/>
      <name val="Courier New"/>
      <family val="3"/>
    </font>
    <font>
      <b/>
      <sz val="9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9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Alignment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1" fillId="0" borderId="0"/>
    <xf numFmtId="0" fontId="4" fillId="2" borderId="1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76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3" fillId="0" borderId="0" xfId="1" applyFont="1" applyAlignment="1">
      <alignment horizontal="left"/>
    </xf>
    <xf numFmtId="0" fontId="3" fillId="0" borderId="0" xfId="1" applyFont="1"/>
    <xf numFmtId="0" fontId="3" fillId="0" borderId="5" xfId="1" applyFont="1" applyBorder="1" applyAlignment="1">
      <alignment horizontal="left"/>
    </xf>
    <xf numFmtId="0" fontId="3" fillId="0" borderId="6" xfId="1" applyFont="1" applyBorder="1" applyAlignment="1">
      <alignment horizontal="left"/>
    </xf>
    <xf numFmtId="0" fontId="3" fillId="15" borderId="6" xfId="1" applyFont="1" applyFill="1" applyBorder="1" applyAlignment="1">
      <alignment horizontal="center"/>
    </xf>
    <xf numFmtId="0" fontId="3" fillId="15" borderId="8" xfId="1" applyFont="1" applyFill="1" applyBorder="1" applyAlignment="1">
      <alignment horizontal="center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15" borderId="10" xfId="1" applyFont="1" applyFill="1" applyBorder="1" applyAlignment="1">
      <alignment horizontal="center"/>
    </xf>
    <xf numFmtId="0" fontId="3" fillId="15" borderId="12" xfId="1" applyFont="1" applyFill="1" applyBorder="1" applyAlignment="1">
      <alignment horizontal="center"/>
    </xf>
    <xf numFmtId="0" fontId="3" fillId="15" borderId="11" xfId="1" applyFont="1" applyFill="1" applyBorder="1" applyAlignment="1">
      <alignment horizontal="center"/>
    </xf>
    <xf numFmtId="0" fontId="3" fillId="15" borderId="13" xfId="1" applyFont="1" applyFill="1" applyBorder="1" applyAlignment="1">
      <alignment horizontal="center"/>
    </xf>
    <xf numFmtId="0" fontId="3" fillId="15" borderId="14" xfId="1" applyFont="1" applyFill="1" applyBorder="1" applyAlignment="1">
      <alignment horizontal="center"/>
    </xf>
    <xf numFmtId="0" fontId="3" fillId="16" borderId="12" xfId="1" applyFont="1" applyFill="1" applyBorder="1" applyAlignment="1">
      <alignment horizontal="center"/>
    </xf>
    <xf numFmtId="0" fontId="3" fillId="16" borderId="11" xfId="1" applyFont="1" applyFill="1" applyBorder="1" applyAlignment="1">
      <alignment horizontal="center"/>
    </xf>
    <xf numFmtId="0" fontId="3" fillId="16" borderId="13" xfId="1" applyFont="1" applyFill="1" applyBorder="1" applyAlignment="1">
      <alignment horizontal="center"/>
    </xf>
    <xf numFmtId="0" fontId="3" fillId="16" borderId="14" xfId="1" applyFont="1" applyFill="1" applyBorder="1" applyAlignment="1">
      <alignment horizontal="center"/>
    </xf>
    <xf numFmtId="0" fontId="2" fillId="0" borderId="15" xfId="1" applyBorder="1" applyAlignment="1">
      <alignment horizontal="left"/>
    </xf>
    <xf numFmtId="0" fontId="2" fillId="0" borderId="7" xfId="1" applyFont="1" applyFill="1" applyBorder="1" applyAlignment="1">
      <alignment horizontal="left"/>
    </xf>
    <xf numFmtId="0" fontId="2" fillId="0" borderId="6" xfId="1" applyFont="1" applyFill="1" applyBorder="1" applyAlignment="1">
      <alignment horizontal="left"/>
    </xf>
    <xf numFmtId="0" fontId="2" fillId="0" borderId="16" xfId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0" borderId="18" xfId="1" applyBorder="1" applyAlignment="1">
      <alignment horizontal="center"/>
    </xf>
    <xf numFmtId="0" fontId="2" fillId="17" borderId="18" xfId="1" applyFill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18" borderId="20" xfId="1" applyFill="1" applyBorder="1" applyAlignment="1">
      <alignment horizontal="center"/>
    </xf>
    <xf numFmtId="0" fontId="2" fillId="19" borderId="20" xfId="1" applyFill="1" applyBorder="1" applyAlignment="1">
      <alignment horizontal="center"/>
    </xf>
    <xf numFmtId="0" fontId="2" fillId="19" borderId="21" xfId="1" applyFill="1" applyBorder="1" applyAlignment="1">
      <alignment horizontal="center"/>
    </xf>
    <xf numFmtId="0" fontId="2" fillId="0" borderId="0" xfId="1" applyFont="1"/>
    <xf numFmtId="0" fontId="2" fillId="0" borderId="22" xfId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23" xfId="1" applyFont="1" applyFill="1" applyBorder="1" applyAlignment="1">
      <alignment horizontal="left"/>
    </xf>
    <xf numFmtId="0" fontId="2" fillId="0" borderId="24" xfId="1" applyBorder="1" applyAlignment="1">
      <alignment horizontal="center"/>
    </xf>
    <xf numFmtId="0" fontId="2" fillId="0" borderId="21" xfId="1" applyBorder="1" applyAlignment="1">
      <alignment horizontal="center"/>
    </xf>
    <xf numFmtId="0" fontId="2" fillId="0" borderId="20" xfId="1" applyBorder="1" applyAlignment="1">
      <alignment horizontal="center"/>
    </xf>
    <xf numFmtId="0" fontId="2" fillId="0" borderId="25" xfId="1" applyBorder="1" applyAlignment="1">
      <alignment horizontal="center"/>
    </xf>
    <xf numFmtId="0" fontId="2" fillId="17" borderId="20" xfId="1" applyFill="1" applyBorder="1" applyAlignment="1">
      <alignment horizontal="center"/>
    </xf>
    <xf numFmtId="0" fontId="2" fillId="0" borderId="20" xfId="1" applyFill="1" applyBorder="1" applyAlignment="1">
      <alignment horizontal="center"/>
    </xf>
    <xf numFmtId="0" fontId="2" fillId="17" borderId="25" xfId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18" borderId="20" xfId="1" applyFont="1" applyFill="1" applyBorder="1" applyAlignment="1">
      <alignment horizontal="center"/>
    </xf>
    <xf numFmtId="0" fontId="2" fillId="18" borderId="25" xfId="1" applyFont="1" applyFill="1" applyBorder="1" applyAlignment="1">
      <alignment horizontal="center"/>
    </xf>
    <xf numFmtId="0" fontId="2" fillId="0" borderId="26" xfId="1" applyBorder="1" applyAlignment="1">
      <alignment horizontal="left"/>
    </xf>
    <xf numFmtId="0" fontId="2" fillId="0" borderId="12" xfId="1" applyBorder="1" applyAlignment="1">
      <alignment horizontal="left"/>
    </xf>
    <xf numFmtId="0" fontId="2" fillId="0" borderId="11" xfId="1" applyFont="1" applyFill="1" applyBorder="1" applyAlignment="1">
      <alignment horizontal="left"/>
    </xf>
    <xf numFmtId="0" fontId="2" fillId="0" borderId="27" xfId="1" applyBorder="1" applyAlignment="1">
      <alignment horizontal="center"/>
    </xf>
    <xf numFmtId="0" fontId="2" fillId="0" borderId="28" xfId="1" applyBorder="1" applyAlignment="1">
      <alignment horizontal="center"/>
    </xf>
    <xf numFmtId="0" fontId="2" fillId="18" borderId="29" xfId="1" applyFont="1" applyFill="1" applyBorder="1" applyAlignment="1">
      <alignment horizontal="center"/>
    </xf>
    <xf numFmtId="0" fontId="2" fillId="18" borderId="30" xfId="1" applyFont="1" applyFill="1" applyBorder="1" applyAlignment="1">
      <alignment horizontal="center"/>
    </xf>
    <xf numFmtId="0" fontId="2" fillId="0" borderId="29" xfId="1" applyBorder="1" applyAlignment="1">
      <alignment horizontal="center"/>
    </xf>
    <xf numFmtId="0" fontId="2" fillId="0" borderId="0" xfId="1" applyBorder="1"/>
    <xf numFmtId="0" fontId="2" fillId="0" borderId="0" xfId="17"/>
    <xf numFmtId="0" fontId="2" fillId="0" borderId="0" xfId="17" applyAlignment="1">
      <alignment horizontal="center"/>
    </xf>
    <xf numFmtId="0" fontId="2" fillId="0" borderId="12" xfId="17" applyBorder="1" applyAlignment="1">
      <alignment horizontal="center"/>
    </xf>
    <xf numFmtId="0" fontId="2" fillId="0" borderId="0" xfId="17" applyBorder="1" applyAlignment="1">
      <alignment horizontal="center"/>
    </xf>
    <xf numFmtId="0" fontId="2" fillId="0" borderId="7" xfId="17" applyBorder="1" applyAlignment="1">
      <alignment horizontal="center"/>
    </xf>
    <xf numFmtId="0" fontId="3" fillId="0" borderId="31" xfId="17" applyFont="1" applyFill="1" applyBorder="1" applyAlignment="1">
      <alignment horizontal="center"/>
    </xf>
    <xf numFmtId="0" fontId="3" fillId="0" borderId="32" xfId="17" applyFont="1" applyBorder="1" applyAlignment="1">
      <alignment horizontal="center"/>
    </xf>
    <xf numFmtId="0" fontId="3" fillId="0" borderId="33" xfId="17" applyFont="1" applyBorder="1" applyAlignment="1">
      <alignment horizontal="center"/>
    </xf>
    <xf numFmtId="0" fontId="3" fillId="0" borderId="34" xfId="17" applyFont="1" applyBorder="1" applyAlignment="1">
      <alignment horizontal="center"/>
    </xf>
    <xf numFmtId="0" fontId="3" fillId="0" borderId="12" xfId="17" applyFont="1" applyBorder="1" applyAlignment="1">
      <alignment horizontal="center"/>
    </xf>
    <xf numFmtId="0" fontId="3" fillId="0" borderId="10" xfId="17" applyFont="1" applyBorder="1" applyAlignment="1">
      <alignment horizontal="center"/>
    </xf>
    <xf numFmtId="0" fontId="3" fillId="0" borderId="36" xfId="17" applyFont="1" applyBorder="1" applyAlignment="1">
      <alignment horizontal="center"/>
    </xf>
    <xf numFmtId="0" fontId="3" fillId="0" borderId="0" xfId="17" applyFont="1" applyBorder="1" applyAlignment="1">
      <alignment horizontal="center"/>
    </xf>
    <xf numFmtId="0" fontId="3" fillId="0" borderId="37" xfId="17" applyFont="1" applyBorder="1" applyAlignment="1">
      <alignment horizontal="center"/>
    </xf>
    <xf numFmtId="0" fontId="3" fillId="0" borderId="36" xfId="17" applyFont="1" applyBorder="1"/>
    <xf numFmtId="0" fontId="3" fillId="0" borderId="0" xfId="17" applyFont="1" applyBorder="1"/>
    <xf numFmtId="0" fontId="3" fillId="0" borderId="37" xfId="17" applyFont="1" applyBorder="1"/>
    <xf numFmtId="0" fontId="3" fillId="0" borderId="9" xfId="17" applyFont="1" applyBorder="1"/>
    <xf numFmtId="0" fontId="3" fillId="0" borderId="7" xfId="17" applyFont="1" applyBorder="1"/>
    <xf numFmtId="0" fontId="3" fillId="0" borderId="7" xfId="17" applyFont="1" applyBorder="1" applyAlignment="1">
      <alignment horizontal="center"/>
    </xf>
    <xf numFmtId="0" fontId="3" fillId="0" borderId="5" xfId="17" applyFont="1" applyBorder="1"/>
    <xf numFmtId="0" fontId="6" fillId="0" borderId="0" xfId="17" applyFont="1" applyAlignment="1">
      <alignment horizontal="center"/>
    </xf>
    <xf numFmtId="0" fontId="2" fillId="0" borderId="0" xfId="17" applyFont="1"/>
    <xf numFmtId="0" fontId="2" fillId="0" borderId="0" xfId="17" applyFont="1" applyAlignment="1">
      <alignment horizontal="center"/>
    </xf>
    <xf numFmtId="0" fontId="2" fillId="0" borderId="12" xfId="17" applyFont="1" applyBorder="1"/>
    <xf numFmtId="0" fontId="2" fillId="0" borderId="12" xfId="17" applyFont="1" applyBorder="1" applyAlignment="1">
      <alignment horizontal="center"/>
    </xf>
    <xf numFmtId="0" fontId="2" fillId="0" borderId="0" xfId="17" applyFont="1" applyBorder="1"/>
    <xf numFmtId="0" fontId="2" fillId="0" borderId="0" xfId="17" applyFont="1" applyBorder="1" applyAlignment="1">
      <alignment horizontal="center"/>
    </xf>
    <xf numFmtId="0" fontId="2" fillId="0" borderId="7" xfId="17" applyFont="1" applyBorder="1"/>
    <xf numFmtId="0" fontId="2" fillId="0" borderId="7" xfId="17" applyFont="1" applyBorder="1" applyAlignment="1">
      <alignment horizontal="center"/>
    </xf>
    <xf numFmtId="0" fontId="3" fillId="0" borderId="14" xfId="17" applyFont="1" applyBorder="1" applyAlignment="1">
      <alignment horizontal="center"/>
    </xf>
    <xf numFmtId="0" fontId="2" fillId="0" borderId="5" xfId="17" applyFont="1" applyBorder="1"/>
    <xf numFmtId="0" fontId="2" fillId="0" borderId="20" xfId="17" applyFont="1" applyFill="1" applyBorder="1" applyAlignment="1">
      <alignment horizontal="center"/>
    </xf>
    <xf numFmtId="164" fontId="2" fillId="0" borderId="20" xfId="17" applyNumberFormat="1" applyFont="1" applyFill="1" applyBorder="1" applyAlignment="1">
      <alignment horizontal="center"/>
    </xf>
    <xf numFmtId="22" fontId="2" fillId="0" borderId="20" xfId="17" applyNumberFormat="1" applyFont="1" applyFill="1" applyBorder="1" applyAlignment="1">
      <alignment horizontal="center"/>
    </xf>
    <xf numFmtId="0" fontId="2" fillId="0" borderId="20" xfId="17" applyFont="1" applyFill="1" applyBorder="1" applyAlignment="1">
      <alignment horizontal="center" wrapText="1"/>
    </xf>
    <xf numFmtId="0" fontId="2" fillId="0" borderId="18" xfId="17" applyFont="1" applyFill="1" applyBorder="1" applyAlignment="1">
      <alignment horizontal="center"/>
    </xf>
    <xf numFmtId="164" fontId="2" fillId="0" borderId="18" xfId="17" applyNumberFormat="1" applyFont="1" applyFill="1" applyBorder="1" applyAlignment="1">
      <alignment horizontal="center"/>
    </xf>
    <xf numFmtId="0" fontId="3" fillId="0" borderId="31" xfId="17" applyFont="1" applyBorder="1" applyAlignment="1">
      <alignment horizontal="center"/>
    </xf>
    <xf numFmtId="0" fontId="3" fillId="0" borderId="35" xfId="17" applyFont="1" applyBorder="1" applyAlignment="1">
      <alignment horizontal="center"/>
    </xf>
    <xf numFmtId="0" fontId="3" fillId="0" borderId="38" xfId="17" applyFont="1" applyBorder="1" applyAlignment="1">
      <alignment horizontal="center"/>
    </xf>
    <xf numFmtId="0" fontId="3" fillId="0" borderId="39" xfId="17" applyFont="1" applyBorder="1" applyAlignment="1">
      <alignment horizontal="center"/>
    </xf>
    <xf numFmtId="0" fontId="3" fillId="0" borderId="40" xfId="17" applyFont="1" applyBorder="1" applyAlignment="1">
      <alignment horizontal="center"/>
    </xf>
    <xf numFmtId="0" fontId="3" fillId="0" borderId="40" xfId="17" applyFont="1" applyBorder="1" applyAlignment="1">
      <alignment horizontal="center" textRotation="90"/>
    </xf>
    <xf numFmtId="0" fontId="3" fillId="0" borderId="40" xfId="17" applyFont="1" applyFill="1" applyBorder="1" applyAlignment="1">
      <alignment horizontal="center"/>
    </xf>
    <xf numFmtId="0" fontId="3" fillId="0" borderId="41" xfId="17" applyFont="1" applyBorder="1"/>
    <xf numFmtId="0" fontId="2" fillId="0" borderId="36" xfId="17" applyBorder="1"/>
    <xf numFmtId="0" fontId="2" fillId="0" borderId="0" xfId="17" applyBorder="1"/>
    <xf numFmtId="0" fontId="2" fillId="0" borderId="37" xfId="17" applyBorder="1"/>
    <xf numFmtId="0" fontId="3" fillId="0" borderId="43" xfId="17" applyFont="1" applyBorder="1" applyAlignment="1">
      <alignment horizontal="center"/>
    </xf>
    <xf numFmtId="0" fontId="3" fillId="0" borderId="44" xfId="17" applyFont="1" applyBorder="1" applyAlignment="1">
      <alignment horizontal="center"/>
    </xf>
    <xf numFmtId="0" fontId="3" fillId="0" borderId="45" xfId="17" applyFont="1" applyBorder="1" applyAlignment="1">
      <alignment horizontal="center"/>
    </xf>
    <xf numFmtId="0" fontId="3" fillId="0" borderId="46" xfId="17" applyFont="1" applyBorder="1" applyAlignment="1">
      <alignment horizontal="center"/>
    </xf>
    <xf numFmtId="0" fontId="3" fillId="0" borderId="47" xfId="17" applyFont="1" applyBorder="1"/>
    <xf numFmtId="0" fontId="2" fillId="0" borderId="9" xfId="17" applyBorder="1"/>
    <xf numFmtId="0" fontId="2" fillId="0" borderId="7" xfId="17" applyBorder="1"/>
    <xf numFmtId="0" fontId="2" fillId="0" borderId="5" xfId="17" applyBorder="1"/>
    <xf numFmtId="0" fontId="2" fillId="0" borderId="9" xfId="17" applyFont="1" applyBorder="1" applyAlignment="1">
      <alignment horizontal="center"/>
    </xf>
    <xf numFmtId="0" fontId="3" fillId="0" borderId="48" xfId="17" applyFont="1" applyBorder="1" applyAlignment="1">
      <alignment horizontal="center"/>
    </xf>
    <xf numFmtId="2" fontId="2" fillId="0" borderId="7" xfId="17" applyNumberFormat="1" applyFont="1" applyBorder="1" applyAlignment="1">
      <alignment horizontal="center"/>
    </xf>
    <xf numFmtId="2" fontId="2" fillId="0" borderId="0" xfId="17" applyNumberFormat="1" applyFont="1" applyBorder="1" applyAlignment="1">
      <alignment horizontal="center"/>
    </xf>
    <xf numFmtId="2" fontId="2" fillId="0" borderId="12" xfId="17" applyNumberFormat="1" applyFont="1" applyBorder="1" applyAlignment="1">
      <alignment horizontal="center"/>
    </xf>
    <xf numFmtId="2" fontId="2" fillId="0" borderId="0" xfId="17" applyNumberFormat="1" applyFont="1" applyAlignment="1">
      <alignment horizontal="center"/>
    </xf>
    <xf numFmtId="0" fontId="2" fillId="0" borderId="40" xfId="17" applyBorder="1"/>
    <xf numFmtId="0" fontId="2" fillId="0" borderId="50" xfId="17" applyBorder="1"/>
    <xf numFmtId="0" fontId="2" fillId="0" borderId="52" xfId="17" applyFont="1" applyBorder="1" applyAlignment="1">
      <alignment textRotation="90"/>
    </xf>
    <xf numFmtId="0" fontId="2" fillId="0" borderId="52" xfId="17" applyBorder="1" applyAlignment="1">
      <alignment textRotation="90"/>
    </xf>
    <xf numFmtId="0" fontId="2" fillId="0" borderId="53" xfId="17" applyBorder="1" applyAlignment="1">
      <alignment textRotation="90"/>
    </xf>
    <xf numFmtId="0" fontId="2" fillId="0" borderId="41" xfId="17" applyBorder="1" applyAlignment="1">
      <alignment horizontal="center" textRotation="90"/>
    </xf>
    <xf numFmtId="0" fontId="2" fillId="0" borderId="40" xfId="17" applyBorder="1" applyAlignment="1">
      <alignment horizontal="center" textRotation="90"/>
    </xf>
    <xf numFmtId="0" fontId="2" fillId="0" borderId="40" xfId="17" applyBorder="1" applyAlignment="1">
      <alignment horizontal="center"/>
    </xf>
    <xf numFmtId="0" fontId="2" fillId="0" borderId="51" xfId="17" applyBorder="1" applyAlignment="1">
      <alignment horizontal="center" textRotation="90"/>
    </xf>
    <xf numFmtId="0" fontId="2" fillId="0" borderId="54" xfId="17" applyBorder="1" applyAlignment="1">
      <alignment textRotation="90"/>
    </xf>
    <xf numFmtId="0" fontId="2" fillId="0" borderId="55" xfId="17" applyBorder="1" applyAlignment="1">
      <alignment textRotation="90"/>
    </xf>
    <xf numFmtId="0" fontId="2" fillId="0" borderId="40" xfId="17" applyFill="1" applyBorder="1" applyAlignment="1">
      <alignment horizontal="center"/>
    </xf>
    <xf numFmtId="164" fontId="2" fillId="0" borderId="0" xfId="17" applyNumberFormat="1" applyAlignment="1">
      <alignment horizontal="center"/>
    </xf>
    <xf numFmtId="0" fontId="2" fillId="0" borderId="0" xfId="17" applyFont="1" applyFill="1"/>
    <xf numFmtId="0" fontId="2" fillId="0" borderId="0" xfId="17" applyFill="1" applyAlignment="1">
      <alignment horizontal="center"/>
    </xf>
    <xf numFmtId="0" fontId="2" fillId="0" borderId="0" xfId="17" applyFont="1" applyFill="1" applyAlignment="1">
      <alignment horizontal="center"/>
    </xf>
    <xf numFmtId="0" fontId="2" fillId="0" borderId="0" xfId="17" applyFill="1"/>
    <xf numFmtId="0" fontId="2" fillId="0" borderId="8" xfId="17" applyBorder="1"/>
    <xf numFmtId="0" fontId="2" fillId="0" borderId="51" xfId="17" applyBorder="1"/>
    <xf numFmtId="0" fontId="2" fillId="0" borderId="59" xfId="17" applyBorder="1"/>
    <xf numFmtId="0" fontId="2" fillId="0" borderId="60" xfId="17" applyBorder="1"/>
    <xf numFmtId="0" fontId="2" fillId="0" borderId="61" xfId="17" applyBorder="1"/>
    <xf numFmtId="0" fontId="3" fillId="0" borderId="51" xfId="17" applyFont="1" applyBorder="1" applyAlignment="1">
      <alignment horizontal="center" textRotation="90"/>
    </xf>
    <xf numFmtId="0" fontId="3" fillId="0" borderId="39" xfId="17" applyFont="1" applyBorder="1" applyAlignment="1">
      <alignment horizontal="center" textRotation="90"/>
    </xf>
    <xf numFmtId="0" fontId="3" fillId="0" borderId="26" xfId="17" applyFont="1" applyBorder="1" applyAlignment="1">
      <alignment horizontal="center"/>
    </xf>
    <xf numFmtId="0" fontId="3" fillId="0" borderId="62" xfId="17" applyFont="1" applyBorder="1" applyAlignment="1">
      <alignment horizontal="center"/>
    </xf>
    <xf numFmtId="0" fontId="2" fillId="0" borderId="18" xfId="17" applyBorder="1" applyAlignment="1">
      <alignment horizontal="center"/>
    </xf>
    <xf numFmtId="164" fontId="2" fillId="0" borderId="18" xfId="17" applyNumberFormat="1" applyBorder="1" applyAlignment="1">
      <alignment horizontal="center"/>
    </xf>
    <xf numFmtId="0" fontId="2" fillId="0" borderId="18" xfId="17" applyBorder="1"/>
    <xf numFmtId="0" fontId="2" fillId="0" borderId="20" xfId="17" applyBorder="1" applyAlignment="1">
      <alignment horizontal="center"/>
    </xf>
    <xf numFmtId="164" fontId="2" fillId="0" borderId="20" xfId="17" applyNumberFormat="1" applyBorder="1" applyAlignment="1">
      <alignment horizontal="center"/>
    </xf>
    <xf numFmtId="0" fontId="2" fillId="0" borderId="20" xfId="17" applyBorder="1"/>
    <xf numFmtId="0" fontId="3" fillId="0" borderId="0" xfId="17" applyFont="1"/>
    <xf numFmtId="0" fontId="3" fillId="0" borderId="0" xfId="17" applyFont="1" applyAlignment="1">
      <alignment horizontal="center"/>
    </xf>
    <xf numFmtId="164" fontId="2" fillId="0" borderId="0" xfId="17" applyNumberFormat="1"/>
    <xf numFmtId="164" fontId="3" fillId="0" borderId="0" xfId="17" applyNumberFormat="1" applyFont="1" applyAlignment="1">
      <alignment horizontal="center"/>
    </xf>
    <xf numFmtId="14" fontId="2" fillId="0" borderId="40" xfId="17" applyNumberFormat="1" applyBorder="1" applyAlignment="1">
      <alignment horizontal="center"/>
    </xf>
    <xf numFmtId="14" fontId="2" fillId="0" borderId="0" xfId="17" applyNumberFormat="1" applyAlignment="1">
      <alignment horizontal="center"/>
    </xf>
    <xf numFmtId="0" fontId="9" fillId="0" borderId="0" xfId="17" applyFont="1" applyAlignment="1">
      <alignment horizontal="center"/>
    </xf>
    <xf numFmtId="0" fontId="2" fillId="0" borderId="5" xfId="17" applyBorder="1" applyAlignment="1">
      <alignment horizontal="center"/>
    </xf>
    <xf numFmtId="0" fontId="2" fillId="0" borderId="63" xfId="17" applyBorder="1" applyAlignment="1">
      <alignment horizontal="center"/>
    </xf>
    <xf numFmtId="0" fontId="2" fillId="0" borderId="37" xfId="17" applyBorder="1" applyAlignment="1">
      <alignment horizontal="center"/>
    </xf>
    <xf numFmtId="0" fontId="2" fillId="0" borderId="69" xfId="17" applyBorder="1" applyAlignment="1">
      <alignment horizontal="center" textRotation="90"/>
    </xf>
    <xf numFmtId="0" fontId="2" fillId="0" borderId="61" xfId="17" applyBorder="1" applyAlignment="1">
      <alignment horizontal="center"/>
    </xf>
    <xf numFmtId="0" fontId="2" fillId="0" borderId="54" xfId="17" applyBorder="1" applyAlignment="1">
      <alignment horizontal="center"/>
    </xf>
    <xf numFmtId="0" fontId="2" fillId="0" borderId="70" xfId="17" applyBorder="1" applyAlignment="1">
      <alignment horizontal="center"/>
    </xf>
    <xf numFmtId="0" fontId="2" fillId="0" borderId="71" xfId="17" applyBorder="1" applyAlignment="1">
      <alignment horizontal="center"/>
    </xf>
    <xf numFmtId="0" fontId="2" fillId="0" borderId="54" xfId="17" applyBorder="1" applyAlignment="1">
      <alignment horizontal="center" textRotation="90"/>
    </xf>
    <xf numFmtId="0" fontId="2" fillId="0" borderId="55" xfId="17" applyBorder="1" applyAlignment="1">
      <alignment horizontal="center" textRotation="90"/>
    </xf>
    <xf numFmtId="0" fontId="2" fillId="0" borderId="47" xfId="17" applyBorder="1" applyAlignment="1">
      <alignment horizontal="center"/>
    </xf>
    <xf numFmtId="0" fontId="2" fillId="0" borderId="43" xfId="17" applyBorder="1" applyAlignment="1">
      <alignment horizontal="center"/>
    </xf>
    <xf numFmtId="0" fontId="2" fillId="0" borderId="42" xfId="17" applyBorder="1" applyAlignment="1">
      <alignment horizontal="center" textRotation="90"/>
    </xf>
    <xf numFmtId="0" fontId="2" fillId="0" borderId="10" xfId="17" applyBorder="1" applyAlignment="1">
      <alignment horizontal="center"/>
    </xf>
    <xf numFmtId="0" fontId="2" fillId="0" borderId="72" xfId="17" applyBorder="1"/>
    <xf numFmtId="0" fontId="2" fillId="0" borderId="35" xfId="17" applyBorder="1" applyAlignment="1">
      <alignment horizontal="center"/>
    </xf>
    <xf numFmtId="0" fontId="2" fillId="0" borderId="34" xfId="17" applyBorder="1" applyAlignment="1">
      <alignment horizontal="center"/>
    </xf>
    <xf numFmtId="0" fontId="2" fillId="0" borderId="31" xfId="17" applyBorder="1" applyAlignment="1">
      <alignment horizontal="center"/>
    </xf>
    <xf numFmtId="0" fontId="2" fillId="0" borderId="16" xfId="17" applyBorder="1" applyAlignment="1">
      <alignment horizontal="center"/>
    </xf>
    <xf numFmtId="164" fontId="2" fillId="0" borderId="73" xfId="17" applyNumberFormat="1" applyBorder="1" applyAlignment="1">
      <alignment horizontal="center"/>
    </xf>
    <xf numFmtId="0" fontId="2" fillId="0" borderId="74" xfId="17" applyBorder="1" applyAlignment="1">
      <alignment horizontal="center"/>
    </xf>
    <xf numFmtId="0" fontId="2" fillId="0" borderId="75" xfId="17" applyBorder="1" applyAlignment="1">
      <alignment horizontal="center"/>
    </xf>
    <xf numFmtId="0" fontId="2" fillId="0" borderId="73" xfId="17" applyBorder="1" applyAlignment="1">
      <alignment horizontal="center"/>
    </xf>
    <xf numFmtId="0" fontId="2" fillId="0" borderId="17" xfId="17" applyBorder="1" applyAlignment="1">
      <alignment horizontal="center"/>
    </xf>
    <xf numFmtId="0" fontId="2" fillId="0" borderId="24" xfId="17" applyBorder="1" applyAlignment="1">
      <alignment horizontal="center"/>
    </xf>
    <xf numFmtId="164" fontId="2" fillId="0" borderId="76" xfId="17" applyNumberFormat="1" applyBorder="1" applyAlignment="1">
      <alignment horizontal="center"/>
    </xf>
    <xf numFmtId="0" fontId="2" fillId="0" borderId="77" xfId="17" applyFont="1" applyBorder="1"/>
    <xf numFmtId="0" fontId="2" fillId="0" borderId="78" xfId="17" applyBorder="1" applyAlignment="1">
      <alignment horizontal="center"/>
    </xf>
    <xf numFmtId="0" fontId="2" fillId="0" borderId="76" xfId="17" applyBorder="1" applyAlignment="1">
      <alignment horizontal="center"/>
    </xf>
    <xf numFmtId="0" fontId="2" fillId="0" borderId="21" xfId="17" applyBorder="1"/>
    <xf numFmtId="0" fontId="2" fillId="0" borderId="21" xfId="17" applyFont="1" applyBorder="1"/>
    <xf numFmtId="0" fontId="2" fillId="0" borderId="77" xfId="17" applyBorder="1" applyAlignment="1">
      <alignment horizontal="center"/>
    </xf>
    <xf numFmtId="0" fontId="2" fillId="0" borderId="21" xfId="17" applyBorder="1" applyAlignment="1">
      <alignment horizontal="center"/>
    </xf>
    <xf numFmtId="0" fontId="2" fillId="0" borderId="77" xfId="17" applyBorder="1"/>
    <xf numFmtId="0" fontId="2" fillId="0" borderId="78" xfId="17" applyBorder="1"/>
    <xf numFmtId="0" fontId="2" fillId="0" borderId="76" xfId="17" applyBorder="1"/>
    <xf numFmtId="0" fontId="2" fillId="0" borderId="24" xfId="17" applyBorder="1"/>
    <xf numFmtId="1" fontId="2" fillId="0" borderId="24" xfId="17" applyNumberFormat="1" applyBorder="1" applyAlignment="1">
      <alignment horizontal="center"/>
    </xf>
    <xf numFmtId="1" fontId="2" fillId="0" borderId="20" xfId="17" applyNumberFormat="1" applyBorder="1" applyAlignment="1">
      <alignment horizontal="center"/>
    </xf>
    <xf numFmtId="0" fontId="2" fillId="0" borderId="24" xfId="17" applyFill="1" applyBorder="1" applyAlignment="1">
      <alignment horizontal="center"/>
    </xf>
    <xf numFmtId="164" fontId="2" fillId="0" borderId="76" xfId="17" applyNumberFormat="1" applyFill="1" applyBorder="1" applyAlignment="1">
      <alignment horizontal="center"/>
    </xf>
    <xf numFmtId="0" fontId="2" fillId="0" borderId="77" xfId="17" applyFill="1" applyBorder="1" applyAlignment="1">
      <alignment horizontal="center"/>
    </xf>
    <xf numFmtId="0" fontId="2" fillId="0" borderId="20" xfId="17" applyFill="1" applyBorder="1" applyAlignment="1">
      <alignment horizontal="center"/>
    </xf>
    <xf numFmtId="0" fontId="2" fillId="0" borderId="21" xfId="17" applyFill="1" applyBorder="1" applyAlignment="1">
      <alignment horizontal="center"/>
    </xf>
    <xf numFmtId="0" fontId="2" fillId="0" borderId="27" xfId="17" applyBorder="1" applyAlignment="1">
      <alignment horizontal="center"/>
    </xf>
    <xf numFmtId="164" fontId="2" fillId="0" borderId="79" xfId="17" applyNumberFormat="1" applyBorder="1" applyAlignment="1">
      <alignment horizontal="center"/>
    </xf>
    <xf numFmtId="0" fontId="2" fillId="0" borderId="80" xfId="17" applyBorder="1" applyAlignment="1">
      <alignment horizontal="center"/>
    </xf>
    <xf numFmtId="0" fontId="2" fillId="0" borderId="81" xfId="17" applyBorder="1" applyAlignment="1">
      <alignment horizontal="center"/>
    </xf>
    <xf numFmtId="0" fontId="2" fillId="0" borderId="29" xfId="17" applyBorder="1" applyAlignment="1">
      <alignment horizontal="center"/>
    </xf>
    <xf numFmtId="0" fontId="2" fillId="0" borderId="79" xfId="17" applyBorder="1" applyAlignment="1">
      <alignment horizontal="center"/>
    </xf>
    <xf numFmtId="0" fontId="2" fillId="0" borderId="28" xfId="17" applyBorder="1" applyAlignment="1">
      <alignment horizontal="center"/>
    </xf>
    <xf numFmtId="0" fontId="3" fillId="0" borderId="64" xfId="17" applyFont="1" applyFill="1" applyBorder="1" applyAlignment="1">
      <alignment horizontal="center"/>
    </xf>
    <xf numFmtId="0" fontId="3" fillId="0" borderId="65" xfId="17" applyFont="1" applyBorder="1" applyAlignment="1">
      <alignment horizontal="center"/>
    </xf>
    <xf numFmtId="0" fontId="3" fillId="0" borderId="66" xfId="17" applyFont="1" applyBorder="1" applyAlignment="1">
      <alignment horizontal="center"/>
    </xf>
    <xf numFmtId="0" fontId="2" fillId="0" borderId="36" xfId="17" applyBorder="1" applyAlignment="1">
      <alignment horizontal="center"/>
    </xf>
    <xf numFmtId="0" fontId="2" fillId="0" borderId="14" xfId="17" applyBorder="1" applyAlignment="1">
      <alignment horizontal="center"/>
    </xf>
    <xf numFmtId="0" fontId="3" fillId="0" borderId="0" xfId="17" applyFont="1" applyFill="1"/>
    <xf numFmtId="0" fontId="3" fillId="0" borderId="5" xfId="17" applyFont="1" applyBorder="1" applyAlignment="1">
      <alignment horizontal="center"/>
    </xf>
    <xf numFmtId="0" fontId="2" fillId="0" borderId="82" xfId="17" applyFont="1" applyBorder="1" applyAlignment="1">
      <alignment horizontal="center"/>
    </xf>
    <xf numFmtId="0" fontId="2" fillId="0" borderId="83" xfId="17" applyFont="1" applyBorder="1" applyAlignment="1">
      <alignment horizontal="center" wrapText="1"/>
    </xf>
    <xf numFmtId="0" fontId="2" fillId="0" borderId="37" xfId="17" applyBorder="1" applyAlignment="1">
      <alignment horizontal="center" vertical="center"/>
    </xf>
    <xf numFmtId="0" fontId="2" fillId="0" borderId="0" xfId="17" applyBorder="1" applyAlignment="1">
      <alignment horizontal="center" vertical="center"/>
    </xf>
    <xf numFmtId="0" fontId="2" fillId="0" borderId="36" xfId="17" applyBorder="1" applyAlignment="1">
      <alignment horizontal="center" vertical="center"/>
    </xf>
    <xf numFmtId="0" fontId="2" fillId="0" borderId="2" xfId="17" applyFont="1" applyBorder="1" applyAlignment="1">
      <alignment horizontal="center"/>
    </xf>
    <xf numFmtId="0" fontId="2" fillId="0" borderId="2" xfId="17" applyFill="1" applyBorder="1" applyAlignment="1">
      <alignment horizontal="center"/>
    </xf>
    <xf numFmtId="0" fontId="2" fillId="0" borderId="3" xfId="17" applyFill="1" applyBorder="1" applyAlignment="1">
      <alignment horizontal="center"/>
    </xf>
    <xf numFmtId="0" fontId="2" fillId="0" borderId="3" xfId="17" applyBorder="1" applyAlignment="1">
      <alignment horizontal="center"/>
    </xf>
    <xf numFmtId="0" fontId="2" fillId="0" borderId="4" xfId="17" applyBorder="1" applyAlignment="1">
      <alignment horizontal="center"/>
    </xf>
    <xf numFmtId="0" fontId="3" fillId="0" borderId="0" xfId="17" applyFont="1" applyAlignment="1"/>
    <xf numFmtId="0" fontId="2" fillId="17" borderId="0" xfId="17" applyFill="1" applyBorder="1" applyAlignment="1">
      <alignment horizontal="center"/>
    </xf>
    <xf numFmtId="0" fontId="2" fillId="17" borderId="36" xfId="17" applyFill="1" applyBorder="1" applyAlignment="1">
      <alignment horizontal="center"/>
    </xf>
    <xf numFmtId="0" fontId="2" fillId="0" borderId="0" xfId="17" applyFont="1" applyFill="1" applyBorder="1" applyAlignment="1">
      <alignment horizontal="left"/>
    </xf>
    <xf numFmtId="0" fontId="2" fillId="17" borderId="0" xfId="17" applyFont="1" applyFill="1"/>
    <xf numFmtId="0" fontId="3" fillId="0" borderId="59" xfId="17" applyFont="1" applyBorder="1" applyAlignment="1">
      <alignment horizontal="center"/>
    </xf>
    <xf numFmtId="0" fontId="3" fillId="0" borderId="60" xfId="17" applyFont="1" applyBorder="1" applyAlignment="1">
      <alignment horizontal="center"/>
    </xf>
    <xf numFmtId="0" fontId="3" fillId="0" borderId="84" xfId="17" applyFont="1" applyBorder="1" applyAlignment="1">
      <alignment horizontal="center"/>
    </xf>
    <xf numFmtId="0" fontId="3" fillId="0" borderId="9" xfId="17" applyFont="1" applyBorder="1" applyAlignment="1">
      <alignment horizontal="center"/>
    </xf>
    <xf numFmtId="0" fontId="3" fillId="0" borderId="22" xfId="17" applyFont="1" applyBorder="1" applyAlignment="1">
      <alignment horizontal="center" textRotation="90"/>
    </xf>
    <xf numFmtId="0" fontId="3" fillId="0" borderId="85" xfId="17" applyFont="1" applyBorder="1" applyAlignment="1">
      <alignment horizontal="center" textRotation="90"/>
    </xf>
    <xf numFmtId="0" fontId="3" fillId="0" borderId="86" xfId="17" applyFont="1" applyBorder="1" applyAlignment="1">
      <alignment horizontal="center" textRotation="90"/>
    </xf>
    <xf numFmtId="0" fontId="3" fillId="0" borderId="0" xfId="17" applyFont="1" applyBorder="1" applyAlignment="1">
      <alignment horizontal="center" textRotation="90"/>
    </xf>
    <xf numFmtId="0" fontId="3" fillId="0" borderId="87" xfId="17" applyFont="1" applyBorder="1" applyAlignment="1">
      <alignment horizontal="center" textRotation="90"/>
    </xf>
    <xf numFmtId="0" fontId="3" fillId="0" borderId="23" xfId="17" applyFont="1" applyBorder="1" applyAlignment="1">
      <alignment horizontal="center" textRotation="90"/>
    </xf>
    <xf numFmtId="0" fontId="3" fillId="0" borderId="87" xfId="17" applyFont="1" applyBorder="1" applyAlignment="1">
      <alignment horizontal="center"/>
    </xf>
    <xf numFmtId="0" fontId="3" fillId="0" borderId="23" xfId="17" applyFont="1" applyBorder="1" applyAlignment="1">
      <alignment horizontal="center"/>
    </xf>
    <xf numFmtId="0" fontId="7" fillId="0" borderId="38" xfId="17" applyFont="1" applyBorder="1" applyAlignment="1">
      <alignment horizontal="center"/>
    </xf>
    <xf numFmtId="164" fontId="2" fillId="0" borderId="0" xfId="17" applyNumberFormat="1" applyBorder="1" applyAlignment="1">
      <alignment horizontal="center"/>
    </xf>
    <xf numFmtId="164" fontId="2" fillId="0" borderId="12" xfId="17" applyNumberFormat="1" applyBorder="1" applyAlignment="1">
      <alignment horizontal="center"/>
    </xf>
    <xf numFmtId="0" fontId="2" fillId="0" borderId="10" xfId="17" applyBorder="1"/>
    <xf numFmtId="0" fontId="2" fillId="0" borderId="12" xfId="17" applyBorder="1"/>
    <xf numFmtId="0" fontId="2" fillId="0" borderId="14" xfId="17" applyBorder="1"/>
    <xf numFmtId="0" fontId="2" fillId="0" borderId="37" xfId="17" applyBorder="1" applyAlignment="1">
      <alignment textRotation="90"/>
    </xf>
    <xf numFmtId="0" fontId="2" fillId="0" borderId="0" xfId="17" applyBorder="1" applyAlignment="1">
      <alignment textRotation="90"/>
    </xf>
    <xf numFmtId="0" fontId="2" fillId="0" borderId="50" xfId="17" applyBorder="1" applyAlignment="1">
      <alignment horizontal="center" textRotation="90"/>
    </xf>
    <xf numFmtId="0" fontId="2" fillId="0" borderId="39" xfId="17" applyBorder="1" applyAlignment="1">
      <alignment horizontal="center" textRotation="90"/>
    </xf>
    <xf numFmtId="0" fontId="2" fillId="0" borderId="0" xfId="17" applyAlignment="1">
      <alignment textRotation="90"/>
    </xf>
    <xf numFmtId="0" fontId="2" fillId="0" borderId="41" xfId="17" applyBorder="1" applyAlignment="1">
      <alignment horizontal="center"/>
    </xf>
    <xf numFmtId="0" fontId="2" fillId="0" borderId="50" xfId="17" applyBorder="1" applyAlignment="1">
      <alignment horizontal="center"/>
    </xf>
    <xf numFmtId="0" fontId="2" fillId="0" borderId="50" xfId="17" applyFill="1" applyBorder="1" applyAlignment="1">
      <alignment horizontal="center"/>
    </xf>
    <xf numFmtId="0" fontId="2" fillId="0" borderId="39" xfId="17" applyFont="1" applyFill="1" applyBorder="1" applyAlignment="1">
      <alignment horizontal="center"/>
    </xf>
    <xf numFmtId="0" fontId="2" fillId="0" borderId="88" xfId="17" applyBorder="1" applyAlignment="1">
      <alignment horizontal="center"/>
    </xf>
    <xf numFmtId="164" fontId="2" fillId="0" borderId="89" xfId="17" applyNumberFormat="1" applyBorder="1" applyAlignment="1">
      <alignment horizontal="center"/>
    </xf>
    <xf numFmtId="0" fontId="2" fillId="0" borderId="89" xfId="17" applyBorder="1" applyAlignment="1">
      <alignment horizontal="center"/>
    </xf>
    <xf numFmtId="0" fontId="2" fillId="0" borderId="90" xfId="17" applyBorder="1" applyAlignment="1">
      <alignment horizontal="center"/>
    </xf>
    <xf numFmtId="0" fontId="2" fillId="0" borderId="89" xfId="17" applyFill="1" applyBorder="1" applyAlignment="1">
      <alignment horizontal="center"/>
    </xf>
    <xf numFmtId="0" fontId="2" fillId="0" borderId="90" xfId="17" applyFill="1" applyBorder="1" applyAlignment="1">
      <alignment horizontal="center"/>
    </xf>
    <xf numFmtId="0" fontId="2" fillId="0" borderId="88" xfId="17" applyFill="1" applyBorder="1" applyAlignment="1">
      <alignment horizontal="center"/>
    </xf>
    <xf numFmtId="0" fontId="2" fillId="0" borderId="89" xfId="17" applyFont="1" applyFill="1" applyBorder="1" applyAlignment="1">
      <alignment horizontal="center"/>
    </xf>
    <xf numFmtId="0" fontId="2" fillId="0" borderId="91" xfId="17" applyFill="1" applyBorder="1" applyAlignment="1">
      <alignment horizontal="center"/>
    </xf>
    <xf numFmtId="0" fontId="2" fillId="0" borderId="76" xfId="17" applyFill="1" applyBorder="1" applyAlignment="1">
      <alignment horizontal="center"/>
    </xf>
    <xf numFmtId="164" fontId="2" fillId="0" borderId="29" xfId="17" applyNumberFormat="1" applyBorder="1" applyAlignment="1">
      <alignment horizontal="center"/>
    </xf>
    <xf numFmtId="0" fontId="2" fillId="0" borderId="29" xfId="17" applyFill="1" applyBorder="1" applyAlignment="1">
      <alignment horizontal="center"/>
    </xf>
    <xf numFmtId="0" fontId="2" fillId="0" borderId="79" xfId="17" applyFill="1" applyBorder="1" applyAlignment="1">
      <alignment horizontal="center"/>
    </xf>
    <xf numFmtId="0" fontId="2" fillId="0" borderId="27" xfId="17" applyFill="1" applyBorder="1" applyAlignment="1">
      <alignment horizontal="center"/>
    </xf>
    <xf numFmtId="0" fontId="2" fillId="0" borderId="29" xfId="17" applyFont="1" applyFill="1" applyBorder="1" applyAlignment="1">
      <alignment horizontal="center"/>
    </xf>
    <xf numFmtId="0" fontId="2" fillId="0" borderId="28" xfId="17" applyFill="1" applyBorder="1" applyAlignment="1">
      <alignment horizontal="center"/>
    </xf>
    <xf numFmtId="0" fontId="3" fillId="0" borderId="47" xfId="17" applyFont="1" applyBorder="1" applyAlignment="1">
      <alignment horizontal="center"/>
    </xf>
    <xf numFmtId="0" fontId="3" fillId="0" borderId="41" xfId="17" applyFont="1" applyBorder="1" applyAlignment="1">
      <alignment horizontal="center"/>
    </xf>
    <xf numFmtId="0" fontId="3" fillId="0" borderId="50" xfId="17" applyFont="1" applyBorder="1" applyAlignment="1">
      <alignment horizontal="center"/>
    </xf>
    <xf numFmtId="0" fontId="3" fillId="0" borderId="41" xfId="17" applyFont="1" applyBorder="1" applyAlignment="1">
      <alignment horizontal="center" textRotation="90"/>
    </xf>
    <xf numFmtId="0" fontId="3" fillId="0" borderId="50" xfId="17" applyFont="1" applyBorder="1" applyAlignment="1">
      <alignment horizontal="center" textRotation="90"/>
    </xf>
    <xf numFmtId="0" fontId="3" fillId="0" borderId="41" xfId="17" applyFont="1" applyFill="1" applyBorder="1" applyAlignment="1">
      <alignment horizontal="center" textRotation="90"/>
    </xf>
    <xf numFmtId="0" fontId="3" fillId="0" borderId="40" xfId="17" applyFont="1" applyFill="1" applyBorder="1" applyAlignment="1">
      <alignment horizontal="center" textRotation="90"/>
    </xf>
    <xf numFmtId="0" fontId="3" fillId="0" borderId="39" xfId="17" applyFont="1" applyFill="1" applyBorder="1" applyAlignment="1">
      <alignment horizontal="center" textRotation="90"/>
    </xf>
    <xf numFmtId="0" fontId="2" fillId="0" borderId="89" xfId="17" applyBorder="1"/>
    <xf numFmtId="0" fontId="2" fillId="0" borderId="20" xfId="17" applyNumberFormat="1" applyFill="1" applyBorder="1" applyAlignment="1">
      <alignment horizontal="center"/>
    </xf>
    <xf numFmtId="0" fontId="11" fillId="0" borderId="20" xfId="16" applyFont="1" applyBorder="1" applyAlignment="1">
      <alignment horizontal="center" vertical="top"/>
      <protection locked="0"/>
    </xf>
    <xf numFmtId="0" fontId="2" fillId="0" borderId="20" xfId="17" applyFont="1" applyFill="1" applyBorder="1"/>
    <xf numFmtId="0" fontId="2" fillId="0" borderId="20" xfId="17" applyFill="1" applyBorder="1"/>
    <xf numFmtId="0" fontId="2" fillId="0" borderId="20" xfId="17" applyFill="1" applyBorder="1" applyAlignment="1">
      <alignment horizontal="center" wrapText="1"/>
    </xf>
    <xf numFmtId="0" fontId="2" fillId="26" borderId="3" xfId="17" applyFill="1" applyBorder="1" applyAlignment="1"/>
    <xf numFmtId="0" fontId="2" fillId="0" borderId="61" xfId="17" applyBorder="1" applyAlignment="1">
      <alignment horizontal="center" textRotation="90" wrapText="1"/>
    </xf>
    <xf numFmtId="0" fontId="2" fillId="0" borderId="71" xfId="17" applyBorder="1" applyAlignment="1">
      <alignment horizontal="center" textRotation="90"/>
    </xf>
    <xf numFmtId="0" fontId="2" fillId="0" borderId="70" xfId="17" applyBorder="1" applyAlignment="1">
      <alignment horizontal="center" textRotation="90"/>
    </xf>
    <xf numFmtId="0" fontId="2" fillId="0" borderId="38" xfId="17" applyBorder="1" applyAlignment="1">
      <alignment horizontal="center"/>
    </xf>
    <xf numFmtId="0" fontId="2" fillId="0" borderId="48" xfId="17" applyBorder="1" applyAlignment="1"/>
    <xf numFmtId="0" fontId="2" fillId="0" borderId="33" xfId="17" applyBorder="1" applyAlignment="1"/>
    <xf numFmtId="0" fontId="2" fillId="0" borderId="32" xfId="17" applyBorder="1" applyAlignment="1"/>
    <xf numFmtId="0" fontId="2" fillId="0" borderId="35" xfId="17" applyFont="1" applyBorder="1" applyAlignment="1">
      <alignment horizontal="center"/>
    </xf>
    <xf numFmtId="0" fontId="2" fillId="0" borderId="31" xfId="17" applyFont="1" applyBorder="1" applyAlignment="1">
      <alignment horizontal="center"/>
    </xf>
    <xf numFmtId="0" fontId="2" fillId="0" borderId="18" xfId="17" applyFont="1" applyBorder="1" applyAlignment="1">
      <alignment horizontal="center"/>
    </xf>
    <xf numFmtId="0" fontId="2" fillId="0" borderId="18" xfId="17" applyFont="1" applyBorder="1"/>
    <xf numFmtId="0" fontId="2" fillId="0" borderId="20" xfId="17" applyFont="1" applyBorder="1"/>
    <xf numFmtId="0" fontId="2" fillId="0" borderId="20" xfId="17" applyFont="1" applyBorder="1" applyAlignment="1">
      <alignment horizontal="center"/>
    </xf>
    <xf numFmtId="164" fontId="2" fillId="0" borderId="20" xfId="17" applyNumberFormat="1" applyFill="1" applyBorder="1" applyAlignment="1">
      <alignment horizontal="center"/>
    </xf>
    <xf numFmtId="0" fontId="2" fillId="0" borderId="20" xfId="17" applyFill="1" applyBorder="1" applyAlignment="1"/>
    <xf numFmtId="164" fontId="2" fillId="0" borderId="20" xfId="17" applyNumberFormat="1" applyFill="1" applyBorder="1" applyAlignment="1"/>
    <xf numFmtId="0" fontId="12" fillId="0" borderId="40" xfId="17" applyFont="1" applyBorder="1" applyAlignment="1">
      <alignment horizontal="center"/>
    </xf>
    <xf numFmtId="0" fontId="2" fillId="0" borderId="89" xfId="17" applyBorder="1" applyAlignment="1">
      <alignment horizontal="left"/>
    </xf>
    <xf numFmtId="0" fontId="2" fillId="0" borderId="89" xfId="17" applyFont="1" applyBorder="1"/>
    <xf numFmtId="0" fontId="2" fillId="0" borderId="89" xfId="17" applyFont="1" applyBorder="1" applyAlignment="1">
      <alignment horizontal="center"/>
    </xf>
    <xf numFmtId="0" fontId="2" fillId="0" borderId="20" xfId="17" applyBorder="1" applyAlignment="1">
      <alignment horizontal="left"/>
    </xf>
    <xf numFmtId="0" fontId="3" fillId="0" borderId="20" xfId="17" applyFont="1" applyBorder="1" applyAlignment="1">
      <alignment horizontal="left"/>
    </xf>
    <xf numFmtId="0" fontId="2" fillId="0" borderId="0" xfId="17" applyAlignment="1">
      <alignment horizontal="left"/>
    </xf>
    <xf numFmtId="0" fontId="7" fillId="0" borderId="5" xfId="17" applyFont="1" applyBorder="1" applyAlignment="1">
      <alignment horizontal="center"/>
    </xf>
    <xf numFmtId="0" fontId="6" fillId="0" borderId="7" xfId="17" applyFont="1" applyBorder="1" applyAlignment="1">
      <alignment horizontal="center"/>
    </xf>
    <xf numFmtId="0" fontId="6" fillId="0" borderId="58" xfId="17" applyFont="1" applyBorder="1" applyAlignment="1">
      <alignment horizontal="center"/>
    </xf>
    <xf numFmtId="0" fontId="6" fillId="0" borderId="94" xfId="17" applyFont="1" applyBorder="1" applyAlignment="1">
      <alignment horizontal="center"/>
    </xf>
    <xf numFmtId="0" fontId="7" fillId="0" borderId="95" xfId="17" applyFont="1" applyBorder="1" applyAlignment="1">
      <alignment horizontal="center"/>
    </xf>
    <xf numFmtId="0" fontId="7" fillId="0" borderId="96" xfId="17" applyFont="1" applyBorder="1" applyAlignment="1">
      <alignment horizontal="center"/>
    </xf>
    <xf numFmtId="0" fontId="6" fillId="0" borderId="23" xfId="17" applyFont="1" applyBorder="1" applyAlignment="1">
      <alignment horizontal="center"/>
    </xf>
    <xf numFmtId="2" fontId="6" fillId="0" borderId="0" xfId="17" applyNumberFormat="1" applyFont="1" applyBorder="1" applyAlignment="1">
      <alignment horizontal="center"/>
    </xf>
    <xf numFmtId="2" fontId="6" fillId="0" borderId="87" xfId="17" applyNumberFormat="1" applyFont="1" applyBorder="1" applyAlignment="1">
      <alignment horizontal="center"/>
    </xf>
    <xf numFmtId="0" fontId="6" fillId="0" borderId="0" xfId="17" applyFont="1" applyBorder="1" applyAlignment="1">
      <alignment horizontal="center"/>
    </xf>
    <xf numFmtId="0" fontId="6" fillId="0" borderId="50" xfId="17" applyFont="1" applyBorder="1" applyAlignment="1">
      <alignment horizontal="center" wrapText="1"/>
    </xf>
    <xf numFmtId="2" fontId="6" fillId="0" borderId="56" xfId="17" applyNumberFormat="1" applyFont="1" applyBorder="1" applyAlignment="1">
      <alignment horizontal="center"/>
    </xf>
    <xf numFmtId="2" fontId="6" fillId="0" borderId="51" xfId="17" applyNumberFormat="1" applyFont="1" applyBorder="1" applyAlignment="1">
      <alignment horizontal="center"/>
    </xf>
    <xf numFmtId="0" fontId="7" fillId="0" borderId="0" xfId="17" applyFont="1" applyBorder="1" applyAlignment="1">
      <alignment horizontal="center"/>
    </xf>
    <xf numFmtId="0" fontId="6" fillId="0" borderId="95" xfId="17" applyFont="1" applyBorder="1" applyAlignment="1">
      <alignment horizontal="center"/>
    </xf>
    <xf numFmtId="0" fontId="6" fillId="0" borderId="96" xfId="17" applyFont="1" applyBorder="1" applyAlignment="1">
      <alignment horizontal="center"/>
    </xf>
    <xf numFmtId="0" fontId="6" fillId="0" borderId="87" xfId="17" applyFont="1" applyBorder="1" applyAlignment="1">
      <alignment horizontal="center"/>
    </xf>
    <xf numFmtId="0" fontId="6" fillId="0" borderId="56" xfId="17" applyFont="1" applyBorder="1" applyAlignment="1">
      <alignment horizontal="center"/>
    </xf>
    <xf numFmtId="0" fontId="6" fillId="0" borderId="51" xfId="17" applyFont="1" applyBorder="1" applyAlignment="1">
      <alignment horizontal="center"/>
    </xf>
    <xf numFmtId="165" fontId="6" fillId="0" borderId="95" xfId="17" applyNumberFormat="1" applyFont="1" applyBorder="1" applyAlignment="1">
      <alignment horizontal="center"/>
    </xf>
    <xf numFmtId="165" fontId="6" fillId="0" borderId="96" xfId="17" applyNumberFormat="1" applyFont="1" applyBorder="1" applyAlignment="1">
      <alignment horizontal="center"/>
    </xf>
    <xf numFmtId="0" fontId="7" fillId="0" borderId="2" xfId="17" applyFont="1" applyBorder="1" applyAlignment="1">
      <alignment horizontal="center"/>
    </xf>
    <xf numFmtId="2" fontId="6" fillId="32" borderId="3" xfId="17" applyNumberFormat="1" applyFont="1" applyFill="1" applyBorder="1" applyAlignment="1">
      <alignment horizontal="center"/>
    </xf>
    <xf numFmtId="2" fontId="6" fillId="29" borderId="3" xfId="17" applyNumberFormat="1" applyFont="1" applyFill="1" applyBorder="1" applyAlignment="1">
      <alignment horizontal="center"/>
    </xf>
    <xf numFmtId="2" fontId="6" fillId="29" borderId="4" xfId="17" applyNumberFormat="1" applyFont="1" applyFill="1" applyBorder="1" applyAlignment="1">
      <alignment horizontal="center"/>
    </xf>
    <xf numFmtId="0" fontId="6" fillId="0" borderId="9" xfId="17" applyFont="1" applyBorder="1" applyAlignment="1">
      <alignment horizontal="center"/>
    </xf>
    <xf numFmtId="2" fontId="6" fillId="33" borderId="3" xfId="17" applyNumberFormat="1" applyFont="1" applyFill="1" applyBorder="1" applyAlignment="1">
      <alignment horizontal="center"/>
    </xf>
    <xf numFmtId="2" fontId="6" fillId="22" borderId="3" xfId="17" applyNumberFormat="1" applyFont="1" applyFill="1" applyBorder="1" applyAlignment="1">
      <alignment horizontal="center"/>
    </xf>
    <xf numFmtId="2" fontId="6" fillId="32" borderId="4" xfId="17" applyNumberFormat="1" applyFont="1" applyFill="1" applyBorder="1" applyAlignment="1">
      <alignment horizontal="center"/>
    </xf>
    <xf numFmtId="0" fontId="3" fillId="0" borderId="49" xfId="17" applyFont="1" applyBorder="1" applyAlignment="1">
      <alignment horizontal="center"/>
    </xf>
    <xf numFmtId="0" fontId="2" fillId="0" borderId="7" xfId="17" applyNumberFormat="1" applyBorder="1" applyAlignment="1">
      <alignment horizontal="center"/>
    </xf>
    <xf numFmtId="0" fontId="2" fillId="0" borderId="0" xfId="17" applyNumberFormat="1" applyBorder="1" applyAlignment="1">
      <alignment horizontal="center"/>
    </xf>
    <xf numFmtId="0" fontId="2" fillId="0" borderId="0" xfId="17" applyNumberFormat="1" applyAlignment="1">
      <alignment horizontal="center"/>
    </xf>
    <xf numFmtId="0" fontId="3" fillId="0" borderId="35" xfId="17" applyFont="1" applyBorder="1" applyAlignment="1">
      <alignment horizontal="center"/>
    </xf>
    <xf numFmtId="0" fontId="3" fillId="0" borderId="34" xfId="17" applyFont="1" applyBorder="1" applyAlignment="1">
      <alignment horizontal="center"/>
    </xf>
    <xf numFmtId="0" fontId="3" fillId="0" borderId="33" xfId="17" applyFont="1" applyBorder="1" applyAlignment="1">
      <alignment horizontal="center"/>
    </xf>
    <xf numFmtId="0" fontId="3" fillId="0" borderId="32" xfId="17" applyFont="1" applyBorder="1" applyAlignment="1">
      <alignment horizontal="center"/>
    </xf>
    <xf numFmtId="0" fontId="3" fillId="0" borderId="43" xfId="17" applyFont="1" applyBorder="1" applyAlignment="1">
      <alignment horizontal="center"/>
    </xf>
    <xf numFmtId="43" fontId="3" fillId="0" borderId="43" xfId="14" applyFont="1" applyBorder="1" applyAlignment="1">
      <alignment horizontal="center"/>
    </xf>
    <xf numFmtId="0" fontId="3" fillId="0" borderId="42" xfId="17" applyFont="1" applyBorder="1" applyAlignment="1">
      <alignment horizontal="center"/>
    </xf>
    <xf numFmtId="0" fontId="2" fillId="0" borderId="50" xfId="17" applyFill="1" applyBorder="1" applyAlignment="1">
      <alignment horizontal="center"/>
    </xf>
    <xf numFmtId="0" fontId="2" fillId="0" borderId="56" xfId="17" applyFill="1" applyBorder="1" applyAlignment="1">
      <alignment horizontal="center"/>
    </xf>
    <xf numFmtId="0" fontId="2" fillId="0" borderId="51" xfId="17" applyFill="1" applyBorder="1" applyAlignment="1">
      <alignment horizontal="center"/>
    </xf>
    <xf numFmtId="0" fontId="2" fillId="0" borderId="57" xfId="17" applyFill="1" applyBorder="1" applyAlignment="1">
      <alignment horizontal="center"/>
    </xf>
    <xf numFmtId="0" fontId="2" fillId="25" borderId="51" xfId="17" applyFill="1" applyBorder="1" applyAlignment="1">
      <alignment horizontal="center"/>
    </xf>
    <xf numFmtId="0" fontId="2" fillId="25" borderId="40" xfId="17" applyFill="1" applyBorder="1" applyAlignment="1">
      <alignment horizontal="center"/>
    </xf>
    <xf numFmtId="0" fontId="2" fillId="26" borderId="40" xfId="17" applyFill="1" applyBorder="1" applyAlignment="1">
      <alignment horizontal="center"/>
    </xf>
    <xf numFmtId="0" fontId="2" fillId="27" borderId="40" xfId="17" applyFill="1" applyBorder="1" applyAlignment="1">
      <alignment horizontal="center"/>
    </xf>
    <xf numFmtId="0" fontId="2" fillId="28" borderId="40" xfId="17" applyFill="1" applyBorder="1" applyAlignment="1">
      <alignment horizontal="center"/>
    </xf>
    <xf numFmtId="0" fontId="2" fillId="0" borderId="48" xfId="17" applyFill="1" applyBorder="1" applyAlignment="1">
      <alignment horizontal="center"/>
    </xf>
    <xf numFmtId="0" fontId="2" fillId="0" borderId="33" xfId="17" applyFill="1" applyBorder="1" applyAlignment="1">
      <alignment horizontal="center"/>
    </xf>
    <xf numFmtId="0" fontId="2" fillId="0" borderId="32" xfId="17" applyFill="1" applyBorder="1" applyAlignment="1">
      <alignment horizontal="center"/>
    </xf>
    <xf numFmtId="0" fontId="2" fillId="20" borderId="47" xfId="17" applyFill="1" applyBorder="1" applyAlignment="1">
      <alignment horizontal="center"/>
    </xf>
    <xf numFmtId="0" fontId="2" fillId="20" borderId="43" xfId="17" applyFill="1" applyBorder="1" applyAlignment="1">
      <alignment horizontal="center"/>
    </xf>
    <xf numFmtId="0" fontId="2" fillId="21" borderId="51" xfId="17" applyFill="1" applyBorder="1" applyAlignment="1">
      <alignment horizontal="center"/>
    </xf>
    <xf numFmtId="0" fontId="2" fillId="21" borderId="40" xfId="17" applyFill="1" applyBorder="1" applyAlignment="1">
      <alignment horizontal="center"/>
    </xf>
    <xf numFmtId="0" fontId="2" fillId="22" borderId="40" xfId="17" applyFill="1" applyBorder="1" applyAlignment="1">
      <alignment horizontal="center"/>
    </xf>
    <xf numFmtId="0" fontId="2" fillId="23" borderId="40" xfId="17" applyFill="1" applyBorder="1" applyAlignment="1">
      <alignment horizontal="center"/>
    </xf>
    <xf numFmtId="0" fontId="2" fillId="24" borderId="40" xfId="17" applyFill="1" applyBorder="1" applyAlignment="1">
      <alignment horizontal="center"/>
    </xf>
    <xf numFmtId="0" fontId="2" fillId="25" borderId="47" xfId="17" applyFill="1" applyBorder="1" applyAlignment="1">
      <alignment horizontal="center"/>
    </xf>
    <xf numFmtId="0" fontId="2" fillId="25" borderId="43" xfId="17" applyFill="1" applyBorder="1" applyAlignment="1">
      <alignment horizontal="center"/>
    </xf>
    <xf numFmtId="0" fontId="3" fillId="29" borderId="45" xfId="17" applyFont="1" applyFill="1" applyBorder="1" applyAlignment="1">
      <alignment horizontal="center"/>
    </xf>
    <xf numFmtId="0" fontId="3" fillId="29" borderId="58" xfId="17" applyFont="1" applyFill="1" applyBorder="1" applyAlignment="1">
      <alignment horizontal="center"/>
    </xf>
    <xf numFmtId="0" fontId="3" fillId="0" borderId="60" xfId="17" applyFont="1" applyBorder="1" applyAlignment="1">
      <alignment horizontal="center"/>
    </xf>
    <xf numFmtId="0" fontId="3" fillId="0" borderId="49" xfId="17" applyFont="1" applyBorder="1" applyAlignment="1">
      <alignment horizontal="center"/>
    </xf>
    <xf numFmtId="14" fontId="3" fillId="16" borderId="40" xfId="17" applyNumberFormat="1" applyFont="1" applyFill="1" applyBorder="1" applyAlignment="1">
      <alignment horizontal="center"/>
    </xf>
    <xf numFmtId="14" fontId="8" fillId="31" borderId="40" xfId="17" applyNumberFormat="1" applyFont="1" applyFill="1" applyBorder="1" applyAlignment="1">
      <alignment horizontal="center"/>
    </xf>
    <xf numFmtId="14" fontId="3" fillId="21" borderId="40" xfId="17" applyNumberFormat="1" applyFont="1" applyFill="1" applyBorder="1" applyAlignment="1">
      <alignment horizontal="center"/>
    </xf>
    <xf numFmtId="14" fontId="3" fillId="24" borderId="40" xfId="17" applyNumberFormat="1" applyFont="1" applyFill="1" applyBorder="1" applyAlignment="1">
      <alignment horizontal="center"/>
    </xf>
    <xf numFmtId="14" fontId="3" fillId="30" borderId="40" xfId="17" applyNumberFormat="1" applyFont="1" applyFill="1" applyBorder="1" applyAlignment="1">
      <alignment horizontal="center"/>
    </xf>
    <xf numFmtId="14" fontId="3" fillId="0" borderId="40" xfId="17" applyNumberFormat="1" applyFont="1" applyBorder="1" applyAlignment="1">
      <alignment horizontal="center"/>
    </xf>
    <xf numFmtId="14" fontId="3" fillId="22" borderId="40" xfId="17" applyNumberFormat="1" applyFont="1" applyFill="1" applyBorder="1" applyAlignment="1">
      <alignment horizontal="center"/>
    </xf>
    <xf numFmtId="14" fontId="3" fillId="28" borderId="40" xfId="17" applyNumberFormat="1" applyFont="1" applyFill="1" applyBorder="1" applyAlignment="1">
      <alignment horizontal="center"/>
    </xf>
    <xf numFmtId="14" fontId="3" fillId="25" borderId="40" xfId="17" applyNumberFormat="1" applyFont="1" applyFill="1" applyBorder="1" applyAlignment="1">
      <alignment horizontal="center"/>
    </xf>
    <xf numFmtId="14" fontId="3" fillId="18" borderId="40" xfId="17" applyNumberFormat="1" applyFont="1" applyFill="1" applyBorder="1" applyAlignment="1">
      <alignment horizontal="center"/>
    </xf>
    <xf numFmtId="14" fontId="3" fillId="29" borderId="40" xfId="17" applyNumberFormat="1" applyFont="1" applyFill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15" borderId="5" xfId="1" applyFont="1" applyFill="1" applyBorder="1" applyAlignment="1">
      <alignment horizontal="center"/>
    </xf>
    <xf numFmtId="0" fontId="3" fillId="15" borderId="7" xfId="1" applyFont="1" applyFill="1" applyBorder="1" applyAlignment="1">
      <alignment horizontal="center"/>
    </xf>
    <xf numFmtId="0" fontId="3" fillId="15" borderId="6" xfId="1" applyFont="1" applyFill="1" applyBorder="1" applyAlignment="1">
      <alignment horizontal="center"/>
    </xf>
    <xf numFmtId="0" fontId="3" fillId="15" borderId="8" xfId="1" applyFont="1" applyFill="1" applyBorder="1" applyAlignment="1">
      <alignment horizontal="center"/>
    </xf>
    <xf numFmtId="0" fontId="3" fillId="16" borderId="6" xfId="1" applyFont="1" applyFill="1" applyBorder="1" applyAlignment="1">
      <alignment horizontal="center"/>
    </xf>
    <xf numFmtId="0" fontId="3" fillId="16" borderId="8" xfId="1" applyFont="1" applyFill="1" applyBorder="1" applyAlignment="1">
      <alignment horizontal="center"/>
    </xf>
    <xf numFmtId="0" fontId="3" fillId="16" borderId="9" xfId="1" applyFont="1" applyFill="1" applyBorder="1" applyAlignment="1">
      <alignment horizontal="center"/>
    </xf>
    <xf numFmtId="0" fontId="3" fillId="15" borderId="2" xfId="1" applyFont="1" applyFill="1" applyBorder="1" applyAlignment="1">
      <alignment horizontal="center"/>
    </xf>
    <xf numFmtId="0" fontId="3" fillId="15" borderId="3" xfId="1" applyFont="1" applyFill="1" applyBorder="1" applyAlignment="1">
      <alignment horizontal="center"/>
    </xf>
    <xf numFmtId="0" fontId="3" fillId="15" borderId="4" xfId="1" applyFont="1" applyFill="1" applyBorder="1" applyAlignment="1">
      <alignment horizontal="center"/>
    </xf>
    <xf numFmtId="0" fontId="3" fillId="16" borderId="3" xfId="1" applyFont="1" applyFill="1" applyBorder="1" applyAlignment="1">
      <alignment horizontal="center"/>
    </xf>
    <xf numFmtId="0" fontId="3" fillId="16" borderId="4" xfId="1" applyFont="1" applyFill="1" applyBorder="1" applyAlignment="1">
      <alignment horizontal="center"/>
    </xf>
    <xf numFmtId="0" fontId="3" fillId="15" borderId="9" xfId="1" applyFont="1" applyFill="1" applyBorder="1" applyAlignment="1">
      <alignment horizontal="center"/>
    </xf>
    <xf numFmtId="0" fontId="3" fillId="16" borderId="7" xfId="1" applyFont="1" applyFill="1" applyBorder="1" applyAlignment="1">
      <alignment horizontal="center"/>
    </xf>
    <xf numFmtId="0" fontId="2" fillId="0" borderId="64" xfId="17" applyFill="1" applyBorder="1" applyAlignment="1">
      <alignment horizontal="center"/>
    </xf>
    <xf numFmtId="0" fontId="2" fillId="0" borderId="65" xfId="17" applyFill="1" applyBorder="1" applyAlignment="1">
      <alignment horizontal="center"/>
    </xf>
    <xf numFmtId="0" fontId="2" fillId="0" borderId="66" xfId="17" applyFill="1" applyBorder="1" applyAlignment="1">
      <alignment horizontal="center"/>
    </xf>
    <xf numFmtId="0" fontId="2" fillId="0" borderId="64" xfId="17" applyBorder="1" applyAlignment="1">
      <alignment horizontal="center"/>
    </xf>
    <xf numFmtId="0" fontId="2" fillId="0" borderId="65" xfId="17" applyBorder="1" applyAlignment="1">
      <alignment horizontal="center"/>
    </xf>
    <xf numFmtId="0" fontId="2" fillId="0" borderId="66" xfId="17" applyBorder="1" applyAlignment="1">
      <alignment horizontal="center"/>
    </xf>
    <xf numFmtId="0" fontId="2" fillId="0" borderId="8" xfId="17" applyFill="1" applyBorder="1" applyAlignment="1">
      <alignment horizontal="center"/>
    </xf>
    <xf numFmtId="0" fontId="2" fillId="0" borderId="67" xfId="17" applyFill="1" applyBorder="1" applyAlignment="1">
      <alignment horizontal="center"/>
    </xf>
    <xf numFmtId="0" fontId="2" fillId="0" borderId="68" xfId="17" applyFill="1" applyBorder="1" applyAlignment="1">
      <alignment horizontal="center"/>
    </xf>
    <xf numFmtId="0" fontId="2" fillId="0" borderId="32" xfId="17" applyBorder="1" applyAlignment="1">
      <alignment horizontal="center"/>
    </xf>
    <xf numFmtId="0" fontId="2" fillId="0" borderId="35" xfId="17" applyBorder="1" applyAlignment="1">
      <alignment horizontal="center"/>
    </xf>
    <xf numFmtId="0" fontId="2" fillId="0" borderId="31" xfId="17" applyBorder="1" applyAlignment="1">
      <alignment horizontal="center"/>
    </xf>
    <xf numFmtId="0" fontId="2" fillId="0" borderId="38" xfId="17" applyBorder="1" applyAlignment="1">
      <alignment horizontal="center"/>
    </xf>
    <xf numFmtId="0" fontId="3" fillId="0" borderId="63" xfId="17" applyFont="1" applyBorder="1" applyAlignment="1">
      <alignment horizontal="center" vertical="center"/>
    </xf>
    <xf numFmtId="0" fontId="3" fillId="0" borderId="72" xfId="17" applyFont="1" applyBorder="1" applyAlignment="1">
      <alignment horizontal="center" vertical="center"/>
    </xf>
    <xf numFmtId="0" fontId="3" fillId="0" borderId="0" xfId="17" applyFont="1" applyAlignment="1">
      <alignment horizontal="center"/>
    </xf>
    <xf numFmtId="0" fontId="3" fillId="0" borderId="2" xfId="17" applyFont="1" applyBorder="1" applyAlignment="1">
      <alignment horizontal="center"/>
    </xf>
    <xf numFmtId="0" fontId="3" fillId="0" borderId="3" xfId="17" applyFont="1" applyBorder="1" applyAlignment="1">
      <alignment horizontal="center"/>
    </xf>
    <xf numFmtId="0" fontId="3" fillId="0" borderId="4" xfId="17" applyFont="1" applyBorder="1" applyAlignment="1">
      <alignment horizontal="center"/>
    </xf>
    <xf numFmtId="0" fontId="10" fillId="0" borderId="5" xfId="17" applyFont="1" applyBorder="1" applyAlignment="1">
      <alignment horizontal="center"/>
    </xf>
    <xf numFmtId="0" fontId="10" fillId="0" borderId="7" xfId="17" applyFont="1" applyBorder="1" applyAlignment="1">
      <alignment horizontal="center"/>
    </xf>
    <xf numFmtId="0" fontId="10" fillId="0" borderId="9" xfId="17" applyFont="1" applyBorder="1" applyAlignment="1">
      <alignment horizontal="center"/>
    </xf>
    <xf numFmtId="0" fontId="10" fillId="0" borderId="37" xfId="17" applyFont="1" applyBorder="1" applyAlignment="1">
      <alignment horizontal="center"/>
    </xf>
    <xf numFmtId="0" fontId="10" fillId="0" borderId="0" xfId="17" applyFont="1" applyBorder="1" applyAlignment="1">
      <alignment horizontal="center"/>
    </xf>
    <xf numFmtId="0" fontId="10" fillId="0" borderId="36" xfId="17" applyFont="1" applyBorder="1" applyAlignment="1">
      <alignment horizontal="center"/>
    </xf>
    <xf numFmtId="0" fontId="3" fillId="0" borderId="47" xfId="17" applyFont="1" applyBorder="1" applyAlignment="1">
      <alignment horizontal="center"/>
    </xf>
    <xf numFmtId="0" fontId="3" fillId="0" borderId="82" xfId="17" applyFont="1" applyBorder="1" applyAlignment="1">
      <alignment horizontal="center"/>
    </xf>
    <xf numFmtId="0" fontId="3" fillId="0" borderId="45" xfId="17" applyFont="1" applyBorder="1" applyAlignment="1">
      <alignment horizontal="center"/>
    </xf>
    <xf numFmtId="0" fontId="3" fillId="0" borderId="58" xfId="17" applyFont="1" applyBorder="1" applyAlignment="1">
      <alignment horizontal="center"/>
    </xf>
    <xf numFmtId="0" fontId="3" fillId="0" borderId="5" xfId="17" applyFont="1" applyBorder="1" applyAlignment="1">
      <alignment horizontal="center"/>
    </xf>
    <xf numFmtId="0" fontId="3" fillId="0" borderId="7" xfId="17" applyFont="1" applyBorder="1" applyAlignment="1">
      <alignment horizontal="center"/>
    </xf>
    <xf numFmtId="0" fontId="3" fillId="0" borderId="9" xfId="17" applyFont="1" applyBorder="1" applyAlignment="1">
      <alignment horizontal="center"/>
    </xf>
    <xf numFmtId="0" fontId="3" fillId="0" borderId="31" xfId="17" applyFont="1" applyBorder="1" applyAlignment="1">
      <alignment horizontal="center"/>
    </xf>
    <xf numFmtId="0" fontId="3" fillId="0" borderId="38" xfId="17" applyFont="1" applyBorder="1" applyAlignment="1">
      <alignment horizontal="center"/>
    </xf>
    <xf numFmtId="0" fontId="2" fillId="28" borderId="5" xfId="17" applyFill="1" applyBorder="1" applyAlignment="1">
      <alignment horizontal="center"/>
    </xf>
    <xf numFmtId="0" fontId="2" fillId="28" borderId="7" xfId="17" applyFill="1" applyBorder="1" applyAlignment="1">
      <alignment horizontal="center"/>
    </xf>
    <xf numFmtId="0" fontId="2" fillId="23" borderId="5" xfId="17" applyFill="1" applyBorder="1" applyAlignment="1">
      <alignment horizontal="center"/>
    </xf>
    <xf numFmtId="0" fontId="2" fillId="23" borderId="7" xfId="17" applyFill="1" applyBorder="1" applyAlignment="1">
      <alignment horizontal="center"/>
    </xf>
    <xf numFmtId="0" fontId="2" fillId="23" borderId="9" xfId="17" applyFill="1" applyBorder="1" applyAlignment="1">
      <alignment horizontal="center"/>
    </xf>
    <xf numFmtId="43" fontId="2" fillId="0" borderId="41" xfId="14" applyFont="1" applyBorder="1" applyAlignment="1">
      <alignment horizontal="center"/>
    </xf>
    <xf numFmtId="43" fontId="2" fillId="0" borderId="40" xfId="14" applyFont="1" applyBorder="1" applyAlignment="1">
      <alignment horizontal="center"/>
    </xf>
    <xf numFmtId="0" fontId="2" fillId="0" borderId="40" xfId="17" applyFont="1" applyBorder="1" applyAlignment="1">
      <alignment horizontal="center"/>
    </xf>
    <xf numFmtId="9" fontId="2" fillId="0" borderId="57" xfId="22" applyFont="1" applyFill="1" applyBorder="1" applyAlignment="1">
      <alignment horizontal="center"/>
    </xf>
    <xf numFmtId="9" fontId="2" fillId="0" borderId="56" xfId="22" applyFont="1" applyFill="1" applyBorder="1" applyAlignment="1">
      <alignment horizontal="center"/>
    </xf>
    <xf numFmtId="0" fontId="3" fillId="0" borderId="47" xfId="17" applyFont="1" applyFill="1" applyBorder="1" applyAlignment="1">
      <alignment horizontal="center"/>
    </xf>
    <xf numFmtId="0" fontId="3" fillId="0" borderId="43" xfId="17" applyFont="1" applyFill="1" applyBorder="1" applyAlignment="1">
      <alignment horizontal="center"/>
    </xf>
    <xf numFmtId="0" fontId="3" fillId="0" borderId="42" xfId="17" applyFont="1" applyFill="1" applyBorder="1" applyAlignment="1">
      <alignment horizontal="center"/>
    </xf>
    <xf numFmtId="0" fontId="3" fillId="0" borderId="48" xfId="17" applyFont="1" applyFill="1" applyBorder="1" applyAlignment="1">
      <alignment horizontal="center"/>
    </xf>
    <xf numFmtId="0" fontId="3" fillId="0" borderId="49" xfId="17" applyFont="1" applyFill="1" applyBorder="1" applyAlignment="1">
      <alignment horizontal="center"/>
    </xf>
    <xf numFmtId="0" fontId="2" fillId="24" borderId="2" xfId="17" applyFont="1" applyFill="1" applyBorder="1" applyAlignment="1">
      <alignment horizontal="center" wrapText="1"/>
    </xf>
    <xf numFmtId="0" fontId="2" fillId="24" borderId="3" xfId="17" applyFont="1" applyFill="1" applyBorder="1" applyAlignment="1">
      <alignment horizontal="center" wrapText="1"/>
    </xf>
    <xf numFmtId="0" fontId="2" fillId="29" borderId="2" xfId="17" applyFill="1" applyBorder="1" applyAlignment="1">
      <alignment horizontal="center" wrapText="1"/>
    </xf>
    <xf numFmtId="0" fontId="2" fillId="29" borderId="3" xfId="17" applyFill="1" applyBorder="1" applyAlignment="1">
      <alignment horizontal="center" wrapText="1"/>
    </xf>
    <xf numFmtId="0" fontId="2" fillId="29" borderId="92" xfId="17" applyFill="1" applyBorder="1" applyAlignment="1">
      <alignment horizontal="center" wrapText="1"/>
    </xf>
    <xf numFmtId="0" fontId="2" fillId="25" borderId="93" xfId="17" applyFill="1" applyBorder="1" applyAlignment="1">
      <alignment horizontal="center"/>
    </xf>
    <xf numFmtId="0" fontId="2" fillId="25" borderId="3" xfId="17" applyFill="1" applyBorder="1" applyAlignment="1">
      <alignment horizontal="center"/>
    </xf>
    <xf numFmtId="0" fontId="2" fillId="25" borderId="4" xfId="17" applyFill="1" applyBorder="1" applyAlignment="1">
      <alignment horizontal="center"/>
    </xf>
    <xf numFmtId="43" fontId="2" fillId="25" borderId="2" xfId="15" applyFont="1" applyFill="1" applyBorder="1" applyAlignment="1">
      <alignment horizontal="center"/>
    </xf>
    <xf numFmtId="43" fontId="2" fillId="25" borderId="3" xfId="15" applyFont="1" applyFill="1" applyBorder="1" applyAlignment="1">
      <alignment horizontal="center"/>
    </xf>
    <xf numFmtId="43" fontId="2" fillId="25" borderId="4" xfId="15" applyFont="1" applyFill="1" applyBorder="1" applyAlignment="1">
      <alignment horizontal="center"/>
    </xf>
    <xf numFmtId="0" fontId="2" fillId="26" borderId="2" xfId="17" applyFill="1" applyBorder="1" applyAlignment="1">
      <alignment horizontal="center"/>
    </xf>
    <xf numFmtId="0" fontId="2" fillId="26" borderId="3" xfId="17" applyFill="1" applyBorder="1" applyAlignment="1">
      <alignment horizontal="center"/>
    </xf>
    <xf numFmtId="0" fontId="2" fillId="29" borderId="2" xfId="17" applyFill="1" applyBorder="1" applyAlignment="1">
      <alignment horizontal="center"/>
    </xf>
    <xf numFmtId="0" fontId="2" fillId="29" borderId="3" xfId="17" applyFill="1" applyBorder="1" applyAlignment="1">
      <alignment horizontal="center"/>
    </xf>
    <xf numFmtId="0" fontId="2" fillId="29" borderId="4" xfId="17" applyFill="1" applyBorder="1" applyAlignment="1">
      <alignment horizontal="center"/>
    </xf>
    <xf numFmtId="0" fontId="3" fillId="0" borderId="40" xfId="17" applyFont="1" applyBorder="1" applyAlignment="1">
      <alignment horizontal="center"/>
    </xf>
    <xf numFmtId="0" fontId="1" fillId="0" borderId="61" xfId="23" applyBorder="1" applyAlignment="1">
      <alignment horizontal="center" vertical="center"/>
    </xf>
    <xf numFmtId="0" fontId="1" fillId="0" borderId="60" xfId="23" applyBorder="1" applyAlignment="1">
      <alignment horizontal="center" vertical="center"/>
    </xf>
    <xf numFmtId="0" fontId="0" fillId="0" borderId="87" xfId="0" applyBorder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Comma 2" xfId="14"/>
    <cellStyle name="Comma 3" xfId="15"/>
    <cellStyle name="Normal" xfId="0" builtinId="0"/>
    <cellStyle name="Normal 2" xfId="16"/>
    <cellStyle name="Normal 2 2" xfId="17"/>
    <cellStyle name="Normal 2 3" xfId="23"/>
    <cellStyle name="Normal 3" xfId="18"/>
    <cellStyle name="Normal 4" xfId="19"/>
    <cellStyle name="Normal 5" xfId="20"/>
    <cellStyle name="Normal 6" xfId="1"/>
    <cellStyle name="Note 2" xfId="21"/>
    <cellStyle name="Percent 2" xfId="2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%20uce%20Moore\AppData\Local\Microsoft\Windows\Temporary%20Internet%20Files\Content.IE5\QIZ60TN1\SAR_BayHarbor_Chemistry09-12-2012%20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6)"/>
      <sheetName val="Sheet1 (5)"/>
      <sheetName val="Sheet1 (4)"/>
      <sheetName val="Sheet1 (3)"/>
      <sheetName val="Sheet1 (2)"/>
      <sheetName val="Sheet2"/>
      <sheetName val="Sheet1"/>
      <sheetName val="Sheet3 (2)"/>
      <sheetName val="Sheet3"/>
      <sheetName val="Sheet2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B18">
            <v>40745.529166666667</v>
          </cell>
          <cell r="C18" t="str">
            <v>SW</v>
          </cell>
          <cell r="D18" t="str">
            <v>FIELD</v>
          </cell>
          <cell r="E18" t="str">
            <v>DO</v>
          </cell>
          <cell r="F18" t="str">
            <v>Bottom</v>
          </cell>
          <cell r="G18">
            <v>6.65</v>
          </cell>
          <cell r="H18">
            <v>49841</v>
          </cell>
          <cell r="I18">
            <v>8.15</v>
          </cell>
          <cell r="J18">
            <v>19.52</v>
          </cell>
        </row>
        <row r="19">
          <cell r="B19">
            <v>40780.488888888889</v>
          </cell>
          <cell r="C19" t="str">
            <v>SW</v>
          </cell>
          <cell r="D19" t="str">
            <v>FIELD</v>
          </cell>
          <cell r="E19" t="str">
            <v>DO</v>
          </cell>
          <cell r="F19" t="str">
            <v>Bottom</v>
          </cell>
          <cell r="G19">
            <v>6.76</v>
          </cell>
          <cell r="H19">
            <v>54194</v>
          </cell>
          <cell r="I19">
            <v>8.33</v>
          </cell>
          <cell r="J19">
            <v>17.12</v>
          </cell>
        </row>
        <row r="20">
          <cell r="B20">
            <v>40892.482638888891</v>
          </cell>
          <cell r="C20" t="str">
            <v>SW</v>
          </cell>
          <cell r="D20" t="str">
            <v>FIELD</v>
          </cell>
          <cell r="E20" t="str">
            <v>DO</v>
          </cell>
          <cell r="F20" t="str">
            <v>Bottom</v>
          </cell>
          <cell r="G20">
            <v>10.050000000000001</v>
          </cell>
          <cell r="H20">
            <v>49223</v>
          </cell>
          <cell r="I20">
            <v>8.49</v>
          </cell>
          <cell r="J20">
            <v>14.8</v>
          </cell>
        </row>
        <row r="21">
          <cell r="B21">
            <v>40898.519444444442</v>
          </cell>
          <cell r="C21" t="str">
            <v>SW</v>
          </cell>
          <cell r="D21" t="str">
            <v>FIELD</v>
          </cell>
          <cell r="E21" t="str">
            <v>DO</v>
          </cell>
          <cell r="F21" t="str">
            <v>Bottom</v>
          </cell>
          <cell r="G21">
            <v>8.5</v>
          </cell>
          <cell r="H21">
            <v>46263</v>
          </cell>
          <cell r="I21">
            <v>8.23</v>
          </cell>
          <cell r="J21">
            <v>14.04</v>
          </cell>
        </row>
        <row r="22">
          <cell r="B22">
            <v>40920.40625</v>
          </cell>
          <cell r="C22" t="str">
            <v>SW</v>
          </cell>
          <cell r="D22" t="str">
            <v>FIELD</v>
          </cell>
          <cell r="E22" t="str">
            <v>DO</v>
          </cell>
          <cell r="F22" t="str">
            <v>Bottom</v>
          </cell>
          <cell r="G22">
            <v>9.34</v>
          </cell>
          <cell r="H22">
            <v>47337</v>
          </cell>
          <cell r="I22">
            <v>8.24</v>
          </cell>
          <cell r="J22">
            <v>14.37</v>
          </cell>
        </row>
        <row r="23">
          <cell r="B23">
            <v>40961.534722222219</v>
          </cell>
          <cell r="C23" t="str">
            <v>SW</v>
          </cell>
          <cell r="D23" t="str">
            <v>FIELD</v>
          </cell>
          <cell r="E23" t="str">
            <v>DO</v>
          </cell>
          <cell r="F23" t="str">
            <v>Bottom</v>
          </cell>
          <cell r="G23">
            <v>6.9</v>
          </cell>
          <cell r="H23">
            <v>50860</v>
          </cell>
          <cell r="I23">
            <v>7.82</v>
          </cell>
          <cell r="J23">
            <v>15.03</v>
          </cell>
        </row>
        <row r="24">
          <cell r="B24">
            <v>41003.404861111114</v>
          </cell>
          <cell r="C24" t="str">
            <v>SW</v>
          </cell>
          <cell r="D24" t="str">
            <v>FIELD</v>
          </cell>
          <cell r="E24" t="str">
            <v>DO</v>
          </cell>
          <cell r="F24" t="str">
            <v>Bottom</v>
          </cell>
          <cell r="G24">
            <v>7.45</v>
          </cell>
          <cell r="H24">
            <v>51499</v>
          </cell>
          <cell r="I24">
            <v>8.52</v>
          </cell>
          <cell r="J24">
            <v>14.64</v>
          </cell>
        </row>
        <row r="25">
          <cell r="B25">
            <v>41067.388888888891</v>
          </cell>
          <cell r="C25" t="str">
            <v>SW</v>
          </cell>
          <cell r="D25" t="str">
            <v>FIELD</v>
          </cell>
          <cell r="E25" t="str">
            <v>DO</v>
          </cell>
          <cell r="F25" t="str">
            <v>Bottom</v>
          </cell>
          <cell r="G25">
            <v>4.3899999999999997</v>
          </cell>
          <cell r="H25">
            <v>50020</v>
          </cell>
          <cell r="I25">
            <v>8.34</v>
          </cell>
          <cell r="J25">
            <v>19.670000000000002</v>
          </cell>
        </row>
        <row r="26">
          <cell r="B26">
            <v>40890.553472222222</v>
          </cell>
          <cell r="C26" t="str">
            <v>SW</v>
          </cell>
          <cell r="D26" t="str">
            <v>FIELD</v>
          </cell>
          <cell r="E26" t="str">
            <v>DO</v>
          </cell>
          <cell r="F26" t="str">
            <v>Bottom</v>
          </cell>
          <cell r="G26">
            <v>8.99</v>
          </cell>
          <cell r="H26">
            <v>46746</v>
          </cell>
          <cell r="I26">
            <v>8.23</v>
          </cell>
          <cell r="J26">
            <v>14.47</v>
          </cell>
        </row>
        <row r="27">
          <cell r="B27">
            <v>40920.446527777778</v>
          </cell>
          <cell r="C27" t="str">
            <v>SW</v>
          </cell>
          <cell r="D27" t="str">
            <v>FIELD</v>
          </cell>
          <cell r="E27" t="str">
            <v>DO</v>
          </cell>
          <cell r="F27" t="str">
            <v>Bottom</v>
          </cell>
          <cell r="G27">
            <v>9.1199999999999992</v>
          </cell>
          <cell r="H27">
            <v>47364</v>
          </cell>
          <cell r="I27">
            <v>8.19</v>
          </cell>
          <cell r="J27">
            <v>14.61</v>
          </cell>
        </row>
        <row r="28">
          <cell r="B28">
            <v>41003.4375</v>
          </cell>
          <cell r="C28" t="str">
            <v>SW</v>
          </cell>
          <cell r="D28" t="str">
            <v>FIELD</v>
          </cell>
          <cell r="E28" t="str">
            <v>DO</v>
          </cell>
          <cell r="F28" t="str">
            <v>Bottom</v>
          </cell>
          <cell r="G28">
            <v>6.74</v>
          </cell>
          <cell r="H28">
            <v>54555</v>
          </cell>
          <cell r="I28">
            <v>8.49</v>
          </cell>
          <cell r="J28">
            <v>14.14</v>
          </cell>
        </row>
        <row r="29">
          <cell r="B29">
            <v>41067.436111111114</v>
          </cell>
          <cell r="C29" t="str">
            <v>SW</v>
          </cell>
          <cell r="D29" t="str">
            <v>FIELD</v>
          </cell>
          <cell r="E29" t="str">
            <v>DO</v>
          </cell>
          <cell r="F29" t="str">
            <v>Bottom</v>
          </cell>
          <cell r="G29">
            <v>5.72</v>
          </cell>
          <cell r="H29">
            <v>50919</v>
          </cell>
          <cell r="I29">
            <v>8.6999999999999993</v>
          </cell>
          <cell r="J29">
            <v>17.86</v>
          </cell>
        </row>
        <row r="38">
          <cell r="B38">
            <v>40745.51458333333</v>
          </cell>
          <cell r="C38" t="str">
            <v>SW</v>
          </cell>
          <cell r="D38" t="str">
            <v>FIELD</v>
          </cell>
          <cell r="E38" t="str">
            <v>DO</v>
          </cell>
          <cell r="F38" t="str">
            <v>Bottom</v>
          </cell>
          <cell r="G38">
            <v>7.73</v>
          </cell>
          <cell r="H38">
            <v>49263</v>
          </cell>
          <cell r="I38">
            <v>8.15</v>
          </cell>
          <cell r="J38">
            <v>20.66</v>
          </cell>
        </row>
        <row r="39">
          <cell r="B39">
            <v>40780.36041666667</v>
          </cell>
          <cell r="C39" t="str">
            <v>SW</v>
          </cell>
          <cell r="D39" t="str">
            <v>FIELD</v>
          </cell>
          <cell r="E39" t="str">
            <v>DO</v>
          </cell>
          <cell r="F39" t="str">
            <v>Bottom</v>
          </cell>
          <cell r="G39">
            <v>7.6</v>
          </cell>
          <cell r="H39">
            <v>51662</v>
          </cell>
          <cell r="I39">
            <v>8.5</v>
          </cell>
          <cell r="J39">
            <v>21.07</v>
          </cell>
        </row>
        <row r="40">
          <cell r="B40">
            <v>40890.493055555555</v>
          </cell>
          <cell r="C40" t="str">
            <v>SW</v>
          </cell>
          <cell r="D40" t="str">
            <v>FIELD</v>
          </cell>
          <cell r="E40" t="str">
            <v>DO</v>
          </cell>
          <cell r="F40" t="str">
            <v>Bottom</v>
          </cell>
          <cell r="G40">
            <v>9.75</v>
          </cell>
          <cell r="H40">
            <v>46184</v>
          </cell>
          <cell r="I40">
            <v>8.3000000000000007</v>
          </cell>
          <cell r="J40">
            <v>14.04</v>
          </cell>
        </row>
        <row r="41">
          <cell r="B41">
            <v>40892.46597222222</v>
          </cell>
          <cell r="C41" t="str">
            <v>SW</v>
          </cell>
          <cell r="D41" t="str">
            <v>FIELD</v>
          </cell>
          <cell r="E41" t="str">
            <v>DO</v>
          </cell>
          <cell r="F41" t="str">
            <v>Bottom</v>
          </cell>
          <cell r="G41">
            <v>9.98</v>
          </cell>
          <cell r="H41">
            <v>48614</v>
          </cell>
          <cell r="I41">
            <v>8.4700000000000006</v>
          </cell>
          <cell r="J41">
            <v>14.55</v>
          </cell>
        </row>
        <row r="42">
          <cell r="B42">
            <v>40898.50277777778</v>
          </cell>
          <cell r="C42" t="str">
            <v>SW</v>
          </cell>
          <cell r="D42" t="str">
            <v>FIELD</v>
          </cell>
          <cell r="E42" t="str">
            <v>DO</v>
          </cell>
          <cell r="F42" t="str">
            <v>Bottom</v>
          </cell>
          <cell r="G42">
            <v>8.2799999999999994</v>
          </cell>
          <cell r="H42">
            <v>46283</v>
          </cell>
          <cell r="I42">
            <v>8.25</v>
          </cell>
          <cell r="J42">
            <v>14.14</v>
          </cell>
        </row>
        <row r="43">
          <cell r="B43">
            <v>40920.370138888888</v>
          </cell>
          <cell r="C43" t="str">
            <v>SW</v>
          </cell>
          <cell r="D43" t="str">
            <v>FIELD</v>
          </cell>
          <cell r="E43" t="str">
            <v>DO</v>
          </cell>
          <cell r="F43" t="str">
            <v>Bottom</v>
          </cell>
          <cell r="G43">
            <v>9.7100000000000009</v>
          </cell>
          <cell r="H43">
            <v>46656</v>
          </cell>
          <cell r="I43">
            <v>8.1999999999999993</v>
          </cell>
          <cell r="J43">
            <v>14.41</v>
          </cell>
        </row>
        <row r="44">
          <cell r="B44">
            <v>40961.522916666669</v>
          </cell>
          <cell r="C44" t="str">
            <v>SW</v>
          </cell>
          <cell r="D44" t="str">
            <v>FIELD</v>
          </cell>
          <cell r="E44" t="str">
            <v>DO</v>
          </cell>
          <cell r="F44" t="str">
            <v>Bottom</v>
          </cell>
          <cell r="G44">
            <v>7.1</v>
          </cell>
          <cell r="H44">
            <v>50487</v>
          </cell>
          <cell r="I44">
            <v>7.82</v>
          </cell>
          <cell r="J44">
            <v>15.42</v>
          </cell>
        </row>
        <row r="45">
          <cell r="B45">
            <v>41003.379861111112</v>
          </cell>
          <cell r="C45" t="str">
            <v>SW</v>
          </cell>
          <cell r="D45" t="str">
            <v>FIELD</v>
          </cell>
          <cell r="E45" t="str">
            <v>DO</v>
          </cell>
          <cell r="F45" t="str">
            <v>Bottom</v>
          </cell>
          <cell r="G45">
            <v>7.62</v>
          </cell>
          <cell r="H45">
            <v>48068</v>
          </cell>
          <cell r="I45">
            <v>8.52</v>
          </cell>
          <cell r="J45">
            <v>15.12</v>
          </cell>
        </row>
        <row r="46">
          <cell r="B46">
            <v>40745.431250000001</v>
          </cell>
          <cell r="C46" t="str">
            <v>SW</v>
          </cell>
          <cell r="D46" t="str">
            <v>FIELD</v>
          </cell>
          <cell r="E46" t="str">
            <v>DO</v>
          </cell>
          <cell r="F46" t="str">
            <v>Bottom</v>
          </cell>
          <cell r="G46">
            <v>1.24</v>
          </cell>
          <cell r="H46">
            <v>46412</v>
          </cell>
          <cell r="I46">
            <v>7.64</v>
          </cell>
          <cell r="J46">
            <v>23.24</v>
          </cell>
        </row>
        <row r="47">
          <cell r="B47">
            <v>40779.455555555556</v>
          </cell>
          <cell r="C47" t="str">
            <v>SW</v>
          </cell>
          <cell r="D47" t="str">
            <v>FIELD</v>
          </cell>
          <cell r="E47" t="str">
            <v>DO</v>
          </cell>
          <cell r="F47" t="str">
            <v>Bottom</v>
          </cell>
          <cell r="G47">
            <v>1.1200000000000001</v>
          </cell>
          <cell r="H47">
            <v>50654</v>
          </cell>
          <cell r="I47">
            <v>7.99</v>
          </cell>
          <cell r="J47">
            <v>23.4</v>
          </cell>
        </row>
        <row r="48">
          <cell r="B48">
            <v>40890.388888888891</v>
          </cell>
          <cell r="C48" t="str">
            <v>SW</v>
          </cell>
          <cell r="D48" t="str">
            <v>FIELD</v>
          </cell>
          <cell r="E48" t="str">
            <v>DO</v>
          </cell>
          <cell r="F48" t="str">
            <v>Bottom</v>
          </cell>
          <cell r="G48">
            <v>6.49</v>
          </cell>
          <cell r="H48">
            <v>42378</v>
          </cell>
          <cell r="I48">
            <v>8.08</v>
          </cell>
          <cell r="J48">
            <v>14.03</v>
          </cell>
        </row>
        <row r="49">
          <cell r="B49">
            <v>40892.394444444442</v>
          </cell>
          <cell r="C49" t="str">
            <v>SW</v>
          </cell>
          <cell r="D49" t="str">
            <v>FIELD</v>
          </cell>
          <cell r="E49" t="str">
            <v>DO</v>
          </cell>
          <cell r="F49" t="str">
            <v>Bottom</v>
          </cell>
          <cell r="G49">
            <v>5.33</v>
          </cell>
          <cell r="H49">
            <v>45524</v>
          </cell>
          <cell r="I49">
            <v>8.19</v>
          </cell>
          <cell r="J49">
            <v>14.14</v>
          </cell>
        </row>
        <row r="50">
          <cell r="B50">
            <v>40919.463194444441</v>
          </cell>
          <cell r="C50" t="str">
            <v>SW</v>
          </cell>
          <cell r="D50" t="str">
            <v>FIELD</v>
          </cell>
          <cell r="E50" t="str">
            <v>DO</v>
          </cell>
          <cell r="F50" t="str">
            <v>Bottom</v>
          </cell>
          <cell r="G50">
            <v>9.14</v>
          </cell>
          <cell r="H50">
            <v>45295</v>
          </cell>
          <cell r="I50">
            <v>8.02</v>
          </cell>
          <cell r="J50">
            <v>14.36</v>
          </cell>
        </row>
        <row r="51">
          <cell r="B51">
            <v>40961.461111111108</v>
          </cell>
          <cell r="C51" t="str">
            <v>SW</v>
          </cell>
          <cell r="D51" t="str">
            <v>FIELD</v>
          </cell>
          <cell r="E51" t="str">
            <v>DO</v>
          </cell>
          <cell r="F51" t="str">
            <v>Bottom</v>
          </cell>
          <cell r="G51">
            <v>4.8</v>
          </cell>
          <cell r="H51">
            <v>48368</v>
          </cell>
          <cell r="I51">
            <v>7.67</v>
          </cell>
          <cell r="J51">
            <v>15.64</v>
          </cell>
        </row>
        <row r="52">
          <cell r="B52">
            <v>40745.481944444444</v>
          </cell>
          <cell r="C52" t="str">
            <v>SW</v>
          </cell>
          <cell r="D52" t="str">
            <v>FIELD</v>
          </cell>
          <cell r="E52" t="str">
            <v>DO</v>
          </cell>
          <cell r="F52" t="str">
            <v>Bottom</v>
          </cell>
          <cell r="G52">
            <v>6.71</v>
          </cell>
          <cell r="H52">
            <v>47720</v>
          </cell>
          <cell r="I52">
            <v>8.08</v>
          </cell>
          <cell r="J52">
            <v>22.91</v>
          </cell>
        </row>
        <row r="53">
          <cell r="B53">
            <v>40779.36041666667</v>
          </cell>
          <cell r="C53" t="str">
            <v>SW</v>
          </cell>
          <cell r="D53" t="str">
            <v>FIELD</v>
          </cell>
          <cell r="E53" t="str">
            <v>DO</v>
          </cell>
          <cell r="F53" t="str">
            <v>Bottom</v>
          </cell>
          <cell r="G53">
            <v>7.35</v>
          </cell>
          <cell r="H53">
            <v>51442</v>
          </cell>
          <cell r="I53">
            <v>8.42</v>
          </cell>
          <cell r="J53">
            <v>22.61</v>
          </cell>
        </row>
        <row r="54">
          <cell r="B54">
            <v>40890.463194444441</v>
          </cell>
          <cell r="C54" t="str">
            <v>SW</v>
          </cell>
          <cell r="D54" t="str">
            <v>FIELD</v>
          </cell>
          <cell r="E54" t="str">
            <v>DO</v>
          </cell>
          <cell r="F54" t="str">
            <v>Bottom</v>
          </cell>
          <cell r="G54">
            <v>10.220000000000001</v>
          </cell>
          <cell r="H54">
            <v>44666</v>
          </cell>
          <cell r="I54">
            <v>8.25</v>
          </cell>
          <cell r="J54">
            <v>13.88</v>
          </cell>
        </row>
        <row r="55">
          <cell r="B55">
            <v>40892.444444444445</v>
          </cell>
          <cell r="C55" t="str">
            <v>SW</v>
          </cell>
          <cell r="D55" t="str">
            <v>FIELD</v>
          </cell>
          <cell r="E55" t="str">
            <v>DO</v>
          </cell>
          <cell r="F55" t="str">
            <v>Bottom</v>
          </cell>
          <cell r="G55">
            <v>8.8699999999999992</v>
          </cell>
          <cell r="H55">
            <v>47394</v>
          </cell>
          <cell r="I55">
            <v>8.3800000000000008</v>
          </cell>
          <cell r="J55">
            <v>14.26</v>
          </cell>
        </row>
        <row r="56">
          <cell r="B56">
            <v>40919.388888888891</v>
          </cell>
          <cell r="C56" t="str">
            <v>SW</v>
          </cell>
          <cell r="D56" t="str">
            <v>FIELD</v>
          </cell>
          <cell r="E56" t="str">
            <v>DO</v>
          </cell>
          <cell r="F56" t="str">
            <v>Bottom</v>
          </cell>
          <cell r="G56">
            <v>10.24</v>
          </cell>
          <cell r="H56">
            <v>45846</v>
          </cell>
          <cell r="I56">
            <v>8.1300000000000008</v>
          </cell>
          <cell r="J56">
            <v>14.41</v>
          </cell>
        </row>
        <row r="57">
          <cell r="B57">
            <v>40961.50277777778</v>
          </cell>
          <cell r="C57" t="str">
            <v>SW</v>
          </cell>
          <cell r="D57" t="str">
            <v>FIELD</v>
          </cell>
          <cell r="E57" t="str">
            <v>DO</v>
          </cell>
          <cell r="F57" t="str">
            <v>Bottom</v>
          </cell>
          <cell r="G57">
            <v>6.85</v>
          </cell>
          <cell r="H57">
            <v>50144</v>
          </cell>
          <cell r="I57">
            <v>7.79</v>
          </cell>
          <cell r="J57">
            <v>15.66</v>
          </cell>
        </row>
        <row r="58">
          <cell r="B58">
            <v>40745.463888888888</v>
          </cell>
          <cell r="C58" t="str">
            <v>SW</v>
          </cell>
          <cell r="D58" t="str">
            <v>FIELD</v>
          </cell>
          <cell r="E58" t="str">
            <v>DO</v>
          </cell>
          <cell r="F58" t="str">
            <v>Bottom</v>
          </cell>
          <cell r="G58">
            <v>4.8499999999999996</v>
          </cell>
          <cell r="H58">
            <v>46802</v>
          </cell>
          <cell r="I58">
            <v>7.96</v>
          </cell>
          <cell r="J58">
            <v>24.27</v>
          </cell>
        </row>
        <row r="59">
          <cell r="B59">
            <v>40779.409722222219</v>
          </cell>
          <cell r="C59" t="str">
            <v>SW</v>
          </cell>
          <cell r="D59" t="str">
            <v>FIELD</v>
          </cell>
          <cell r="E59" t="str">
            <v>DO</v>
          </cell>
          <cell r="F59" t="str">
            <v>Bottom</v>
          </cell>
          <cell r="G59">
            <v>3.79</v>
          </cell>
          <cell r="H59">
            <v>51092</v>
          </cell>
          <cell r="I59">
            <v>8.1999999999999993</v>
          </cell>
          <cell r="J59">
            <v>23.59</v>
          </cell>
        </row>
        <row r="60">
          <cell r="B60">
            <v>40890.427083333336</v>
          </cell>
          <cell r="C60" t="str">
            <v>SW</v>
          </cell>
          <cell r="D60" t="str">
            <v>FIELD</v>
          </cell>
          <cell r="E60" t="str">
            <v>DO</v>
          </cell>
          <cell r="F60" t="str">
            <v>Bottom</v>
          </cell>
          <cell r="G60">
            <v>7.61</v>
          </cell>
          <cell r="H60">
            <v>43831</v>
          </cell>
          <cell r="I60">
            <v>8.14</v>
          </cell>
          <cell r="J60">
            <v>13.98</v>
          </cell>
        </row>
        <row r="61">
          <cell r="B61">
            <v>40892.416666666664</v>
          </cell>
          <cell r="C61" t="str">
            <v>SW</v>
          </cell>
          <cell r="D61" t="str">
            <v>FIELD</v>
          </cell>
          <cell r="E61" t="str">
            <v>DO</v>
          </cell>
          <cell r="F61" t="str">
            <v>Bottom</v>
          </cell>
          <cell r="G61">
            <v>6.21</v>
          </cell>
          <cell r="H61">
            <v>46281</v>
          </cell>
          <cell r="I61">
            <v>8.18</v>
          </cell>
          <cell r="J61">
            <v>14.05</v>
          </cell>
        </row>
        <row r="62">
          <cell r="B62">
            <v>40919.427777777775</v>
          </cell>
          <cell r="C62" t="str">
            <v>SW</v>
          </cell>
          <cell r="D62" t="str">
            <v>FIELD</v>
          </cell>
          <cell r="E62" t="str">
            <v>DO</v>
          </cell>
          <cell r="F62" t="str">
            <v>Bottom</v>
          </cell>
          <cell r="G62">
            <v>10</v>
          </cell>
          <cell r="H62">
            <v>45880</v>
          </cell>
          <cell r="I62">
            <v>8.08</v>
          </cell>
          <cell r="J62">
            <v>14.33</v>
          </cell>
        </row>
        <row r="63">
          <cell r="B63">
            <v>40961.479166666664</v>
          </cell>
          <cell r="C63" t="str">
            <v>SW</v>
          </cell>
          <cell r="D63" t="str">
            <v>FIELD</v>
          </cell>
          <cell r="E63" t="str">
            <v>DO</v>
          </cell>
          <cell r="F63" t="str">
            <v>Bottom</v>
          </cell>
          <cell r="G63">
            <v>6.18</v>
          </cell>
          <cell r="H63">
            <v>49489</v>
          </cell>
          <cell r="I63">
            <v>7.74</v>
          </cell>
          <cell r="J63">
            <v>15.33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5" x14ac:dyDescent="0.35"/>
  <cols>
    <col min="1" max="1" width="75.54296875" bestFit="1" customWidth="1"/>
    <col min="2" max="2" width="8.7265625" style="475"/>
  </cols>
  <sheetData>
    <row r="1" spans="1:2" x14ac:dyDescent="0.35">
      <c r="A1" s="470" t="s">
        <v>926</v>
      </c>
      <c r="B1" s="471" t="s">
        <v>927</v>
      </c>
    </row>
    <row r="2" spans="1:2" x14ac:dyDescent="0.35">
      <c r="A2" s="472" t="s">
        <v>900</v>
      </c>
      <c r="B2" s="473">
        <v>1</v>
      </c>
    </row>
    <row r="3" spans="1:2" x14ac:dyDescent="0.35">
      <c r="A3" s="472" t="s">
        <v>901</v>
      </c>
      <c r="B3" s="473">
        <v>2</v>
      </c>
    </row>
    <row r="4" spans="1:2" x14ac:dyDescent="0.35">
      <c r="A4" s="472" t="s">
        <v>902</v>
      </c>
      <c r="B4" s="474" t="s">
        <v>925</v>
      </c>
    </row>
    <row r="5" spans="1:2" x14ac:dyDescent="0.35">
      <c r="A5" s="472" t="s">
        <v>904</v>
      </c>
      <c r="B5" s="474" t="s">
        <v>903</v>
      </c>
    </row>
    <row r="6" spans="1:2" x14ac:dyDescent="0.35">
      <c r="A6" s="472" t="s">
        <v>905</v>
      </c>
      <c r="B6" s="473">
        <v>35</v>
      </c>
    </row>
    <row r="7" spans="1:2" x14ac:dyDescent="0.35">
      <c r="A7" s="472" t="s">
        <v>907</v>
      </c>
      <c r="B7" s="473" t="s">
        <v>906</v>
      </c>
    </row>
    <row r="8" spans="1:2" x14ac:dyDescent="0.35">
      <c r="A8" s="472" t="s">
        <v>908</v>
      </c>
      <c r="B8" s="473">
        <v>58</v>
      </c>
    </row>
    <row r="9" spans="1:2" x14ac:dyDescent="0.35">
      <c r="A9" s="472" t="s">
        <v>910</v>
      </c>
      <c r="B9" s="473" t="s">
        <v>909</v>
      </c>
    </row>
    <row r="10" spans="1:2" x14ac:dyDescent="0.35">
      <c r="A10" s="472" t="s">
        <v>912</v>
      </c>
      <c r="B10" s="473" t="s">
        <v>911</v>
      </c>
    </row>
    <row r="11" spans="1:2" x14ac:dyDescent="0.35">
      <c r="A11" s="472" t="s">
        <v>914</v>
      </c>
      <c r="B11" s="473" t="s">
        <v>913</v>
      </c>
    </row>
    <row r="12" spans="1:2" x14ac:dyDescent="0.35">
      <c r="A12" s="472" t="s">
        <v>915</v>
      </c>
      <c r="B12" s="473">
        <v>73</v>
      </c>
    </row>
    <row r="13" spans="1:2" x14ac:dyDescent="0.35">
      <c r="A13" s="472" t="s">
        <v>917</v>
      </c>
      <c r="B13" s="473" t="s">
        <v>916</v>
      </c>
    </row>
    <row r="14" spans="1:2" x14ac:dyDescent="0.35">
      <c r="A14" s="472" t="s">
        <v>919</v>
      </c>
      <c r="B14" s="473" t="s">
        <v>918</v>
      </c>
    </row>
    <row r="15" spans="1:2" x14ac:dyDescent="0.35">
      <c r="A15" s="472" t="s">
        <v>921</v>
      </c>
      <c r="B15" s="473" t="s">
        <v>920</v>
      </c>
    </row>
    <row r="16" spans="1:2" x14ac:dyDescent="0.35">
      <c r="A16" s="472" t="s">
        <v>922</v>
      </c>
      <c r="B16" s="473">
        <v>99</v>
      </c>
    </row>
    <row r="17" spans="1:2" x14ac:dyDescent="0.35">
      <c r="A17" s="472" t="s">
        <v>924</v>
      </c>
      <c r="B17" s="473" t="s">
        <v>923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zoomScale="60" zoomScaleNormal="100" workbookViewId="0">
      <selection activeCell="L22" sqref="L22"/>
    </sheetView>
  </sheetViews>
  <sheetFormatPr defaultRowHeight="12.5" x14ac:dyDescent="0.25"/>
  <cols>
    <col min="1" max="1" width="8.7265625" style="56"/>
    <col min="2" max="2" width="14.81640625" style="56" customWidth="1"/>
    <col min="3" max="3" width="8.7265625" style="56"/>
    <col min="4" max="4" width="10" style="56" customWidth="1"/>
    <col min="5" max="8" width="10.1796875" style="56" customWidth="1"/>
    <col min="9" max="16384" width="8.7265625" style="56"/>
  </cols>
  <sheetData>
    <row r="1" spans="2:12" ht="13" x14ac:dyDescent="0.3">
      <c r="C1" s="214" t="s">
        <v>569</v>
      </c>
      <c r="D1" s="151"/>
      <c r="E1" s="226"/>
      <c r="F1" s="226"/>
      <c r="G1" s="226"/>
      <c r="H1" s="226"/>
      <c r="I1" s="226"/>
      <c r="K1" s="214"/>
      <c r="L1" s="151"/>
    </row>
    <row r="2" spans="2:12" ht="13" x14ac:dyDescent="0.3">
      <c r="D2" s="151" t="s">
        <v>570</v>
      </c>
      <c r="E2" s="226"/>
      <c r="F2" s="226"/>
      <c r="G2" s="226"/>
      <c r="H2" s="226"/>
      <c r="I2" s="226"/>
      <c r="L2" s="151"/>
    </row>
    <row r="3" spans="2:12" ht="13" thickBot="1" x14ac:dyDescent="0.3"/>
    <row r="4" spans="2:12" ht="13.5" thickBot="1" x14ac:dyDescent="0.35">
      <c r="B4" s="430" t="s">
        <v>560</v>
      </c>
      <c r="C4" s="431"/>
      <c r="D4" s="431"/>
      <c r="E4" s="431"/>
      <c r="F4" s="431" t="s">
        <v>561</v>
      </c>
      <c r="G4" s="431"/>
      <c r="H4" s="431"/>
      <c r="I4" s="432"/>
    </row>
    <row r="5" spans="2:12" ht="13.5" thickBot="1" x14ac:dyDescent="0.35">
      <c r="B5" s="209" t="s">
        <v>83</v>
      </c>
      <c r="C5" s="210" t="s">
        <v>562</v>
      </c>
      <c r="D5" s="210" t="s">
        <v>563</v>
      </c>
      <c r="E5" s="211" t="s">
        <v>564</v>
      </c>
      <c r="F5" s="209" t="s">
        <v>83</v>
      </c>
      <c r="G5" s="210" t="s">
        <v>562</v>
      </c>
      <c r="H5" s="210" t="s">
        <v>563</v>
      </c>
      <c r="I5" s="211" t="s">
        <v>564</v>
      </c>
    </row>
    <row r="6" spans="2:12" ht="13" x14ac:dyDescent="0.3">
      <c r="B6" s="423" t="s">
        <v>565</v>
      </c>
      <c r="C6" s="424"/>
      <c r="D6" s="424"/>
      <c r="E6" s="424"/>
      <c r="F6" s="424"/>
      <c r="G6" s="424"/>
      <c r="H6" s="424"/>
      <c r="I6" s="425"/>
    </row>
    <row r="7" spans="2:12" x14ac:dyDescent="0.25">
      <c r="B7" s="160" t="s">
        <v>25</v>
      </c>
      <c r="C7" s="59">
        <v>39</v>
      </c>
      <c r="D7" s="59">
        <v>39</v>
      </c>
      <c r="E7" s="59">
        <v>0.76900000000000002</v>
      </c>
      <c r="F7" s="59" t="s">
        <v>25</v>
      </c>
      <c r="G7" s="57">
        <v>19</v>
      </c>
      <c r="H7" s="57">
        <v>19</v>
      </c>
      <c r="I7" s="212">
        <v>0.80700000000000005</v>
      </c>
    </row>
    <row r="8" spans="2:12" x14ac:dyDescent="0.25">
      <c r="B8" s="160" t="s">
        <v>566</v>
      </c>
      <c r="C8" s="59">
        <v>44</v>
      </c>
      <c r="D8" s="59">
        <v>44</v>
      </c>
      <c r="E8" s="59">
        <v>0.53800000000000003</v>
      </c>
      <c r="F8" s="59" t="s">
        <v>566</v>
      </c>
      <c r="G8" s="59">
        <v>24</v>
      </c>
      <c r="H8" s="59">
        <v>24</v>
      </c>
      <c r="I8" s="212">
        <v>0.48599999999999999</v>
      </c>
    </row>
    <row r="9" spans="2:12" x14ac:dyDescent="0.25">
      <c r="B9" s="160" t="s">
        <v>18</v>
      </c>
      <c r="C9" s="59">
        <v>39</v>
      </c>
      <c r="D9" s="59">
        <v>39</v>
      </c>
      <c r="E9" s="59">
        <v>0.53800000000000003</v>
      </c>
      <c r="F9" s="59" t="s">
        <v>18</v>
      </c>
      <c r="G9" s="57">
        <v>19</v>
      </c>
      <c r="H9" s="57">
        <v>19</v>
      </c>
      <c r="I9" s="212">
        <v>0.49099999999999999</v>
      </c>
    </row>
    <row r="10" spans="2:12" x14ac:dyDescent="0.25">
      <c r="B10" s="160" t="s">
        <v>26</v>
      </c>
      <c r="C10" s="59">
        <v>39</v>
      </c>
      <c r="D10" s="59">
        <v>39</v>
      </c>
      <c r="E10" s="59">
        <v>0.44400000000000001</v>
      </c>
      <c r="F10" s="59" t="s">
        <v>26</v>
      </c>
      <c r="G10" s="59">
        <v>19</v>
      </c>
      <c r="H10" s="59">
        <v>19</v>
      </c>
      <c r="I10" s="212">
        <v>0.42099999999999999</v>
      </c>
    </row>
    <row r="11" spans="2:12" x14ac:dyDescent="0.25">
      <c r="B11" s="160" t="s">
        <v>567</v>
      </c>
      <c r="C11" s="59">
        <v>88</v>
      </c>
      <c r="D11" s="59">
        <v>88</v>
      </c>
      <c r="E11" s="59">
        <v>1.9E-2</v>
      </c>
      <c r="F11" s="59" t="s">
        <v>567</v>
      </c>
      <c r="G11" s="59">
        <v>50</v>
      </c>
      <c r="H11" s="59">
        <v>50</v>
      </c>
      <c r="I11" s="212">
        <v>3.3000000000000002E-2</v>
      </c>
    </row>
    <row r="12" spans="2:12" ht="13" x14ac:dyDescent="0.3">
      <c r="B12" s="426" t="s">
        <v>568</v>
      </c>
      <c r="C12" s="427"/>
      <c r="D12" s="427"/>
      <c r="E12" s="427"/>
      <c r="F12" s="427"/>
      <c r="G12" s="427"/>
      <c r="H12" s="427"/>
      <c r="I12" s="428"/>
    </row>
    <row r="13" spans="2:12" x14ac:dyDescent="0.25">
      <c r="B13" s="160" t="s">
        <v>487</v>
      </c>
      <c r="C13" s="59">
        <v>46</v>
      </c>
      <c r="D13" s="59">
        <v>46</v>
      </c>
      <c r="E13" s="59">
        <v>3.5999999999999997E-2</v>
      </c>
      <c r="F13" s="59" t="s">
        <v>397</v>
      </c>
      <c r="G13" s="59">
        <v>29</v>
      </c>
      <c r="H13" s="59">
        <v>54</v>
      </c>
      <c r="I13" s="212">
        <v>3.1E-2</v>
      </c>
    </row>
    <row r="14" spans="2:12" x14ac:dyDescent="0.25">
      <c r="B14" s="160" t="s">
        <v>397</v>
      </c>
      <c r="C14" s="59">
        <v>45</v>
      </c>
      <c r="D14" s="59">
        <v>90</v>
      </c>
      <c r="E14" s="59">
        <v>3.3000000000000002E-2</v>
      </c>
      <c r="F14" s="59" t="s">
        <v>429</v>
      </c>
      <c r="G14" s="59">
        <v>29</v>
      </c>
      <c r="H14" s="59">
        <v>27</v>
      </c>
      <c r="I14" s="212">
        <v>1.2E-2</v>
      </c>
    </row>
    <row r="15" spans="2:12" x14ac:dyDescent="0.25">
      <c r="B15" s="160" t="s">
        <v>544</v>
      </c>
      <c r="C15" s="59">
        <v>45</v>
      </c>
      <c r="D15" s="59">
        <v>90</v>
      </c>
      <c r="E15" s="59">
        <v>1.9E-2</v>
      </c>
      <c r="F15" s="59" t="s">
        <v>453</v>
      </c>
      <c r="G15" s="59">
        <v>29</v>
      </c>
      <c r="H15" s="59">
        <v>27</v>
      </c>
      <c r="I15" s="212">
        <v>1.2E-2</v>
      </c>
    </row>
    <row r="16" spans="2:12" x14ac:dyDescent="0.25">
      <c r="B16" s="160" t="s">
        <v>429</v>
      </c>
      <c r="C16" s="59">
        <v>45</v>
      </c>
      <c r="D16" s="59">
        <v>45</v>
      </c>
      <c r="E16" s="59">
        <v>1.4999999999999999E-2</v>
      </c>
      <c r="F16" s="59" t="s">
        <v>470</v>
      </c>
      <c r="G16" s="59">
        <v>29</v>
      </c>
      <c r="H16" s="59">
        <v>27</v>
      </c>
      <c r="I16" s="212">
        <v>1.2E-2</v>
      </c>
    </row>
    <row r="17" spans="2:9" x14ac:dyDescent="0.25">
      <c r="B17" s="160" t="s">
        <v>453</v>
      </c>
      <c r="C17" s="59">
        <v>45</v>
      </c>
      <c r="D17" s="59">
        <v>45</v>
      </c>
      <c r="E17" s="59">
        <v>1.4999999999999999E-2</v>
      </c>
      <c r="F17" s="59" t="s">
        <v>487</v>
      </c>
      <c r="G17" s="59">
        <v>29</v>
      </c>
      <c r="H17" s="59">
        <v>27</v>
      </c>
      <c r="I17" s="212">
        <v>1.2E-2</v>
      </c>
    </row>
    <row r="18" spans="2:9" x14ac:dyDescent="0.25">
      <c r="B18" s="160" t="s">
        <v>470</v>
      </c>
      <c r="C18" s="59">
        <v>45</v>
      </c>
      <c r="D18" s="59">
        <v>45</v>
      </c>
      <c r="E18" s="59">
        <v>1.4999999999999999E-2</v>
      </c>
      <c r="F18" s="59" t="s">
        <v>442</v>
      </c>
      <c r="G18" s="59">
        <v>29</v>
      </c>
      <c r="H18" s="59">
        <v>28</v>
      </c>
      <c r="I18" s="212">
        <v>0</v>
      </c>
    </row>
    <row r="19" spans="2:9" x14ac:dyDescent="0.25">
      <c r="B19" s="160" t="s">
        <v>442</v>
      </c>
      <c r="C19" s="59">
        <v>45</v>
      </c>
      <c r="D19" s="59">
        <v>45</v>
      </c>
      <c r="E19" s="59">
        <v>0</v>
      </c>
      <c r="F19" s="59" t="s">
        <v>512</v>
      </c>
      <c r="G19" s="59">
        <v>29</v>
      </c>
      <c r="H19" s="59">
        <v>42</v>
      </c>
      <c r="I19" s="212">
        <v>0</v>
      </c>
    </row>
    <row r="20" spans="2:9" x14ac:dyDescent="0.25">
      <c r="B20" s="160" t="s">
        <v>512</v>
      </c>
      <c r="C20" s="59">
        <v>45</v>
      </c>
      <c r="D20" s="59">
        <v>74</v>
      </c>
      <c r="E20" s="59">
        <v>0</v>
      </c>
      <c r="F20" s="59" t="s">
        <v>533</v>
      </c>
      <c r="G20" s="59">
        <v>29</v>
      </c>
      <c r="H20" s="59">
        <v>32</v>
      </c>
      <c r="I20" s="212">
        <v>0</v>
      </c>
    </row>
    <row r="21" spans="2:9" ht="13" thickBot="1" x14ac:dyDescent="0.3">
      <c r="B21" s="171" t="s">
        <v>533</v>
      </c>
      <c r="C21" s="58">
        <v>45</v>
      </c>
      <c r="D21" s="58">
        <v>60</v>
      </c>
      <c r="E21" s="58">
        <v>0</v>
      </c>
      <c r="F21" s="58" t="s">
        <v>544</v>
      </c>
      <c r="G21" s="58">
        <v>29</v>
      </c>
      <c r="H21" s="58">
        <v>54</v>
      </c>
      <c r="I21" s="213">
        <v>0</v>
      </c>
    </row>
    <row r="23" spans="2:9" ht="13" x14ac:dyDescent="0.3">
      <c r="C23" s="419" t="s">
        <v>558</v>
      </c>
      <c r="D23" s="419"/>
      <c r="E23" s="419"/>
      <c r="F23" s="419"/>
      <c r="G23" s="419"/>
      <c r="H23" s="419"/>
      <c r="I23" s="419"/>
    </row>
    <row r="24" spans="2:9" ht="13" x14ac:dyDescent="0.3">
      <c r="C24" s="419" t="s">
        <v>559</v>
      </c>
      <c r="D24" s="419"/>
      <c r="E24" s="419"/>
      <c r="F24" s="419"/>
      <c r="G24" s="419"/>
      <c r="H24" s="419"/>
      <c r="I24" s="419"/>
    </row>
    <row r="25" spans="2:9" ht="13" thickBot="1" x14ac:dyDescent="0.3"/>
    <row r="26" spans="2:9" ht="13.5" thickBot="1" x14ac:dyDescent="0.35">
      <c r="B26" s="420" t="s">
        <v>560</v>
      </c>
      <c r="C26" s="421"/>
      <c r="D26" s="421"/>
      <c r="E26" s="421"/>
      <c r="F26" s="421" t="s">
        <v>561</v>
      </c>
      <c r="G26" s="421"/>
      <c r="H26" s="421"/>
      <c r="I26" s="422"/>
    </row>
    <row r="27" spans="2:9" ht="13.5" thickBot="1" x14ac:dyDescent="0.35">
      <c r="B27" s="209" t="s">
        <v>83</v>
      </c>
      <c r="C27" s="210" t="s">
        <v>562</v>
      </c>
      <c r="D27" s="210" t="s">
        <v>563</v>
      </c>
      <c r="E27" s="211" t="s">
        <v>564</v>
      </c>
      <c r="F27" s="209" t="s">
        <v>83</v>
      </c>
      <c r="G27" s="210" t="s">
        <v>562</v>
      </c>
      <c r="H27" s="210" t="s">
        <v>563</v>
      </c>
      <c r="I27" s="211" t="s">
        <v>564</v>
      </c>
    </row>
    <row r="28" spans="2:9" ht="13" x14ac:dyDescent="0.3">
      <c r="B28" s="423" t="s">
        <v>565</v>
      </c>
      <c r="C28" s="424"/>
      <c r="D28" s="424"/>
      <c r="E28" s="424"/>
      <c r="F28" s="424"/>
      <c r="G28" s="424"/>
      <c r="H28" s="424"/>
      <c r="I28" s="425"/>
    </row>
    <row r="29" spans="2:9" x14ac:dyDescent="0.25">
      <c r="B29" s="160" t="s">
        <v>567</v>
      </c>
      <c r="C29" s="59">
        <v>31</v>
      </c>
      <c r="D29" s="59">
        <v>31</v>
      </c>
      <c r="E29" s="212">
        <v>0</v>
      </c>
      <c r="F29" s="160" t="s">
        <v>567</v>
      </c>
      <c r="G29" s="59">
        <v>19</v>
      </c>
      <c r="H29" s="59">
        <v>69</v>
      </c>
      <c r="I29" s="212">
        <v>0</v>
      </c>
    </row>
    <row r="30" spans="2:9" ht="13" x14ac:dyDescent="0.3">
      <c r="B30" s="426" t="s">
        <v>568</v>
      </c>
      <c r="C30" s="427"/>
      <c r="D30" s="427"/>
      <c r="E30" s="427"/>
      <c r="F30" s="427"/>
      <c r="G30" s="427"/>
      <c r="H30" s="427"/>
      <c r="I30" s="428"/>
    </row>
    <row r="31" spans="2:9" x14ac:dyDescent="0.25">
      <c r="B31" s="160" t="s">
        <v>397</v>
      </c>
      <c r="C31" s="59">
        <v>41</v>
      </c>
      <c r="D31" s="59">
        <v>82</v>
      </c>
      <c r="E31" s="212">
        <v>3.3000000000000002E-2</v>
      </c>
      <c r="F31" s="160" t="s">
        <v>397</v>
      </c>
      <c r="G31" s="59">
        <v>23</v>
      </c>
      <c r="H31" s="59">
        <v>46</v>
      </c>
      <c r="I31" s="212">
        <v>2.9000000000000001E-2</v>
      </c>
    </row>
    <row r="32" spans="2:9" x14ac:dyDescent="0.25">
      <c r="B32" s="160" t="s">
        <v>544</v>
      </c>
      <c r="C32" s="59">
        <v>42</v>
      </c>
      <c r="D32" s="59">
        <v>84</v>
      </c>
      <c r="E32" s="212">
        <v>0.02</v>
      </c>
      <c r="F32" s="160" t="s">
        <v>512</v>
      </c>
      <c r="G32" s="59">
        <v>12</v>
      </c>
      <c r="H32" s="59">
        <v>24</v>
      </c>
      <c r="I32" s="212">
        <v>0</v>
      </c>
    </row>
    <row r="33" spans="1:14" x14ac:dyDescent="0.25">
      <c r="B33" s="160" t="s">
        <v>512</v>
      </c>
      <c r="C33" s="59">
        <v>24</v>
      </c>
      <c r="D33" s="59">
        <v>48</v>
      </c>
      <c r="E33" s="212">
        <v>0</v>
      </c>
      <c r="F33" s="160" t="s">
        <v>533</v>
      </c>
      <c r="G33" s="59">
        <v>4</v>
      </c>
      <c r="H33" s="59">
        <v>8</v>
      </c>
      <c r="I33" s="212">
        <v>0</v>
      </c>
    </row>
    <row r="34" spans="1:14" ht="13" thickBot="1" x14ac:dyDescent="0.3">
      <c r="B34" s="171" t="s">
        <v>533</v>
      </c>
      <c r="C34" s="58">
        <v>14</v>
      </c>
      <c r="D34" s="58">
        <v>28</v>
      </c>
      <c r="E34" s="213">
        <v>0</v>
      </c>
      <c r="F34" s="171" t="s">
        <v>544</v>
      </c>
      <c r="G34" s="58">
        <v>24</v>
      </c>
      <c r="H34" s="58">
        <v>48</v>
      </c>
      <c r="I34" s="213">
        <v>0</v>
      </c>
    </row>
    <row r="37" spans="1:14" ht="13" x14ac:dyDescent="0.3">
      <c r="C37" s="151" t="s">
        <v>571</v>
      </c>
    </row>
    <row r="38" spans="1:14" ht="13" thickBot="1" x14ac:dyDescent="0.3"/>
    <row r="39" spans="1:14" ht="13" x14ac:dyDescent="0.3">
      <c r="A39" s="112"/>
      <c r="B39" s="215"/>
      <c r="C39" s="429" t="s">
        <v>560</v>
      </c>
      <c r="D39" s="349"/>
      <c r="E39" s="349"/>
      <c r="F39" s="349"/>
      <c r="G39" s="349"/>
      <c r="H39" s="351"/>
      <c r="I39" s="430" t="s">
        <v>572</v>
      </c>
      <c r="J39" s="431"/>
      <c r="K39" s="431"/>
      <c r="L39" s="431"/>
      <c r="M39" s="431"/>
      <c r="N39" s="432"/>
    </row>
    <row r="40" spans="1:14" ht="13.5" thickBot="1" x14ac:dyDescent="0.35">
      <c r="A40" s="66" t="s">
        <v>573</v>
      </c>
      <c r="B40" s="66" t="s">
        <v>574</v>
      </c>
      <c r="C40" s="96" t="s">
        <v>575</v>
      </c>
      <c r="D40" s="95" t="s">
        <v>2</v>
      </c>
      <c r="E40" s="95" t="s">
        <v>220</v>
      </c>
      <c r="F40" s="95" t="s">
        <v>219</v>
      </c>
      <c r="G40" s="95" t="s">
        <v>218</v>
      </c>
      <c r="H40" s="94" t="s">
        <v>56</v>
      </c>
      <c r="I40" s="96" t="s">
        <v>575</v>
      </c>
      <c r="J40" s="95" t="s">
        <v>2</v>
      </c>
      <c r="K40" s="95" t="s">
        <v>220</v>
      </c>
      <c r="L40" s="95" t="s">
        <v>219</v>
      </c>
      <c r="M40" s="95" t="s">
        <v>218</v>
      </c>
      <c r="N40" s="61" t="s">
        <v>56</v>
      </c>
    </row>
    <row r="41" spans="1:14" x14ac:dyDescent="0.25">
      <c r="A41" s="417" t="s">
        <v>576</v>
      </c>
      <c r="B41" s="216" t="s">
        <v>577</v>
      </c>
      <c r="C41" s="160">
        <v>543</v>
      </c>
      <c r="D41" s="59">
        <v>813</v>
      </c>
      <c r="E41" s="59">
        <v>19</v>
      </c>
      <c r="F41" s="59">
        <v>3</v>
      </c>
      <c r="G41" s="59">
        <v>3</v>
      </c>
      <c r="H41" s="212">
        <v>25</v>
      </c>
      <c r="I41" s="160">
        <v>135</v>
      </c>
      <c r="J41" s="59">
        <v>162</v>
      </c>
      <c r="K41" s="59">
        <v>9</v>
      </c>
      <c r="L41" s="59">
        <v>0</v>
      </c>
      <c r="M41" s="59">
        <v>0</v>
      </c>
      <c r="N41" s="212">
        <v>9</v>
      </c>
    </row>
    <row r="42" spans="1:14" ht="25.5" thickBot="1" x14ac:dyDescent="0.3">
      <c r="A42" s="418"/>
      <c r="B42" s="217" t="s">
        <v>578</v>
      </c>
      <c r="C42" s="218">
        <v>249</v>
      </c>
      <c r="D42" s="219">
        <v>498</v>
      </c>
      <c r="E42" s="219">
        <v>9</v>
      </c>
      <c r="F42" s="219">
        <v>2</v>
      </c>
      <c r="G42" s="219">
        <v>2</v>
      </c>
      <c r="H42" s="220">
        <v>13</v>
      </c>
      <c r="I42" s="218">
        <v>23</v>
      </c>
      <c r="J42" s="219">
        <v>46</v>
      </c>
      <c r="K42" s="219">
        <v>4</v>
      </c>
      <c r="L42" s="219">
        <v>0</v>
      </c>
      <c r="M42" s="219">
        <v>0</v>
      </c>
      <c r="N42" s="220">
        <v>4</v>
      </c>
    </row>
    <row r="43" spans="1:14" ht="13.5" thickBot="1" x14ac:dyDescent="0.35">
      <c r="A43" s="66" t="s">
        <v>579</v>
      </c>
      <c r="B43" s="221" t="s">
        <v>577</v>
      </c>
      <c r="C43" s="222">
        <v>747</v>
      </c>
      <c r="D43" s="223">
        <v>747</v>
      </c>
      <c r="E43" s="224">
        <v>138</v>
      </c>
      <c r="F43" s="224">
        <v>59</v>
      </c>
      <c r="G43" s="224">
        <v>84</v>
      </c>
      <c r="H43" s="225">
        <v>281</v>
      </c>
      <c r="I43" s="222">
        <v>393</v>
      </c>
      <c r="J43" s="223">
        <v>393</v>
      </c>
      <c r="K43" s="224">
        <v>65</v>
      </c>
      <c r="L43" s="224">
        <v>33</v>
      </c>
      <c r="M43" s="224">
        <v>40</v>
      </c>
      <c r="N43" s="225">
        <v>138</v>
      </c>
    </row>
  </sheetData>
  <mergeCells count="13">
    <mergeCell ref="B4:E4"/>
    <mergeCell ref="F4:I4"/>
    <mergeCell ref="B6:I6"/>
    <mergeCell ref="B12:I12"/>
    <mergeCell ref="A41:A42"/>
    <mergeCell ref="C23:I23"/>
    <mergeCell ref="C24:I24"/>
    <mergeCell ref="B26:E26"/>
    <mergeCell ref="F26:I26"/>
    <mergeCell ref="B28:I28"/>
    <mergeCell ref="B30:I30"/>
    <mergeCell ref="C39:H39"/>
    <mergeCell ref="I39:N39"/>
  </mergeCells>
  <printOptions horizontalCentered="1"/>
  <pageMargins left="0.25" right="0.25" top="0.75" bottom="0.75" header="0.3" footer="0.3"/>
  <pageSetup scale="90" orientation="landscape" r:id="rId1"/>
  <headerFooter alignWithMargins="0">
    <oddHeader>&amp;C&amp;"Arial,Bold"&amp;11SAR Pathogens Monitoring Program</oddHeader>
    <oddFooter>&amp;CAttachment C-11-II.9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="60" zoomScaleNormal="100" workbookViewId="0">
      <selection activeCell="Z88" sqref="Z88"/>
    </sheetView>
  </sheetViews>
  <sheetFormatPr defaultRowHeight="12.5" x14ac:dyDescent="0.25"/>
  <cols>
    <col min="1" max="16384" width="8.7265625" style="56"/>
  </cols>
  <sheetData>
    <row r="1" spans="1:9" x14ac:dyDescent="0.25">
      <c r="A1" s="56" t="s">
        <v>580</v>
      </c>
    </row>
    <row r="2" spans="1:9" x14ac:dyDescent="0.25">
      <c r="A2" s="56" t="s">
        <v>581</v>
      </c>
    </row>
    <row r="4" spans="1:9" x14ac:dyDescent="0.25">
      <c r="E4" s="79"/>
    </row>
    <row r="5" spans="1:9" x14ac:dyDescent="0.25">
      <c r="E5" s="79" t="s">
        <v>582</v>
      </c>
    </row>
    <row r="6" spans="1:9" x14ac:dyDescent="0.25">
      <c r="E6" s="79" t="s">
        <v>583</v>
      </c>
    </row>
    <row r="7" spans="1:9" ht="13" thickBot="1" x14ac:dyDescent="0.3"/>
    <row r="8" spans="1:9" ht="13" x14ac:dyDescent="0.3">
      <c r="A8" s="433" t="s">
        <v>584</v>
      </c>
      <c r="B8" s="434"/>
      <c r="C8" s="434"/>
      <c r="D8" s="433" t="s">
        <v>585</v>
      </c>
      <c r="E8" s="434"/>
      <c r="F8" s="435"/>
      <c r="G8" s="434" t="s">
        <v>586</v>
      </c>
      <c r="H8" s="434"/>
      <c r="I8" s="435"/>
    </row>
    <row r="9" spans="1:9" ht="13.5" thickBot="1" x14ac:dyDescent="0.35">
      <c r="A9" s="66" t="s">
        <v>587</v>
      </c>
      <c r="B9" s="65" t="s">
        <v>83</v>
      </c>
      <c r="C9" s="65" t="s">
        <v>588</v>
      </c>
      <c r="D9" s="66" t="s">
        <v>587</v>
      </c>
      <c r="E9" s="65" t="s">
        <v>83</v>
      </c>
      <c r="F9" s="86" t="s">
        <v>588</v>
      </c>
      <c r="G9" s="65" t="s">
        <v>587</v>
      </c>
      <c r="H9" s="65" t="s">
        <v>83</v>
      </c>
      <c r="I9" s="86" t="s">
        <v>588</v>
      </c>
    </row>
    <row r="10" spans="1:9" x14ac:dyDescent="0.25">
      <c r="A10" s="160">
        <v>1</v>
      </c>
      <c r="B10" s="59" t="s">
        <v>397</v>
      </c>
      <c r="C10" s="227" t="s">
        <v>589</v>
      </c>
      <c r="D10" s="160">
        <v>7</v>
      </c>
      <c r="E10" s="59" t="s">
        <v>397</v>
      </c>
      <c r="F10" s="212">
        <v>1</v>
      </c>
      <c r="G10" s="59">
        <v>1</v>
      </c>
      <c r="H10" s="59" t="s">
        <v>397</v>
      </c>
      <c r="I10" s="228">
        <v>1E-4</v>
      </c>
    </row>
    <row r="11" spans="1:9" x14ac:dyDescent="0.25">
      <c r="A11" s="160">
        <v>2</v>
      </c>
      <c r="B11" s="59" t="s">
        <v>429</v>
      </c>
      <c r="C11" s="59">
        <v>1</v>
      </c>
      <c r="D11" s="160">
        <v>7</v>
      </c>
      <c r="E11" s="59" t="s">
        <v>429</v>
      </c>
      <c r="F11" s="212">
        <v>1</v>
      </c>
      <c r="G11" s="59">
        <v>6</v>
      </c>
      <c r="H11" s="59" t="s">
        <v>429</v>
      </c>
      <c r="I11" s="212">
        <v>1</v>
      </c>
    </row>
    <row r="12" spans="1:9" x14ac:dyDescent="0.25">
      <c r="A12" s="160">
        <v>2</v>
      </c>
      <c r="B12" s="59" t="s">
        <v>442</v>
      </c>
      <c r="C12" s="59">
        <v>1</v>
      </c>
      <c r="D12" s="160">
        <v>2</v>
      </c>
      <c r="E12" s="59" t="s">
        <v>442</v>
      </c>
      <c r="F12" s="212">
        <v>0.1552</v>
      </c>
      <c r="G12" s="59">
        <v>4</v>
      </c>
      <c r="H12" s="59" t="s">
        <v>442</v>
      </c>
      <c r="I12" s="228">
        <v>4.0800000000000003E-2</v>
      </c>
    </row>
    <row r="13" spans="1:9" x14ac:dyDescent="0.25">
      <c r="A13" s="160">
        <v>2</v>
      </c>
      <c r="B13" s="59" t="s">
        <v>453</v>
      </c>
      <c r="C13" s="59">
        <v>1</v>
      </c>
      <c r="D13" s="160">
        <v>5</v>
      </c>
      <c r="E13" s="59" t="s">
        <v>453</v>
      </c>
      <c r="F13" s="212">
        <v>0.4325</v>
      </c>
      <c r="G13" s="59">
        <v>6</v>
      </c>
      <c r="H13" s="59" t="s">
        <v>453</v>
      </c>
      <c r="I13" s="212">
        <v>1</v>
      </c>
    </row>
    <row r="14" spans="1:9" x14ac:dyDescent="0.25">
      <c r="A14" s="160">
        <v>2</v>
      </c>
      <c r="B14" s="59" t="s">
        <v>470</v>
      </c>
      <c r="C14" s="59">
        <v>1</v>
      </c>
      <c r="D14" s="160">
        <v>3</v>
      </c>
      <c r="E14" s="59" t="s">
        <v>470</v>
      </c>
      <c r="F14" s="212">
        <v>0.36120000000000002</v>
      </c>
      <c r="G14" s="59">
        <v>3</v>
      </c>
      <c r="H14" s="59" t="s">
        <v>470</v>
      </c>
      <c r="I14" s="228">
        <v>2.8400000000000002E-2</v>
      </c>
    </row>
    <row r="15" spans="1:9" x14ac:dyDescent="0.25">
      <c r="A15" s="160">
        <v>2</v>
      </c>
      <c r="B15" s="59" t="s">
        <v>487</v>
      </c>
      <c r="C15" s="59">
        <v>1</v>
      </c>
      <c r="D15" s="160">
        <v>1</v>
      </c>
      <c r="E15" s="59" t="s">
        <v>487</v>
      </c>
      <c r="F15" s="228">
        <v>4.8599999999999997E-2</v>
      </c>
      <c r="G15" s="59">
        <v>5</v>
      </c>
      <c r="H15" s="59" t="s">
        <v>487</v>
      </c>
      <c r="I15" s="212">
        <v>0.24640000000000001</v>
      </c>
    </row>
    <row r="16" spans="1:9" x14ac:dyDescent="0.25">
      <c r="A16" s="160">
        <v>2</v>
      </c>
      <c r="B16" s="59" t="s">
        <v>512</v>
      </c>
      <c r="C16" s="59">
        <v>1</v>
      </c>
      <c r="D16" s="160">
        <v>6</v>
      </c>
      <c r="E16" s="59" t="s">
        <v>512</v>
      </c>
      <c r="F16" s="212">
        <v>0.47120000000000001</v>
      </c>
      <c r="G16" s="59">
        <v>2</v>
      </c>
      <c r="H16" s="59" t="s">
        <v>512</v>
      </c>
      <c r="I16" s="228">
        <v>1.26E-2</v>
      </c>
    </row>
    <row r="17" spans="1:9" x14ac:dyDescent="0.25">
      <c r="A17" s="160">
        <v>2</v>
      </c>
      <c r="B17" s="59" t="s">
        <v>533</v>
      </c>
      <c r="C17" s="59">
        <v>1</v>
      </c>
      <c r="D17" s="160">
        <v>4</v>
      </c>
      <c r="E17" s="59" t="s">
        <v>533</v>
      </c>
      <c r="F17" s="212">
        <v>0.38440000000000002</v>
      </c>
      <c r="G17" s="59">
        <v>6</v>
      </c>
      <c r="H17" s="59" t="s">
        <v>533</v>
      </c>
      <c r="I17" s="212">
        <v>1</v>
      </c>
    </row>
    <row r="18" spans="1:9" ht="13" thickBot="1" x14ac:dyDescent="0.3">
      <c r="A18" s="171">
        <v>2</v>
      </c>
      <c r="B18" s="58" t="s">
        <v>544</v>
      </c>
      <c r="C18" s="58">
        <v>1</v>
      </c>
      <c r="D18" s="171">
        <v>7</v>
      </c>
      <c r="E18" s="58" t="s">
        <v>544</v>
      </c>
      <c r="F18" s="213">
        <v>1</v>
      </c>
      <c r="G18" s="58">
        <v>6</v>
      </c>
      <c r="H18" s="58" t="s">
        <v>544</v>
      </c>
      <c r="I18" s="213">
        <v>1</v>
      </c>
    </row>
    <row r="19" spans="1:9" x14ac:dyDescent="0.25">
      <c r="A19" s="229" t="s">
        <v>590</v>
      </c>
    </row>
    <row r="20" spans="1:9" x14ac:dyDescent="0.25">
      <c r="A20" s="230" t="s">
        <v>591</v>
      </c>
    </row>
    <row r="23" spans="1:9" x14ac:dyDescent="0.25">
      <c r="E23" s="79"/>
    </row>
    <row r="24" spans="1:9" x14ac:dyDescent="0.25">
      <c r="E24" s="79" t="s">
        <v>582</v>
      </c>
    </row>
    <row r="25" spans="1:9" x14ac:dyDescent="0.25">
      <c r="E25" s="79" t="s">
        <v>592</v>
      </c>
    </row>
    <row r="26" spans="1:9" ht="13" thickBot="1" x14ac:dyDescent="0.3"/>
    <row r="27" spans="1:9" ht="13" x14ac:dyDescent="0.3">
      <c r="A27" s="433" t="s">
        <v>584</v>
      </c>
      <c r="B27" s="434"/>
      <c r="C27" s="434"/>
      <c r="D27" s="433" t="s">
        <v>585</v>
      </c>
      <c r="E27" s="434"/>
      <c r="F27" s="435"/>
      <c r="G27" s="434" t="s">
        <v>586</v>
      </c>
      <c r="H27" s="434"/>
      <c r="I27" s="435"/>
    </row>
    <row r="28" spans="1:9" ht="13.5" thickBot="1" x14ac:dyDescent="0.35">
      <c r="A28" s="66" t="s">
        <v>587</v>
      </c>
      <c r="B28" s="65" t="s">
        <v>83</v>
      </c>
      <c r="C28" s="65" t="s">
        <v>588</v>
      </c>
      <c r="D28" s="66" t="s">
        <v>587</v>
      </c>
      <c r="E28" s="65" t="s">
        <v>83</v>
      </c>
      <c r="F28" s="86" t="s">
        <v>588</v>
      </c>
      <c r="G28" s="65" t="s">
        <v>587</v>
      </c>
      <c r="H28" s="65" t="s">
        <v>83</v>
      </c>
      <c r="I28" s="86" t="s">
        <v>588</v>
      </c>
    </row>
    <row r="29" spans="1:9" x14ac:dyDescent="0.25">
      <c r="A29" s="160">
        <v>1</v>
      </c>
      <c r="B29" s="59" t="s">
        <v>397</v>
      </c>
      <c r="C29" s="227">
        <v>1.6000000000000001E-3</v>
      </c>
      <c r="D29" s="160">
        <v>3</v>
      </c>
      <c r="E29" s="59" t="s">
        <v>397</v>
      </c>
      <c r="F29" s="212">
        <v>0.2475</v>
      </c>
      <c r="G29" s="59">
        <v>5</v>
      </c>
      <c r="H29" s="59" t="s">
        <v>397</v>
      </c>
      <c r="I29" s="212">
        <v>0.26369999999999999</v>
      </c>
    </row>
    <row r="30" spans="1:9" x14ac:dyDescent="0.25">
      <c r="A30" s="160">
        <v>4</v>
      </c>
      <c r="B30" s="59" t="s">
        <v>429</v>
      </c>
      <c r="C30" s="59">
        <v>1</v>
      </c>
      <c r="D30" s="160">
        <v>6</v>
      </c>
      <c r="E30" s="59" t="s">
        <v>429</v>
      </c>
      <c r="F30" s="212">
        <v>1</v>
      </c>
      <c r="G30" s="59">
        <v>3</v>
      </c>
      <c r="H30" s="59" t="s">
        <v>429</v>
      </c>
      <c r="I30" s="212">
        <v>0.11360000000000001</v>
      </c>
    </row>
    <row r="31" spans="1:9" x14ac:dyDescent="0.25">
      <c r="A31" s="160">
        <v>4</v>
      </c>
      <c r="B31" s="59" t="s">
        <v>442</v>
      </c>
      <c r="C31" s="59">
        <v>1</v>
      </c>
      <c r="D31" s="160">
        <v>1</v>
      </c>
      <c r="E31" s="59" t="s">
        <v>442</v>
      </c>
      <c r="F31" s="212">
        <v>0.1966</v>
      </c>
      <c r="G31" s="59">
        <v>6</v>
      </c>
      <c r="H31" s="59" t="s">
        <v>442</v>
      </c>
      <c r="I31" s="212">
        <v>1</v>
      </c>
    </row>
    <row r="32" spans="1:9" x14ac:dyDescent="0.25">
      <c r="A32" s="160">
        <v>3</v>
      </c>
      <c r="B32" s="59" t="s">
        <v>453</v>
      </c>
      <c r="C32" s="59">
        <v>0.42449999999999999</v>
      </c>
      <c r="D32" s="160">
        <v>5</v>
      </c>
      <c r="E32" s="59" t="s">
        <v>453</v>
      </c>
      <c r="F32" s="212">
        <v>0.44030000000000002</v>
      </c>
      <c r="G32" s="59">
        <v>4</v>
      </c>
      <c r="H32" s="59" t="s">
        <v>453</v>
      </c>
      <c r="I32" s="212">
        <v>0.21460000000000001</v>
      </c>
    </row>
    <row r="33" spans="1:9" x14ac:dyDescent="0.25">
      <c r="A33" s="160">
        <v>4</v>
      </c>
      <c r="B33" s="59" t="s">
        <v>470</v>
      </c>
      <c r="C33" s="59">
        <v>1</v>
      </c>
      <c r="D33" s="160">
        <v>6</v>
      </c>
      <c r="E33" s="59" t="s">
        <v>470</v>
      </c>
      <c r="F33" s="212">
        <v>1</v>
      </c>
      <c r="G33" s="59">
        <v>2</v>
      </c>
      <c r="H33" s="59" t="s">
        <v>470</v>
      </c>
      <c r="I33" s="228">
        <v>4.7699999999999999E-2</v>
      </c>
    </row>
    <row r="34" spans="1:9" x14ac:dyDescent="0.25">
      <c r="A34" s="160">
        <v>4</v>
      </c>
      <c r="B34" s="59" t="s">
        <v>487</v>
      </c>
      <c r="C34" s="59">
        <v>1</v>
      </c>
      <c r="D34" s="160">
        <v>6</v>
      </c>
      <c r="E34" s="59" t="s">
        <v>487</v>
      </c>
      <c r="F34" s="212">
        <v>1</v>
      </c>
      <c r="G34" s="59">
        <v>6</v>
      </c>
      <c r="H34" s="59" t="s">
        <v>487</v>
      </c>
      <c r="I34" s="212">
        <v>1</v>
      </c>
    </row>
    <row r="35" spans="1:9" x14ac:dyDescent="0.25">
      <c r="A35" s="160">
        <v>4</v>
      </c>
      <c r="B35" s="59" t="s">
        <v>512</v>
      </c>
      <c r="C35" s="59">
        <v>1</v>
      </c>
      <c r="D35" s="160">
        <v>4</v>
      </c>
      <c r="E35" s="59" t="s">
        <v>512</v>
      </c>
      <c r="F35" s="212">
        <v>0.3483</v>
      </c>
      <c r="G35" s="59">
        <v>1</v>
      </c>
      <c r="H35" s="59" t="s">
        <v>512</v>
      </c>
      <c r="I35" s="228">
        <v>2.23E-2</v>
      </c>
    </row>
    <row r="36" spans="1:9" x14ac:dyDescent="0.25">
      <c r="A36" s="160">
        <v>4</v>
      </c>
      <c r="B36" s="59" t="s">
        <v>533</v>
      </c>
      <c r="C36" s="59">
        <v>1</v>
      </c>
      <c r="D36" s="160">
        <v>6</v>
      </c>
      <c r="E36" s="59" t="s">
        <v>533</v>
      </c>
      <c r="F36" s="212">
        <v>1</v>
      </c>
      <c r="G36" s="59">
        <v>6</v>
      </c>
      <c r="H36" s="59" t="s">
        <v>533</v>
      </c>
      <c r="I36" s="212">
        <v>1</v>
      </c>
    </row>
    <row r="37" spans="1:9" ht="13" thickBot="1" x14ac:dyDescent="0.3">
      <c r="A37" s="171">
        <v>2</v>
      </c>
      <c r="B37" s="58" t="s">
        <v>544</v>
      </c>
      <c r="C37" s="58">
        <v>0.27010000000000001</v>
      </c>
      <c r="D37" s="171">
        <v>2</v>
      </c>
      <c r="E37" s="58" t="s">
        <v>544</v>
      </c>
      <c r="F37" s="213">
        <v>0.22489999999999999</v>
      </c>
      <c r="G37" s="58">
        <v>6</v>
      </c>
      <c r="H37" s="58" t="s">
        <v>544</v>
      </c>
      <c r="I37" s="213">
        <v>1</v>
      </c>
    </row>
    <row r="38" spans="1:9" x14ac:dyDescent="0.25">
      <c r="A38" s="229" t="s">
        <v>590</v>
      </c>
    </row>
    <row r="39" spans="1:9" x14ac:dyDescent="0.25">
      <c r="A39" s="230" t="s">
        <v>591</v>
      </c>
    </row>
  </sheetData>
  <mergeCells count="6">
    <mergeCell ref="A8:C8"/>
    <mergeCell ref="D8:F8"/>
    <mergeCell ref="G8:I8"/>
    <mergeCell ref="A27:C27"/>
    <mergeCell ref="D27:F27"/>
    <mergeCell ref="G27:I27"/>
  </mergeCells>
  <printOptions horizontalCentered="1"/>
  <pageMargins left="0.25" right="0.25" top="0.75" bottom="0.75" header="0.3" footer="0.3"/>
  <pageSetup scale="90" orientation="landscape" r:id="rId1"/>
  <headerFooter alignWithMargins="0">
    <oddHeader>&amp;C&amp;"Arial,Bold"&amp;11SAR Pathogens Monitoring Program</oddHeader>
    <oddFooter>&amp;CAttachment C-11-II.9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="60" zoomScaleNormal="100" workbookViewId="0">
      <selection activeCell="A2" sqref="A2"/>
    </sheetView>
  </sheetViews>
  <sheetFormatPr defaultRowHeight="12.5" x14ac:dyDescent="0.25"/>
  <cols>
    <col min="1" max="16384" width="8.7265625" style="56"/>
  </cols>
  <sheetData>
    <row r="1" spans="1:9" x14ac:dyDescent="0.25">
      <c r="A1" s="56" t="s">
        <v>580</v>
      </c>
    </row>
    <row r="2" spans="1:9" x14ac:dyDescent="0.25">
      <c r="A2" s="56" t="s">
        <v>581</v>
      </c>
    </row>
    <row r="3" spans="1:9" x14ac:dyDescent="0.25">
      <c r="A3" s="56" t="s">
        <v>593</v>
      </c>
    </row>
    <row r="5" spans="1:9" x14ac:dyDescent="0.25">
      <c r="E5" s="79"/>
    </row>
    <row r="6" spans="1:9" x14ac:dyDescent="0.25">
      <c r="E6" s="79" t="s">
        <v>582</v>
      </c>
    </row>
    <row r="7" spans="1:9" x14ac:dyDescent="0.25">
      <c r="E7" s="79" t="s">
        <v>583</v>
      </c>
    </row>
    <row r="8" spans="1:9" x14ac:dyDescent="0.25">
      <c r="E8" s="79" t="s">
        <v>594</v>
      </c>
    </row>
    <row r="9" spans="1:9" ht="13" thickBot="1" x14ac:dyDescent="0.3">
      <c r="E9" s="79"/>
    </row>
    <row r="10" spans="1:9" ht="13" x14ac:dyDescent="0.3">
      <c r="A10" s="433" t="s">
        <v>584</v>
      </c>
      <c r="B10" s="434"/>
      <c r="C10" s="434"/>
      <c r="D10" s="433" t="s">
        <v>585</v>
      </c>
      <c r="E10" s="434"/>
      <c r="F10" s="435"/>
      <c r="G10" s="434" t="s">
        <v>586</v>
      </c>
      <c r="H10" s="434"/>
      <c r="I10" s="435"/>
    </row>
    <row r="11" spans="1:9" ht="13" x14ac:dyDescent="0.3">
      <c r="A11" s="231" t="s">
        <v>587</v>
      </c>
      <c r="B11" s="232" t="s">
        <v>83</v>
      </c>
      <c r="C11" s="232" t="s">
        <v>588</v>
      </c>
      <c r="D11" s="231" t="s">
        <v>587</v>
      </c>
      <c r="E11" s="232" t="s">
        <v>83</v>
      </c>
      <c r="F11" s="233" t="s">
        <v>588</v>
      </c>
      <c r="G11" s="232" t="s">
        <v>587</v>
      </c>
      <c r="H11" s="232" t="s">
        <v>83</v>
      </c>
      <c r="I11" s="233" t="s">
        <v>588</v>
      </c>
    </row>
    <row r="12" spans="1:9" x14ac:dyDescent="0.25">
      <c r="A12" s="160">
        <v>1</v>
      </c>
      <c r="B12" s="59" t="s">
        <v>397</v>
      </c>
      <c r="C12" s="227">
        <v>1E-4</v>
      </c>
      <c r="D12" s="160">
        <v>3</v>
      </c>
      <c r="E12" s="59" t="s">
        <v>397</v>
      </c>
      <c r="F12" s="212">
        <v>1</v>
      </c>
      <c r="G12" s="59">
        <v>1</v>
      </c>
      <c r="H12" s="59" t="s">
        <v>397</v>
      </c>
      <c r="I12" s="228">
        <v>1E-4</v>
      </c>
    </row>
    <row r="13" spans="1:9" x14ac:dyDescent="0.25">
      <c r="A13" s="160">
        <v>2</v>
      </c>
      <c r="B13" s="59" t="s">
        <v>512</v>
      </c>
      <c r="C13" s="59">
        <v>1</v>
      </c>
      <c r="D13" s="160">
        <v>2</v>
      </c>
      <c r="E13" s="59" t="s">
        <v>512</v>
      </c>
      <c r="F13" s="212">
        <v>0.41820000000000002</v>
      </c>
      <c r="G13" s="59">
        <v>2</v>
      </c>
      <c r="H13" s="59" t="s">
        <v>512</v>
      </c>
      <c r="I13" s="228">
        <v>2.8E-3</v>
      </c>
    </row>
    <row r="14" spans="1:9" x14ac:dyDescent="0.25">
      <c r="A14" s="160">
        <v>2</v>
      </c>
      <c r="B14" s="59" t="s">
        <v>533</v>
      </c>
      <c r="C14" s="59">
        <v>1</v>
      </c>
      <c r="D14" s="160">
        <v>1</v>
      </c>
      <c r="E14" s="59" t="s">
        <v>533</v>
      </c>
      <c r="F14" s="212">
        <v>0.28110000000000002</v>
      </c>
      <c r="G14" s="59">
        <v>3</v>
      </c>
      <c r="H14" s="59" t="s">
        <v>533</v>
      </c>
      <c r="I14" s="212">
        <v>1</v>
      </c>
    </row>
    <row r="15" spans="1:9" ht="13" thickBot="1" x14ac:dyDescent="0.3">
      <c r="A15" s="171">
        <v>2</v>
      </c>
      <c r="B15" s="58" t="s">
        <v>544</v>
      </c>
      <c r="C15" s="58">
        <v>1</v>
      </c>
      <c r="D15" s="171">
        <v>3</v>
      </c>
      <c r="E15" s="58" t="s">
        <v>544</v>
      </c>
      <c r="F15" s="213">
        <v>1</v>
      </c>
      <c r="G15" s="58">
        <v>3</v>
      </c>
      <c r="H15" s="58" t="s">
        <v>544</v>
      </c>
      <c r="I15" s="213">
        <v>1</v>
      </c>
    </row>
    <row r="16" spans="1:9" x14ac:dyDescent="0.25">
      <c r="A16" s="229" t="s">
        <v>590</v>
      </c>
    </row>
    <row r="17" spans="1:9" x14ac:dyDescent="0.25">
      <c r="A17" s="230" t="s">
        <v>591</v>
      </c>
    </row>
    <row r="20" spans="1:9" x14ac:dyDescent="0.25">
      <c r="E20" s="79"/>
    </row>
    <row r="21" spans="1:9" x14ac:dyDescent="0.25">
      <c r="E21" s="79" t="s">
        <v>582</v>
      </c>
    </row>
    <row r="22" spans="1:9" x14ac:dyDescent="0.25">
      <c r="E22" s="79" t="s">
        <v>583</v>
      </c>
    </row>
    <row r="23" spans="1:9" x14ac:dyDescent="0.25">
      <c r="E23" s="79" t="s">
        <v>594</v>
      </c>
    </row>
    <row r="24" spans="1:9" ht="13" thickBot="1" x14ac:dyDescent="0.3">
      <c r="E24" s="79"/>
    </row>
    <row r="25" spans="1:9" ht="13" x14ac:dyDescent="0.3">
      <c r="A25" s="433" t="s">
        <v>584</v>
      </c>
      <c r="B25" s="434"/>
      <c r="C25" s="434"/>
      <c r="D25" s="433" t="s">
        <v>585</v>
      </c>
      <c r="E25" s="434"/>
      <c r="F25" s="435"/>
      <c r="G25" s="434" t="s">
        <v>586</v>
      </c>
      <c r="H25" s="434"/>
      <c r="I25" s="435"/>
    </row>
    <row r="26" spans="1:9" ht="13" x14ac:dyDescent="0.3">
      <c r="A26" s="231" t="s">
        <v>587</v>
      </c>
      <c r="B26" s="232" t="s">
        <v>83</v>
      </c>
      <c r="C26" s="232" t="s">
        <v>588</v>
      </c>
      <c r="D26" s="231" t="s">
        <v>587</v>
      </c>
      <c r="E26" s="232" t="s">
        <v>83</v>
      </c>
      <c r="F26" s="233" t="s">
        <v>588</v>
      </c>
      <c r="G26" s="232" t="s">
        <v>587</v>
      </c>
      <c r="H26" s="232" t="s">
        <v>83</v>
      </c>
      <c r="I26" s="233" t="s">
        <v>588</v>
      </c>
    </row>
    <row r="27" spans="1:9" x14ac:dyDescent="0.25">
      <c r="A27" s="160">
        <v>1</v>
      </c>
      <c r="B27" s="59" t="s">
        <v>397</v>
      </c>
      <c r="C27" s="227">
        <v>3.7000000000000002E-3</v>
      </c>
      <c r="D27" s="160">
        <v>2</v>
      </c>
      <c r="E27" s="59" t="s">
        <v>397</v>
      </c>
      <c r="F27" s="212">
        <v>0.255</v>
      </c>
      <c r="G27" s="59">
        <v>2</v>
      </c>
      <c r="H27" s="59" t="s">
        <v>397</v>
      </c>
      <c r="I27" s="212">
        <v>0.23980000000000001</v>
      </c>
    </row>
    <row r="28" spans="1:9" x14ac:dyDescent="0.25">
      <c r="A28" s="160">
        <v>3</v>
      </c>
      <c r="B28" s="59" t="s">
        <v>512</v>
      </c>
      <c r="C28" s="59">
        <v>1</v>
      </c>
      <c r="D28" s="160">
        <v>3</v>
      </c>
      <c r="E28" s="59" t="s">
        <v>512</v>
      </c>
      <c r="F28" s="212">
        <v>0.37369999999999998</v>
      </c>
      <c r="G28" s="59">
        <v>1</v>
      </c>
      <c r="H28" s="59" t="s">
        <v>512</v>
      </c>
      <c r="I28" s="228">
        <v>7.1999999999999995E-2</v>
      </c>
    </row>
    <row r="29" spans="1:9" x14ac:dyDescent="0.25">
      <c r="A29" s="160">
        <v>3</v>
      </c>
      <c r="B29" s="59" t="s">
        <v>533</v>
      </c>
      <c r="C29" s="59">
        <v>1</v>
      </c>
      <c r="D29" s="160">
        <v>4</v>
      </c>
      <c r="E29" s="59" t="s">
        <v>533</v>
      </c>
      <c r="F29" s="212">
        <v>1</v>
      </c>
      <c r="G29" s="59">
        <v>3</v>
      </c>
      <c r="H29" s="59" t="s">
        <v>533</v>
      </c>
      <c r="I29" s="212">
        <v>1</v>
      </c>
    </row>
    <row r="30" spans="1:9" ht="13" thickBot="1" x14ac:dyDescent="0.3">
      <c r="A30" s="171">
        <v>2</v>
      </c>
      <c r="B30" s="58" t="s">
        <v>544</v>
      </c>
      <c r="C30" s="58">
        <v>0.27860000000000001</v>
      </c>
      <c r="D30" s="171">
        <v>1</v>
      </c>
      <c r="E30" s="58" t="s">
        <v>544</v>
      </c>
      <c r="F30" s="213">
        <v>0.2366</v>
      </c>
      <c r="G30" s="58">
        <v>3</v>
      </c>
      <c r="H30" s="58" t="s">
        <v>544</v>
      </c>
      <c r="I30" s="213">
        <v>1</v>
      </c>
    </row>
    <row r="31" spans="1:9" x14ac:dyDescent="0.25">
      <c r="A31" s="229" t="s">
        <v>590</v>
      </c>
    </row>
    <row r="32" spans="1:9" x14ac:dyDescent="0.25">
      <c r="A32" s="230" t="s">
        <v>591</v>
      </c>
    </row>
  </sheetData>
  <mergeCells count="6">
    <mergeCell ref="A10:C10"/>
    <mergeCell ref="D10:F10"/>
    <mergeCell ref="G10:I10"/>
    <mergeCell ref="A25:C25"/>
    <mergeCell ref="D25:F25"/>
    <mergeCell ref="G25:I25"/>
  </mergeCells>
  <printOptions horizontalCentered="1"/>
  <pageMargins left="0.25" right="0.25" top="0.75" bottom="0.75" header="0.3" footer="0.3"/>
  <pageSetup scale="90" orientation="landscape" r:id="rId1"/>
  <headerFooter alignWithMargins="0">
    <oddHeader>&amp;C&amp;"Arial,Bold"&amp;11SAR Pathogens Monitoring Program</oddHeader>
    <oddFooter>&amp;CAttachment C-11-II.9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4"/>
  <sheetViews>
    <sheetView view="pageBreakPreview" zoomScale="60" zoomScaleNormal="100" workbookViewId="0">
      <pane xSplit="3" ySplit="3" topLeftCell="D4" activePane="bottomRight" state="frozen"/>
      <selection activeCell="Z88" sqref="Z88"/>
      <selection pane="topRight" activeCell="Z88" sqref="Z88"/>
      <selection pane="bottomLeft" activeCell="Z88" sqref="Z88"/>
      <selection pane="bottomRight" activeCell="E2" sqref="E2"/>
    </sheetView>
  </sheetViews>
  <sheetFormatPr defaultRowHeight="12.5" x14ac:dyDescent="0.25"/>
  <cols>
    <col min="1" max="1" width="11.453125" style="56" customWidth="1"/>
    <col min="2" max="2" width="14.1796875" style="56" customWidth="1"/>
    <col min="3" max="4" width="8" style="56" customWidth="1"/>
    <col min="5" max="10" width="5.81640625" style="56" customWidth="1"/>
    <col min="11" max="26" width="5.1796875" style="56" customWidth="1"/>
    <col min="27" max="28" width="5.81640625" style="56" customWidth="1"/>
    <col min="29" max="29" width="6" style="56" customWidth="1"/>
    <col min="30" max="33" width="4.81640625" style="56" customWidth="1"/>
    <col min="34" max="34" width="4.81640625" style="57" customWidth="1"/>
    <col min="35" max="36" width="4.81640625" style="56" customWidth="1"/>
    <col min="37" max="40" width="5.26953125" style="56" customWidth="1"/>
    <col min="41" max="73" width="3.81640625" style="56" customWidth="1"/>
    <col min="74" max="75" width="5" style="56" customWidth="1"/>
    <col min="76" max="76" width="5" style="57" customWidth="1"/>
    <col min="77" max="87" width="6.1796875" style="56" customWidth="1"/>
    <col min="88" max="16384" width="8.7265625" style="56"/>
  </cols>
  <sheetData>
    <row r="1" spans="1:87" s="151" customFormat="1" ht="12.75" customHeight="1" x14ac:dyDescent="0.3">
      <c r="A1" s="71"/>
      <c r="B1" s="71"/>
      <c r="C1" s="71"/>
      <c r="D1" s="71"/>
      <c r="E1" s="433" t="s">
        <v>595</v>
      </c>
      <c r="F1" s="434"/>
      <c r="G1" s="434"/>
      <c r="H1" s="434"/>
      <c r="I1" s="435"/>
      <c r="J1" s="433" t="s">
        <v>596</v>
      </c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  <c r="X1" s="434"/>
      <c r="Y1" s="434"/>
      <c r="Z1" s="434"/>
      <c r="AA1" s="434"/>
      <c r="AB1" s="435"/>
      <c r="AC1" s="75"/>
      <c r="AD1" s="433" t="s">
        <v>597</v>
      </c>
      <c r="AE1" s="434"/>
      <c r="AF1" s="434"/>
      <c r="AG1" s="434"/>
      <c r="AH1" s="434"/>
      <c r="AI1" s="434"/>
      <c r="AJ1" s="435"/>
      <c r="AK1" s="434" t="s">
        <v>598</v>
      </c>
      <c r="AL1" s="434"/>
      <c r="AM1" s="434"/>
      <c r="AN1" s="434"/>
      <c r="AO1" s="433" t="s">
        <v>599</v>
      </c>
      <c r="AP1" s="434"/>
      <c r="AQ1" s="434"/>
      <c r="AR1" s="434"/>
      <c r="AS1" s="434"/>
      <c r="AT1" s="434"/>
      <c r="AU1" s="434"/>
      <c r="AV1" s="434"/>
      <c r="AW1" s="434"/>
      <c r="AX1" s="434"/>
      <c r="AY1" s="434"/>
      <c r="AZ1" s="434"/>
      <c r="BA1" s="434"/>
      <c r="BB1" s="434"/>
      <c r="BC1" s="434"/>
      <c r="BD1" s="434"/>
      <c r="BE1" s="434"/>
      <c r="BF1" s="434"/>
      <c r="BG1" s="434"/>
      <c r="BH1" s="434"/>
      <c r="BI1" s="434"/>
      <c r="BJ1" s="434"/>
      <c r="BK1" s="434"/>
      <c r="BL1" s="435"/>
      <c r="BM1" s="433" t="s">
        <v>230</v>
      </c>
      <c r="BN1" s="434"/>
      <c r="BO1" s="434"/>
      <c r="BP1" s="434"/>
      <c r="BQ1" s="434"/>
      <c r="BR1" s="434"/>
      <c r="BS1" s="434"/>
      <c r="BT1" s="434"/>
      <c r="BU1" s="435"/>
      <c r="BV1" s="234" t="s">
        <v>214</v>
      </c>
      <c r="BW1" s="434" t="s">
        <v>213</v>
      </c>
      <c r="BX1" s="434"/>
      <c r="BY1" s="433" t="s">
        <v>229</v>
      </c>
      <c r="BZ1" s="434"/>
      <c r="CA1" s="434"/>
      <c r="CB1" s="434"/>
      <c r="CC1" s="434"/>
      <c r="CD1" s="434"/>
      <c r="CE1" s="434"/>
      <c r="CF1" s="434"/>
      <c r="CG1" s="434"/>
      <c r="CH1" s="434"/>
      <c r="CI1" s="435"/>
    </row>
    <row r="2" spans="1:87" s="151" customFormat="1" ht="134.5" x14ac:dyDescent="0.3">
      <c r="A2" s="71"/>
      <c r="B2" s="71"/>
      <c r="C2" s="71"/>
      <c r="D2" s="71"/>
      <c r="E2" s="235" t="s">
        <v>227</v>
      </c>
      <c r="F2" s="235" t="s">
        <v>600</v>
      </c>
      <c r="G2" s="236" t="s">
        <v>84</v>
      </c>
      <c r="H2" s="236" t="s">
        <v>222</v>
      </c>
      <c r="I2" s="237" t="s">
        <v>601</v>
      </c>
      <c r="J2" s="235" t="s">
        <v>600</v>
      </c>
      <c r="K2" s="236" t="s">
        <v>222</v>
      </c>
      <c r="L2" s="236" t="s">
        <v>211</v>
      </c>
      <c r="M2" s="236" t="s">
        <v>602</v>
      </c>
      <c r="N2" s="236" t="s">
        <v>603</v>
      </c>
      <c r="O2" s="236" t="s">
        <v>604</v>
      </c>
      <c r="P2" s="236" t="s">
        <v>605</v>
      </c>
      <c r="Q2" s="236" t="s">
        <v>606</v>
      </c>
      <c r="R2" s="236" t="s">
        <v>607</v>
      </c>
      <c r="S2" s="236" t="s">
        <v>84</v>
      </c>
      <c r="T2" s="236" t="s">
        <v>608</v>
      </c>
      <c r="U2" s="236" t="s">
        <v>609</v>
      </c>
      <c r="V2" s="236" t="s">
        <v>610</v>
      </c>
      <c r="W2" s="236" t="s">
        <v>611</v>
      </c>
      <c r="X2" s="236" t="s">
        <v>612</v>
      </c>
      <c r="Y2" s="236" t="s">
        <v>613</v>
      </c>
      <c r="Z2" s="236" t="s">
        <v>614</v>
      </c>
      <c r="AA2" s="236" t="s">
        <v>615</v>
      </c>
      <c r="AB2" s="237" t="s">
        <v>616</v>
      </c>
      <c r="AC2" s="238" t="s">
        <v>617</v>
      </c>
      <c r="AD2" s="235" t="s">
        <v>618</v>
      </c>
      <c r="AE2" s="236" t="s">
        <v>619</v>
      </c>
      <c r="AF2" s="236" t="s">
        <v>208</v>
      </c>
      <c r="AG2" s="236" t="s">
        <v>76</v>
      </c>
      <c r="AH2" s="236" t="s">
        <v>620</v>
      </c>
      <c r="AI2" s="236" t="s">
        <v>73</v>
      </c>
      <c r="AJ2" s="237" t="s">
        <v>72</v>
      </c>
      <c r="AK2" s="239" t="s">
        <v>621</v>
      </c>
      <c r="AL2" s="236" t="s">
        <v>622</v>
      </c>
      <c r="AM2" s="236" t="s">
        <v>623</v>
      </c>
      <c r="AN2" s="240" t="s">
        <v>624</v>
      </c>
      <c r="AO2" s="235" t="s">
        <v>625</v>
      </c>
      <c r="AP2" s="236" t="s">
        <v>626</v>
      </c>
      <c r="AQ2" s="236" t="s">
        <v>206</v>
      </c>
      <c r="AR2" s="236" t="s">
        <v>627</v>
      </c>
      <c r="AS2" s="236" t="s">
        <v>628</v>
      </c>
      <c r="AT2" s="236" t="s">
        <v>629</v>
      </c>
      <c r="AU2" s="236" t="s">
        <v>205</v>
      </c>
      <c r="AV2" s="236" t="s">
        <v>630</v>
      </c>
      <c r="AW2" s="236" t="s">
        <v>204</v>
      </c>
      <c r="AX2" s="236" t="s">
        <v>631</v>
      </c>
      <c r="AY2" s="236" t="s">
        <v>632</v>
      </c>
      <c r="AZ2" s="236" t="s">
        <v>633</v>
      </c>
      <c r="BA2" s="236" t="s">
        <v>634</v>
      </c>
      <c r="BB2" s="236" t="s">
        <v>635</v>
      </c>
      <c r="BC2" s="236" t="s">
        <v>203</v>
      </c>
      <c r="BD2" s="236" t="s">
        <v>636</v>
      </c>
      <c r="BE2" s="236" t="s">
        <v>637</v>
      </c>
      <c r="BF2" s="236" t="s">
        <v>638</v>
      </c>
      <c r="BG2" s="236" t="s">
        <v>639</v>
      </c>
      <c r="BH2" s="236" t="s">
        <v>640</v>
      </c>
      <c r="BI2" s="236" t="s">
        <v>641</v>
      </c>
      <c r="BJ2" s="236" t="s">
        <v>642</v>
      </c>
      <c r="BK2" s="236" t="s">
        <v>643</v>
      </c>
      <c r="BL2" s="237" t="s">
        <v>644</v>
      </c>
      <c r="BM2" s="235" t="s">
        <v>202</v>
      </c>
      <c r="BN2" s="236" t="s">
        <v>201</v>
      </c>
      <c r="BO2" s="236" t="s">
        <v>200</v>
      </c>
      <c r="BP2" s="236" t="s">
        <v>199</v>
      </c>
      <c r="BQ2" s="236" t="s">
        <v>198</v>
      </c>
      <c r="BR2" s="236" t="s">
        <v>197</v>
      </c>
      <c r="BS2" s="236" t="s">
        <v>196</v>
      </c>
      <c r="BT2" s="236" t="s">
        <v>195</v>
      </c>
      <c r="BU2" s="237" t="s">
        <v>194</v>
      </c>
      <c r="BV2" s="67" t="s">
        <v>281</v>
      </c>
      <c r="BW2" s="241" t="s">
        <v>281</v>
      </c>
      <c r="BX2" s="242" t="s">
        <v>645</v>
      </c>
      <c r="BY2" s="235" t="s">
        <v>332</v>
      </c>
      <c r="BZ2" s="236" t="s">
        <v>334</v>
      </c>
      <c r="CA2" s="236" t="s">
        <v>339</v>
      </c>
      <c r="CB2" s="236" t="s">
        <v>341</v>
      </c>
      <c r="CC2" s="236" t="s">
        <v>343</v>
      </c>
      <c r="CD2" s="236" t="s">
        <v>646</v>
      </c>
      <c r="CE2" s="236" t="s">
        <v>347</v>
      </c>
      <c r="CF2" s="236" t="s">
        <v>349</v>
      </c>
      <c r="CG2" s="236" t="s">
        <v>353</v>
      </c>
      <c r="CH2" s="236" t="s">
        <v>357</v>
      </c>
      <c r="CI2" s="237" t="s">
        <v>345</v>
      </c>
    </row>
    <row r="3" spans="1:87" s="151" customFormat="1" ht="13.5" thickBot="1" x14ac:dyDescent="0.35">
      <c r="A3" s="65" t="s">
        <v>83</v>
      </c>
      <c r="B3" s="65" t="s">
        <v>191</v>
      </c>
      <c r="C3" s="65" t="s">
        <v>79</v>
      </c>
      <c r="D3" s="65" t="s">
        <v>187</v>
      </c>
      <c r="E3" s="96" t="s">
        <v>180</v>
      </c>
      <c r="F3" s="95" t="s">
        <v>186</v>
      </c>
      <c r="G3" s="95" t="s">
        <v>180</v>
      </c>
      <c r="H3" s="95" t="s">
        <v>184</v>
      </c>
      <c r="I3" s="94" t="s">
        <v>185</v>
      </c>
      <c r="J3" s="243" t="s">
        <v>183</v>
      </c>
      <c r="K3" s="95" t="s">
        <v>184</v>
      </c>
      <c r="L3" s="95" t="s">
        <v>181</v>
      </c>
      <c r="M3" s="95" t="s">
        <v>178</v>
      </c>
      <c r="N3" s="345" t="s">
        <v>180</v>
      </c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436"/>
      <c r="AC3" s="63" t="s">
        <v>180</v>
      </c>
      <c r="AD3" s="437" t="s">
        <v>180</v>
      </c>
      <c r="AE3" s="345"/>
      <c r="AF3" s="345"/>
      <c r="AG3" s="345"/>
      <c r="AH3" s="345"/>
      <c r="AI3" s="345"/>
      <c r="AJ3" s="436"/>
      <c r="AK3" s="348" t="s">
        <v>178</v>
      </c>
      <c r="AL3" s="345"/>
      <c r="AM3" s="345"/>
      <c r="AN3" s="346"/>
      <c r="AO3" s="437" t="s">
        <v>178</v>
      </c>
      <c r="AP3" s="345"/>
      <c r="AQ3" s="345"/>
      <c r="AR3" s="345"/>
      <c r="AS3" s="345"/>
      <c r="AT3" s="345"/>
      <c r="AU3" s="345"/>
      <c r="AV3" s="345"/>
      <c r="AW3" s="345"/>
      <c r="AX3" s="345"/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345"/>
      <c r="BL3" s="436"/>
      <c r="BM3" s="437" t="s">
        <v>178</v>
      </c>
      <c r="BN3" s="345"/>
      <c r="BO3" s="345"/>
      <c r="BP3" s="345"/>
      <c r="BQ3" s="345"/>
      <c r="BR3" s="345"/>
      <c r="BS3" s="345"/>
      <c r="BT3" s="345"/>
      <c r="BU3" s="436"/>
      <c r="BV3" s="62" t="s">
        <v>180</v>
      </c>
      <c r="BW3" s="95" t="s">
        <v>180</v>
      </c>
      <c r="BX3" s="64" t="s">
        <v>647</v>
      </c>
      <c r="BY3" s="437" t="s">
        <v>179</v>
      </c>
      <c r="BZ3" s="345"/>
      <c r="CA3" s="345"/>
      <c r="CB3" s="345"/>
      <c r="CC3" s="345"/>
      <c r="CD3" s="345"/>
      <c r="CE3" s="345"/>
      <c r="CF3" s="345"/>
      <c r="CG3" s="345"/>
      <c r="CH3" s="345"/>
      <c r="CI3" s="436"/>
    </row>
    <row r="4" spans="1:87" x14ac:dyDescent="0.25">
      <c r="A4" s="160" t="s">
        <v>36</v>
      </c>
      <c r="B4" s="244">
        <v>41074.559027777781</v>
      </c>
      <c r="C4" s="59" t="s">
        <v>100</v>
      </c>
      <c r="D4" s="59" t="s">
        <v>92</v>
      </c>
      <c r="E4" s="160">
        <v>14.99</v>
      </c>
      <c r="F4" s="59">
        <v>1681</v>
      </c>
      <c r="G4" s="59">
        <v>420</v>
      </c>
      <c r="H4" s="59">
        <v>9.08</v>
      </c>
      <c r="I4" s="212">
        <v>28.11</v>
      </c>
      <c r="J4" s="160">
        <v>1800</v>
      </c>
      <c r="K4" s="59">
        <v>8.9</v>
      </c>
      <c r="L4" s="59">
        <v>1.5</v>
      </c>
      <c r="M4" s="59">
        <v>0.31</v>
      </c>
      <c r="N4" s="59">
        <v>89</v>
      </c>
      <c r="O4" s="59">
        <v>280</v>
      </c>
      <c r="P4" s="59">
        <v>187</v>
      </c>
      <c r="Q4" s="59">
        <v>36</v>
      </c>
      <c r="R4" s="59">
        <v>0.72</v>
      </c>
      <c r="S4" s="59">
        <v>440</v>
      </c>
      <c r="T4" s="59">
        <v>230</v>
      </c>
      <c r="U4" s="59" t="s">
        <v>111</v>
      </c>
      <c r="V4" s="59">
        <v>7.8</v>
      </c>
      <c r="W4" s="59">
        <v>52</v>
      </c>
      <c r="X4" s="59">
        <v>220</v>
      </c>
      <c r="Y4" s="59">
        <v>0.6</v>
      </c>
      <c r="Z4" s="59">
        <v>18</v>
      </c>
      <c r="AA4" s="59">
        <v>300</v>
      </c>
      <c r="AB4" s="212">
        <v>1000</v>
      </c>
      <c r="AC4" s="59" t="s">
        <v>648</v>
      </c>
      <c r="AD4" s="160">
        <v>0.12</v>
      </c>
      <c r="AE4" s="59">
        <v>0.6</v>
      </c>
      <c r="AF4" s="59">
        <v>6.6000000000000003E-2</v>
      </c>
      <c r="AG4" s="59">
        <v>0.91</v>
      </c>
      <c r="AH4" s="59">
        <v>0.36</v>
      </c>
      <c r="AI4" s="59">
        <v>8</v>
      </c>
      <c r="AJ4" s="212" t="s">
        <v>90</v>
      </c>
      <c r="AK4" s="103"/>
      <c r="AL4" s="103"/>
      <c r="AM4" s="103"/>
      <c r="AN4" s="103"/>
      <c r="AO4" s="104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2"/>
      <c r="BM4" s="160" t="s">
        <v>111</v>
      </c>
      <c r="BN4" s="59">
        <v>10</v>
      </c>
      <c r="BO4" s="59" t="s">
        <v>111</v>
      </c>
      <c r="BP4" s="59" t="s">
        <v>111</v>
      </c>
      <c r="BQ4" s="59" t="s">
        <v>111</v>
      </c>
      <c r="BR4" s="59" t="s">
        <v>111</v>
      </c>
      <c r="BS4" s="59" t="s">
        <v>111</v>
      </c>
      <c r="BT4" s="59" t="s">
        <v>90</v>
      </c>
      <c r="BU4" s="212">
        <v>29</v>
      </c>
      <c r="BV4" s="102"/>
      <c r="BW4" s="103"/>
      <c r="BX4" s="59"/>
      <c r="BY4" s="160" t="s">
        <v>94</v>
      </c>
      <c r="BZ4" s="59">
        <v>3.6</v>
      </c>
      <c r="CA4" s="59" t="s">
        <v>94</v>
      </c>
      <c r="CB4" s="59" t="s">
        <v>94</v>
      </c>
      <c r="CC4" s="59">
        <v>4.5</v>
      </c>
      <c r="CD4" s="59">
        <v>56</v>
      </c>
      <c r="CE4" s="59">
        <v>1.9</v>
      </c>
      <c r="CF4" s="59" t="s">
        <v>94</v>
      </c>
      <c r="CG4" s="59">
        <v>1.8</v>
      </c>
      <c r="CH4" s="59">
        <v>9.1999999999999993</v>
      </c>
      <c r="CI4" s="102"/>
    </row>
    <row r="5" spans="1:87" x14ac:dyDescent="0.25">
      <c r="A5" s="160" t="s">
        <v>36</v>
      </c>
      <c r="B5" s="244">
        <v>41074.559027777781</v>
      </c>
      <c r="C5" s="59" t="s">
        <v>96</v>
      </c>
      <c r="D5" s="59" t="s">
        <v>92</v>
      </c>
      <c r="E5" s="160"/>
      <c r="F5" s="59"/>
      <c r="G5" s="59"/>
      <c r="H5" s="59"/>
      <c r="I5" s="212"/>
      <c r="J5" s="104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2"/>
      <c r="AC5" s="103"/>
      <c r="AD5" s="104"/>
      <c r="AE5" s="103"/>
      <c r="AF5" s="103"/>
      <c r="AG5" s="103"/>
      <c r="AH5" s="59"/>
      <c r="AI5" s="103"/>
      <c r="AJ5" s="102"/>
      <c r="AK5" s="103"/>
      <c r="AL5" s="103"/>
      <c r="AM5" s="103"/>
      <c r="AN5" s="103"/>
      <c r="AO5" s="104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2"/>
      <c r="BM5" s="104"/>
      <c r="BN5" s="103"/>
      <c r="BO5" s="103"/>
      <c r="BP5" s="103"/>
      <c r="BQ5" s="103"/>
      <c r="BR5" s="103"/>
      <c r="BS5" s="103"/>
      <c r="BT5" s="103"/>
      <c r="BU5" s="102"/>
      <c r="BV5" s="102"/>
      <c r="BW5" s="103"/>
      <c r="BX5" s="59"/>
      <c r="BY5" s="160" t="s">
        <v>94</v>
      </c>
      <c r="BZ5" s="59">
        <v>3.7</v>
      </c>
      <c r="CA5" s="59" t="s">
        <v>94</v>
      </c>
      <c r="CB5" s="59" t="s">
        <v>94</v>
      </c>
      <c r="CC5" s="59">
        <v>4</v>
      </c>
      <c r="CD5" s="59" t="s">
        <v>95</v>
      </c>
      <c r="CE5" s="59">
        <v>1.8</v>
      </c>
      <c r="CF5" s="59" t="s">
        <v>94</v>
      </c>
      <c r="CG5" s="59">
        <v>1.8</v>
      </c>
      <c r="CH5" s="59">
        <v>6.2</v>
      </c>
      <c r="CI5" s="102"/>
    </row>
    <row r="6" spans="1:87" x14ac:dyDescent="0.25">
      <c r="A6" s="160" t="s">
        <v>40</v>
      </c>
      <c r="B6" s="244">
        <v>41088.340277777781</v>
      </c>
      <c r="C6" s="59" t="s">
        <v>100</v>
      </c>
      <c r="D6" s="59" t="s">
        <v>92</v>
      </c>
      <c r="E6" s="160">
        <v>10.63</v>
      </c>
      <c r="F6" s="59">
        <v>904</v>
      </c>
      <c r="G6" s="59">
        <v>250</v>
      </c>
      <c r="H6" s="59">
        <v>8.36</v>
      </c>
      <c r="I6" s="212">
        <v>19.309999999999999</v>
      </c>
      <c r="J6" s="160">
        <v>920</v>
      </c>
      <c r="K6" s="59">
        <v>8.1999999999999993</v>
      </c>
      <c r="L6" s="59">
        <v>0.89</v>
      </c>
      <c r="M6" s="59">
        <v>0.22</v>
      </c>
      <c r="N6" s="59">
        <v>70</v>
      </c>
      <c r="O6" s="59">
        <v>110</v>
      </c>
      <c r="P6" s="59">
        <v>177</v>
      </c>
      <c r="Q6" s="59" t="s">
        <v>97</v>
      </c>
      <c r="R6" s="59">
        <v>0.38</v>
      </c>
      <c r="S6" s="59">
        <v>250</v>
      </c>
      <c r="T6" s="59">
        <v>240</v>
      </c>
      <c r="U6" s="59" t="s">
        <v>111</v>
      </c>
      <c r="V6" s="59">
        <v>9.9</v>
      </c>
      <c r="W6" s="59">
        <v>19</v>
      </c>
      <c r="X6" s="59">
        <v>89</v>
      </c>
      <c r="Y6" s="59">
        <v>5.7</v>
      </c>
      <c r="Z6" s="59">
        <v>13</v>
      </c>
      <c r="AA6" s="59">
        <v>130</v>
      </c>
      <c r="AB6" s="212">
        <v>620</v>
      </c>
      <c r="AC6" s="59">
        <v>480</v>
      </c>
      <c r="AD6" s="160">
        <v>0.11</v>
      </c>
      <c r="AE6" s="59">
        <v>5.7</v>
      </c>
      <c r="AF6" s="59">
        <v>0.61</v>
      </c>
      <c r="AG6" s="59">
        <v>0.6</v>
      </c>
      <c r="AH6" s="59">
        <v>2</v>
      </c>
      <c r="AI6" s="59">
        <v>5</v>
      </c>
      <c r="AJ6" s="212" t="s">
        <v>90</v>
      </c>
      <c r="AK6" s="103"/>
      <c r="AL6" s="103"/>
      <c r="AM6" s="103"/>
      <c r="AN6" s="103"/>
      <c r="AO6" s="104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2"/>
      <c r="BM6" s="160" t="s">
        <v>111</v>
      </c>
      <c r="BN6" s="59" t="s">
        <v>111</v>
      </c>
      <c r="BO6" s="59" t="s">
        <v>111</v>
      </c>
      <c r="BP6" s="59" t="s">
        <v>111</v>
      </c>
      <c r="BQ6" s="59" t="s">
        <v>111</v>
      </c>
      <c r="BR6" s="59" t="s">
        <v>111</v>
      </c>
      <c r="BS6" s="59" t="s">
        <v>111</v>
      </c>
      <c r="BT6" s="59" t="s">
        <v>90</v>
      </c>
      <c r="BU6" s="212" t="s">
        <v>111</v>
      </c>
      <c r="BV6" s="102"/>
      <c r="BW6" s="103"/>
      <c r="BX6" s="59"/>
      <c r="BY6" s="160" t="s">
        <v>94</v>
      </c>
      <c r="BZ6" s="59">
        <v>3.1</v>
      </c>
      <c r="CA6" s="59" t="s">
        <v>94</v>
      </c>
      <c r="CB6" s="59" t="s">
        <v>94</v>
      </c>
      <c r="CC6" s="59">
        <v>1.8</v>
      </c>
      <c r="CD6" s="59">
        <v>24</v>
      </c>
      <c r="CE6" s="59">
        <v>2.2999999999999998</v>
      </c>
      <c r="CF6" s="59" t="s">
        <v>94</v>
      </c>
      <c r="CG6" s="59" t="s">
        <v>94</v>
      </c>
      <c r="CH6" s="59">
        <v>2.9</v>
      </c>
      <c r="CI6" s="102"/>
    </row>
    <row r="7" spans="1:87" x14ac:dyDescent="0.25">
      <c r="A7" s="160" t="s">
        <v>40</v>
      </c>
      <c r="B7" s="244">
        <v>41088.340277777781</v>
      </c>
      <c r="C7" s="59" t="s">
        <v>96</v>
      </c>
      <c r="D7" s="59" t="s">
        <v>92</v>
      </c>
      <c r="E7" s="160"/>
      <c r="F7" s="59"/>
      <c r="G7" s="59"/>
      <c r="H7" s="59"/>
      <c r="I7" s="212"/>
      <c r="J7" s="104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2"/>
      <c r="AC7" s="103"/>
      <c r="AD7" s="104"/>
      <c r="AE7" s="103"/>
      <c r="AF7" s="103"/>
      <c r="AG7" s="103"/>
      <c r="AH7" s="59"/>
      <c r="AI7" s="103"/>
      <c r="AJ7" s="102"/>
      <c r="AK7" s="103"/>
      <c r="AL7" s="103"/>
      <c r="AM7" s="103"/>
      <c r="AN7" s="103"/>
      <c r="AO7" s="104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2"/>
      <c r="BM7" s="104"/>
      <c r="BN7" s="103"/>
      <c r="BO7" s="103"/>
      <c r="BP7" s="103"/>
      <c r="BQ7" s="103"/>
      <c r="BR7" s="103"/>
      <c r="BS7" s="103"/>
      <c r="BT7" s="103"/>
      <c r="BU7" s="102"/>
      <c r="BV7" s="102"/>
      <c r="BW7" s="103"/>
      <c r="BX7" s="59"/>
      <c r="BY7" s="160" t="s">
        <v>94</v>
      </c>
      <c r="BZ7" s="59">
        <v>3.1</v>
      </c>
      <c r="CA7" s="59" t="s">
        <v>94</v>
      </c>
      <c r="CB7" s="59" t="s">
        <v>94</v>
      </c>
      <c r="CC7" s="59">
        <v>1.7</v>
      </c>
      <c r="CD7" s="59" t="s">
        <v>95</v>
      </c>
      <c r="CE7" s="59">
        <v>2.2999999999999998</v>
      </c>
      <c r="CF7" s="59" t="s">
        <v>94</v>
      </c>
      <c r="CG7" s="59" t="s">
        <v>94</v>
      </c>
      <c r="CH7" s="59">
        <v>4.8</v>
      </c>
      <c r="CI7" s="102"/>
    </row>
    <row r="8" spans="1:87" x14ac:dyDescent="0.25">
      <c r="A8" s="160" t="s">
        <v>38</v>
      </c>
      <c r="B8" s="244">
        <v>41088.416666666664</v>
      </c>
      <c r="C8" s="59" t="s">
        <v>100</v>
      </c>
      <c r="D8" s="59" t="s">
        <v>92</v>
      </c>
      <c r="E8" s="160">
        <v>15.65</v>
      </c>
      <c r="F8" s="59">
        <v>1318</v>
      </c>
      <c r="G8" s="59">
        <v>430</v>
      </c>
      <c r="H8" s="59">
        <v>8.68</v>
      </c>
      <c r="I8" s="212">
        <v>22.08</v>
      </c>
      <c r="J8" s="160">
        <v>1300</v>
      </c>
      <c r="K8" s="59">
        <v>8.51</v>
      </c>
      <c r="L8" s="59">
        <v>1.2</v>
      </c>
      <c r="M8" s="59">
        <v>0.25</v>
      </c>
      <c r="N8" s="59">
        <v>110</v>
      </c>
      <c r="O8" s="59">
        <v>120</v>
      </c>
      <c r="P8" s="59">
        <v>122</v>
      </c>
      <c r="Q8" s="59">
        <v>16</v>
      </c>
      <c r="R8" s="59">
        <v>0.76</v>
      </c>
      <c r="S8" s="59">
        <v>480</v>
      </c>
      <c r="T8" s="59">
        <v>160</v>
      </c>
      <c r="U8" s="59" t="s">
        <v>111</v>
      </c>
      <c r="V8" s="59">
        <v>8.6</v>
      </c>
      <c r="W8" s="59">
        <v>46</v>
      </c>
      <c r="X8" s="59">
        <v>110</v>
      </c>
      <c r="Y8" s="59">
        <v>9</v>
      </c>
      <c r="Z8" s="59">
        <v>19</v>
      </c>
      <c r="AA8" s="59">
        <v>380</v>
      </c>
      <c r="AB8" s="212">
        <v>910</v>
      </c>
      <c r="AC8" s="59" t="s">
        <v>648</v>
      </c>
      <c r="AD8" s="160" t="s">
        <v>99</v>
      </c>
      <c r="AE8" s="59">
        <v>9</v>
      </c>
      <c r="AF8" s="59">
        <v>7.8E-2</v>
      </c>
      <c r="AG8" s="59">
        <v>0.56999999999999995</v>
      </c>
      <c r="AH8" s="59">
        <v>0.72</v>
      </c>
      <c r="AI8" s="59">
        <v>7</v>
      </c>
      <c r="AJ8" s="212">
        <v>5</v>
      </c>
      <c r="AK8" s="103"/>
      <c r="AL8" s="103"/>
      <c r="AM8" s="103"/>
      <c r="AN8" s="103"/>
      <c r="AO8" s="104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2"/>
      <c r="BM8" s="160" t="s">
        <v>111</v>
      </c>
      <c r="BN8" s="59">
        <v>25</v>
      </c>
      <c r="BO8" s="59" t="s">
        <v>111</v>
      </c>
      <c r="BP8" s="59" t="s">
        <v>111</v>
      </c>
      <c r="BQ8" s="59" t="s">
        <v>111</v>
      </c>
      <c r="BR8" s="59" t="s">
        <v>111</v>
      </c>
      <c r="BS8" s="59" t="s">
        <v>111</v>
      </c>
      <c r="BT8" s="59" t="s">
        <v>90</v>
      </c>
      <c r="BU8" s="212" t="s">
        <v>111</v>
      </c>
      <c r="BV8" s="102"/>
      <c r="BW8" s="103"/>
      <c r="BX8" s="59"/>
      <c r="BY8" s="160" t="s">
        <v>94</v>
      </c>
      <c r="BZ8" s="59">
        <v>1.7</v>
      </c>
      <c r="CA8" s="59">
        <v>2.2000000000000002</v>
      </c>
      <c r="CB8" s="59" t="s">
        <v>94</v>
      </c>
      <c r="CC8" s="59">
        <v>3.7</v>
      </c>
      <c r="CD8" s="59">
        <v>36</v>
      </c>
      <c r="CE8" s="59">
        <v>21</v>
      </c>
      <c r="CF8" s="59" t="s">
        <v>94</v>
      </c>
      <c r="CG8" s="59">
        <v>3.3</v>
      </c>
      <c r="CH8" s="59">
        <v>11</v>
      </c>
      <c r="CI8" s="102"/>
    </row>
    <row r="9" spans="1:87" x14ac:dyDescent="0.25">
      <c r="A9" s="160" t="s">
        <v>38</v>
      </c>
      <c r="B9" s="244">
        <v>41088.416666666664</v>
      </c>
      <c r="C9" s="59" t="s">
        <v>96</v>
      </c>
      <c r="D9" s="59" t="s">
        <v>92</v>
      </c>
      <c r="E9" s="160"/>
      <c r="F9" s="59"/>
      <c r="G9" s="59"/>
      <c r="H9" s="59"/>
      <c r="I9" s="212"/>
      <c r="J9" s="104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2"/>
      <c r="AC9" s="103"/>
      <c r="AD9" s="104"/>
      <c r="AE9" s="103"/>
      <c r="AF9" s="103"/>
      <c r="AG9" s="103"/>
      <c r="AH9" s="59"/>
      <c r="AI9" s="103"/>
      <c r="AJ9" s="102"/>
      <c r="AK9" s="103"/>
      <c r="AL9" s="103"/>
      <c r="AM9" s="103"/>
      <c r="AN9" s="103"/>
      <c r="AO9" s="104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2"/>
      <c r="BM9" s="104"/>
      <c r="BN9" s="103"/>
      <c r="BO9" s="103"/>
      <c r="BP9" s="103"/>
      <c r="BQ9" s="103"/>
      <c r="BR9" s="103"/>
      <c r="BS9" s="103"/>
      <c r="BT9" s="103"/>
      <c r="BU9" s="102"/>
      <c r="BV9" s="102"/>
      <c r="BW9" s="103"/>
      <c r="BX9" s="59"/>
      <c r="BY9" s="160" t="s">
        <v>94</v>
      </c>
      <c r="BZ9" s="59">
        <v>1.6</v>
      </c>
      <c r="CA9" s="59">
        <v>1.2</v>
      </c>
      <c r="CB9" s="59" t="s">
        <v>94</v>
      </c>
      <c r="CC9" s="59">
        <v>3.3</v>
      </c>
      <c r="CD9" s="59" t="s">
        <v>95</v>
      </c>
      <c r="CE9" s="59">
        <v>20</v>
      </c>
      <c r="CF9" s="59" t="s">
        <v>94</v>
      </c>
      <c r="CG9" s="59">
        <v>3.3</v>
      </c>
      <c r="CH9" s="59">
        <v>7.4</v>
      </c>
      <c r="CI9" s="102"/>
    </row>
    <row r="10" spans="1:87" x14ac:dyDescent="0.25">
      <c r="A10" s="160" t="s">
        <v>37</v>
      </c>
      <c r="B10" s="244">
        <v>41088.504166666666</v>
      </c>
      <c r="C10" s="59" t="s">
        <v>100</v>
      </c>
      <c r="D10" s="59" t="s">
        <v>92</v>
      </c>
      <c r="E10" s="160">
        <v>17.75</v>
      </c>
      <c r="F10" s="59">
        <v>1500</v>
      </c>
      <c r="G10" s="59">
        <v>320</v>
      </c>
      <c r="H10" s="59">
        <v>8.49</v>
      </c>
      <c r="I10" s="212">
        <v>23.03</v>
      </c>
      <c r="J10" s="160">
        <v>1600</v>
      </c>
      <c r="K10" s="59">
        <v>8.5299999999999994</v>
      </c>
      <c r="L10" s="59">
        <v>3</v>
      </c>
      <c r="M10" s="59">
        <v>0.33</v>
      </c>
      <c r="N10" s="59">
        <v>92</v>
      </c>
      <c r="O10" s="59">
        <v>250</v>
      </c>
      <c r="P10" s="59">
        <v>227</v>
      </c>
      <c r="Q10" s="59">
        <v>31</v>
      </c>
      <c r="R10" s="59">
        <v>0.7</v>
      </c>
      <c r="S10" s="59">
        <v>360</v>
      </c>
      <c r="T10" s="59">
        <v>280</v>
      </c>
      <c r="U10" s="59" t="s">
        <v>111</v>
      </c>
      <c r="V10" s="59">
        <v>11</v>
      </c>
      <c r="W10" s="59">
        <v>33</v>
      </c>
      <c r="X10" s="59">
        <v>190</v>
      </c>
      <c r="Y10" s="59">
        <v>0.8</v>
      </c>
      <c r="Z10" s="59">
        <v>23</v>
      </c>
      <c r="AA10" s="59">
        <v>190</v>
      </c>
      <c r="AB10" s="212">
        <v>980</v>
      </c>
      <c r="AC10" s="59" t="s">
        <v>648</v>
      </c>
      <c r="AD10" s="160">
        <v>0.11</v>
      </c>
      <c r="AE10" s="59">
        <v>0.8</v>
      </c>
      <c r="AF10" s="59">
        <v>0.14000000000000001</v>
      </c>
      <c r="AG10" s="59">
        <v>1.1000000000000001</v>
      </c>
      <c r="AH10" s="59">
        <v>0.67</v>
      </c>
      <c r="AI10" s="59">
        <v>12</v>
      </c>
      <c r="AJ10" s="212">
        <v>8</v>
      </c>
      <c r="AK10" s="103"/>
      <c r="AL10" s="103"/>
      <c r="AM10" s="103"/>
      <c r="AN10" s="103"/>
      <c r="AO10" s="104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2"/>
      <c r="BM10" s="160" t="s">
        <v>111</v>
      </c>
      <c r="BN10" s="59">
        <v>8.9</v>
      </c>
      <c r="BO10" s="59" t="s">
        <v>111</v>
      </c>
      <c r="BP10" s="59" t="s">
        <v>111</v>
      </c>
      <c r="BQ10" s="59" t="s">
        <v>111</v>
      </c>
      <c r="BR10" s="59" t="s">
        <v>111</v>
      </c>
      <c r="BS10" s="59" t="s">
        <v>111</v>
      </c>
      <c r="BT10" s="59" t="s">
        <v>90</v>
      </c>
      <c r="BU10" s="212" t="s">
        <v>111</v>
      </c>
      <c r="BV10" s="102"/>
      <c r="BW10" s="103"/>
      <c r="BX10" s="59">
        <v>0.98</v>
      </c>
      <c r="BY10" s="160" t="s">
        <v>94</v>
      </c>
      <c r="BZ10" s="59">
        <v>3.2</v>
      </c>
      <c r="CA10" s="59" t="s">
        <v>94</v>
      </c>
      <c r="CB10" s="59" t="s">
        <v>94</v>
      </c>
      <c r="CC10" s="59">
        <v>5.6</v>
      </c>
      <c r="CD10" s="59">
        <v>120</v>
      </c>
      <c r="CE10" s="59">
        <v>3.5</v>
      </c>
      <c r="CF10" s="59" t="s">
        <v>94</v>
      </c>
      <c r="CG10" s="59">
        <v>0.61</v>
      </c>
      <c r="CH10" s="59">
        <v>5</v>
      </c>
      <c r="CI10" s="102"/>
    </row>
    <row r="11" spans="1:87" x14ac:dyDescent="0.25">
      <c r="A11" s="160" t="s">
        <v>37</v>
      </c>
      <c r="B11" s="244">
        <v>41088.504166666666</v>
      </c>
      <c r="C11" s="59" t="s">
        <v>96</v>
      </c>
      <c r="D11" s="59" t="s">
        <v>92</v>
      </c>
      <c r="E11" s="160"/>
      <c r="F11" s="59"/>
      <c r="G11" s="59"/>
      <c r="H11" s="59"/>
      <c r="I11" s="212"/>
      <c r="J11" s="104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2"/>
      <c r="AC11" s="103"/>
      <c r="AD11" s="104"/>
      <c r="AE11" s="103"/>
      <c r="AF11" s="103"/>
      <c r="AG11" s="103"/>
      <c r="AH11" s="59"/>
      <c r="AI11" s="103"/>
      <c r="AJ11" s="102"/>
      <c r="AK11" s="103"/>
      <c r="AL11" s="103"/>
      <c r="AM11" s="103"/>
      <c r="AN11" s="103"/>
      <c r="AO11" s="104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2"/>
      <c r="BM11" s="104"/>
      <c r="BN11" s="103"/>
      <c r="BO11" s="103"/>
      <c r="BP11" s="103"/>
      <c r="BQ11" s="103"/>
      <c r="BR11" s="103"/>
      <c r="BS11" s="103"/>
      <c r="BT11" s="103"/>
      <c r="BU11" s="102"/>
      <c r="BV11" s="102"/>
      <c r="BW11" s="103"/>
      <c r="BX11" s="59"/>
      <c r="BY11" s="160" t="s">
        <v>94</v>
      </c>
      <c r="BZ11" s="59">
        <v>3.2</v>
      </c>
      <c r="CA11" s="59" t="s">
        <v>94</v>
      </c>
      <c r="CB11" s="59" t="s">
        <v>94</v>
      </c>
      <c r="CC11" s="59">
        <v>4.8</v>
      </c>
      <c r="CD11" s="59">
        <v>36</v>
      </c>
      <c r="CE11" s="59">
        <v>3.5</v>
      </c>
      <c r="CF11" s="59" t="s">
        <v>94</v>
      </c>
      <c r="CG11" s="59">
        <v>0.6</v>
      </c>
      <c r="CH11" s="59">
        <v>6.1</v>
      </c>
      <c r="CI11" s="102"/>
    </row>
    <row r="12" spans="1:87" x14ac:dyDescent="0.25">
      <c r="A12" s="160" t="s">
        <v>34</v>
      </c>
      <c r="B12" s="244">
        <v>41092.326388888891</v>
      </c>
      <c r="C12" s="59" t="s">
        <v>100</v>
      </c>
      <c r="D12" s="59" t="s">
        <v>92</v>
      </c>
      <c r="E12" s="160">
        <v>7.89</v>
      </c>
      <c r="F12" s="59">
        <v>1243</v>
      </c>
      <c r="G12" s="59">
        <v>350</v>
      </c>
      <c r="H12" s="59">
        <v>7.89</v>
      </c>
      <c r="I12" s="212">
        <v>21.44</v>
      </c>
      <c r="J12" s="160">
        <v>1200</v>
      </c>
      <c r="K12" s="59">
        <v>7.92</v>
      </c>
      <c r="L12" s="59">
        <v>11</v>
      </c>
      <c r="M12" s="59">
        <v>0.3</v>
      </c>
      <c r="N12" s="59">
        <v>100</v>
      </c>
      <c r="O12" s="59">
        <v>150</v>
      </c>
      <c r="P12" s="59">
        <v>234</v>
      </c>
      <c r="Q12" s="59" t="s">
        <v>111</v>
      </c>
      <c r="R12" s="59">
        <v>0.48</v>
      </c>
      <c r="S12" s="59">
        <v>360</v>
      </c>
      <c r="T12" s="59">
        <v>320</v>
      </c>
      <c r="U12" s="59" t="s">
        <v>111</v>
      </c>
      <c r="V12" s="59">
        <v>12</v>
      </c>
      <c r="W12" s="59">
        <v>26</v>
      </c>
      <c r="X12" s="59">
        <v>120</v>
      </c>
      <c r="Y12" s="59">
        <v>13</v>
      </c>
      <c r="Z12" s="59">
        <v>20</v>
      </c>
      <c r="AA12" s="59">
        <v>170</v>
      </c>
      <c r="AB12" s="212">
        <v>850</v>
      </c>
      <c r="AC12" s="59" t="s">
        <v>648</v>
      </c>
      <c r="AD12" s="160">
        <v>0.11</v>
      </c>
      <c r="AE12" s="59">
        <v>13</v>
      </c>
      <c r="AF12" s="59">
        <v>0.77</v>
      </c>
      <c r="AG12" s="59">
        <v>0.87</v>
      </c>
      <c r="AH12" s="59">
        <v>2.6</v>
      </c>
      <c r="AI12" s="59">
        <v>40</v>
      </c>
      <c r="AJ12" s="212">
        <v>9</v>
      </c>
      <c r="AK12" s="103"/>
      <c r="AL12" s="103"/>
      <c r="AM12" s="103"/>
      <c r="AN12" s="103"/>
      <c r="AO12" s="104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2"/>
      <c r="BM12" s="160" t="s">
        <v>111</v>
      </c>
      <c r="BN12" s="59" t="s">
        <v>111</v>
      </c>
      <c r="BO12" s="59" t="s">
        <v>111</v>
      </c>
      <c r="BP12" s="59" t="s">
        <v>111</v>
      </c>
      <c r="BQ12" s="59" t="s">
        <v>111</v>
      </c>
      <c r="BR12" s="59" t="s">
        <v>111</v>
      </c>
      <c r="BS12" s="59" t="s">
        <v>111</v>
      </c>
      <c r="BT12" s="59" t="s">
        <v>90</v>
      </c>
      <c r="BU12" s="212" t="s">
        <v>111</v>
      </c>
      <c r="BV12" s="102"/>
      <c r="BW12" s="103"/>
      <c r="BX12" s="59">
        <v>4.2</v>
      </c>
      <c r="BY12" s="160" t="s">
        <v>94</v>
      </c>
      <c r="BZ12" s="59">
        <v>4.3</v>
      </c>
      <c r="CA12" s="59" t="s">
        <v>94</v>
      </c>
      <c r="CB12" s="59">
        <v>1.4</v>
      </c>
      <c r="CC12" s="59">
        <v>4.5999999999999996</v>
      </c>
      <c r="CD12" s="59">
        <v>1100</v>
      </c>
      <c r="CE12" s="59">
        <v>3.4</v>
      </c>
      <c r="CF12" s="59">
        <v>1.5</v>
      </c>
      <c r="CG12" s="59">
        <v>0.72</v>
      </c>
      <c r="CH12" s="59">
        <v>13</v>
      </c>
      <c r="CI12" s="102"/>
    </row>
    <row r="13" spans="1:87" x14ac:dyDescent="0.25">
      <c r="A13" s="160" t="s">
        <v>34</v>
      </c>
      <c r="B13" s="244">
        <v>41092.326388888891</v>
      </c>
      <c r="C13" s="59" t="s">
        <v>96</v>
      </c>
      <c r="D13" s="59" t="s">
        <v>92</v>
      </c>
      <c r="E13" s="160"/>
      <c r="F13" s="59"/>
      <c r="G13" s="59"/>
      <c r="H13" s="59"/>
      <c r="I13" s="212"/>
      <c r="J13" s="104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2"/>
      <c r="AC13" s="103"/>
      <c r="AD13" s="104"/>
      <c r="AE13" s="103"/>
      <c r="AF13" s="103"/>
      <c r="AG13" s="103"/>
      <c r="AH13" s="59"/>
      <c r="AI13" s="103"/>
      <c r="AJ13" s="102"/>
      <c r="AK13" s="103"/>
      <c r="AL13" s="103"/>
      <c r="AM13" s="103"/>
      <c r="AN13" s="103"/>
      <c r="AO13" s="104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2"/>
      <c r="BM13" s="104"/>
      <c r="BN13" s="103"/>
      <c r="BO13" s="103"/>
      <c r="BP13" s="103"/>
      <c r="BQ13" s="103"/>
      <c r="BR13" s="103"/>
      <c r="BS13" s="103"/>
      <c r="BT13" s="103"/>
      <c r="BU13" s="102"/>
      <c r="BV13" s="102"/>
      <c r="BW13" s="103"/>
      <c r="BX13" s="59"/>
      <c r="BY13" s="160" t="s">
        <v>94</v>
      </c>
      <c r="BZ13" s="59">
        <v>4</v>
      </c>
      <c r="CA13" s="59" t="s">
        <v>94</v>
      </c>
      <c r="CB13" s="59" t="s">
        <v>94</v>
      </c>
      <c r="CC13" s="59">
        <v>2.9</v>
      </c>
      <c r="CD13" s="59" t="s">
        <v>95</v>
      </c>
      <c r="CE13" s="59">
        <v>2.5</v>
      </c>
      <c r="CF13" s="59" t="s">
        <v>94</v>
      </c>
      <c r="CG13" s="59">
        <v>0.69</v>
      </c>
      <c r="CH13" s="59">
        <v>6.8</v>
      </c>
      <c r="CI13" s="102"/>
    </row>
    <row r="14" spans="1:87" x14ac:dyDescent="0.25">
      <c r="A14" s="160" t="s">
        <v>33</v>
      </c>
      <c r="B14" s="244">
        <v>41092.449999999997</v>
      </c>
      <c r="C14" s="59" t="s">
        <v>100</v>
      </c>
      <c r="D14" s="59" t="s">
        <v>92</v>
      </c>
      <c r="E14" s="160">
        <v>9.24</v>
      </c>
      <c r="F14" s="59">
        <v>1698</v>
      </c>
      <c r="G14" s="59">
        <v>650</v>
      </c>
      <c r="H14" s="59">
        <v>8.1300000000000008</v>
      </c>
      <c r="I14" s="212">
        <v>19.79</v>
      </c>
      <c r="J14" s="160">
        <v>1800</v>
      </c>
      <c r="K14" s="59">
        <v>8.09</v>
      </c>
      <c r="L14" s="59">
        <v>0.74</v>
      </c>
      <c r="M14" s="59">
        <v>0.24</v>
      </c>
      <c r="N14" s="59">
        <v>140</v>
      </c>
      <c r="O14" s="59">
        <v>180</v>
      </c>
      <c r="P14" s="59">
        <v>392</v>
      </c>
      <c r="Q14" s="59" t="s">
        <v>111</v>
      </c>
      <c r="R14" s="59">
        <v>0.46</v>
      </c>
      <c r="S14" s="59">
        <v>690</v>
      </c>
      <c r="T14" s="59">
        <v>530</v>
      </c>
      <c r="U14" s="59" t="s">
        <v>111</v>
      </c>
      <c r="V14" s="59">
        <v>3.6</v>
      </c>
      <c r="W14" s="59">
        <v>79</v>
      </c>
      <c r="X14" s="59">
        <v>140</v>
      </c>
      <c r="Y14" s="59" t="s">
        <v>94</v>
      </c>
      <c r="Z14" s="59">
        <v>21</v>
      </c>
      <c r="AA14" s="59">
        <v>300</v>
      </c>
      <c r="AB14" s="212">
        <v>1000</v>
      </c>
      <c r="AC14" s="59" t="s">
        <v>648</v>
      </c>
      <c r="AD14" s="160" t="s">
        <v>99</v>
      </c>
      <c r="AE14" s="59" t="s">
        <v>94</v>
      </c>
      <c r="AF14" s="59">
        <v>0.13</v>
      </c>
      <c r="AG14" s="59">
        <v>0.47</v>
      </c>
      <c r="AH14" s="59">
        <v>0.38</v>
      </c>
      <c r="AI14" s="59">
        <v>20</v>
      </c>
      <c r="AJ14" s="212">
        <v>7</v>
      </c>
      <c r="AK14" s="103"/>
      <c r="AL14" s="103"/>
      <c r="AM14" s="103"/>
      <c r="AN14" s="103"/>
      <c r="AO14" s="104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2"/>
      <c r="BM14" s="160" t="s">
        <v>111</v>
      </c>
      <c r="BN14" s="59" t="s">
        <v>111</v>
      </c>
      <c r="BO14" s="59" t="s">
        <v>111</v>
      </c>
      <c r="BP14" s="59" t="s">
        <v>111</v>
      </c>
      <c r="BQ14" s="59" t="s">
        <v>111</v>
      </c>
      <c r="BR14" s="59" t="s">
        <v>111</v>
      </c>
      <c r="BS14" s="59" t="s">
        <v>111</v>
      </c>
      <c r="BT14" s="59" t="s">
        <v>90</v>
      </c>
      <c r="BU14" s="212" t="s">
        <v>111</v>
      </c>
      <c r="BV14" s="102"/>
      <c r="BW14" s="103"/>
      <c r="BX14" s="59">
        <v>0.48</v>
      </c>
      <c r="BY14" s="160" t="s">
        <v>94</v>
      </c>
      <c r="BZ14" s="59">
        <v>2.2000000000000002</v>
      </c>
      <c r="CA14" s="59" t="s">
        <v>94</v>
      </c>
      <c r="CB14" s="59" t="s">
        <v>94</v>
      </c>
      <c r="CC14" s="59">
        <v>1.2</v>
      </c>
      <c r="CD14" s="59">
        <v>290</v>
      </c>
      <c r="CE14" s="59">
        <v>3.7</v>
      </c>
      <c r="CF14" s="59" t="s">
        <v>94</v>
      </c>
      <c r="CG14" s="59">
        <v>0.79</v>
      </c>
      <c r="CH14" s="59">
        <v>3.5</v>
      </c>
      <c r="CI14" s="102"/>
    </row>
    <row r="15" spans="1:87" x14ac:dyDescent="0.25">
      <c r="A15" s="160" t="s">
        <v>33</v>
      </c>
      <c r="B15" s="244">
        <v>41092.449999999997</v>
      </c>
      <c r="C15" s="59" t="s">
        <v>96</v>
      </c>
      <c r="D15" s="59" t="s">
        <v>92</v>
      </c>
      <c r="E15" s="160"/>
      <c r="F15" s="59"/>
      <c r="G15" s="59"/>
      <c r="H15" s="59"/>
      <c r="I15" s="212"/>
      <c r="J15" s="104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2"/>
      <c r="AC15" s="103"/>
      <c r="AD15" s="104"/>
      <c r="AE15" s="103"/>
      <c r="AF15" s="103"/>
      <c r="AG15" s="103"/>
      <c r="AH15" s="59"/>
      <c r="AI15" s="103"/>
      <c r="AJ15" s="102"/>
      <c r="AK15" s="103"/>
      <c r="AL15" s="103"/>
      <c r="AM15" s="103"/>
      <c r="AN15" s="103"/>
      <c r="AO15" s="104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2"/>
      <c r="BM15" s="104"/>
      <c r="BN15" s="103"/>
      <c r="BO15" s="103"/>
      <c r="BP15" s="103"/>
      <c r="BQ15" s="103"/>
      <c r="BR15" s="103"/>
      <c r="BS15" s="103"/>
      <c r="BT15" s="103"/>
      <c r="BU15" s="102"/>
      <c r="BV15" s="102"/>
      <c r="BW15" s="103"/>
      <c r="BX15" s="59"/>
      <c r="BY15" s="160" t="s">
        <v>94</v>
      </c>
      <c r="BZ15" s="59">
        <v>2</v>
      </c>
      <c r="CA15" s="59" t="s">
        <v>94</v>
      </c>
      <c r="CB15" s="59" t="s">
        <v>94</v>
      </c>
      <c r="CC15" s="59">
        <v>1.1000000000000001</v>
      </c>
      <c r="CD15" s="59" t="s">
        <v>95</v>
      </c>
      <c r="CE15" s="59">
        <v>3.4</v>
      </c>
      <c r="CF15" s="59" t="s">
        <v>94</v>
      </c>
      <c r="CG15" s="59">
        <v>0.77</v>
      </c>
      <c r="CH15" s="59">
        <v>3.5</v>
      </c>
      <c r="CI15" s="102"/>
    </row>
    <row r="16" spans="1:87" x14ac:dyDescent="0.25">
      <c r="A16" s="160" t="s">
        <v>31</v>
      </c>
      <c r="B16" s="244">
        <v>41099.375</v>
      </c>
      <c r="C16" s="59" t="s">
        <v>100</v>
      </c>
      <c r="D16" s="59" t="s">
        <v>92</v>
      </c>
      <c r="E16" s="160">
        <v>16.170000000000002</v>
      </c>
      <c r="F16" s="59">
        <v>1404</v>
      </c>
      <c r="G16" s="59">
        <v>470</v>
      </c>
      <c r="H16" s="59">
        <v>7.93</v>
      </c>
      <c r="I16" s="212">
        <v>24.49</v>
      </c>
      <c r="J16" s="160">
        <v>1400</v>
      </c>
      <c r="K16" s="59">
        <v>7.22</v>
      </c>
      <c r="L16" s="59">
        <v>2.8</v>
      </c>
      <c r="M16" s="59">
        <v>0.17</v>
      </c>
      <c r="N16" s="59">
        <v>130</v>
      </c>
      <c r="O16" s="59">
        <v>150</v>
      </c>
      <c r="P16" s="59">
        <v>290</v>
      </c>
      <c r="Q16" s="59" t="s">
        <v>111</v>
      </c>
      <c r="R16" s="59">
        <v>0.38</v>
      </c>
      <c r="S16" s="59">
        <v>490</v>
      </c>
      <c r="T16" s="59">
        <v>350</v>
      </c>
      <c r="U16" s="59" t="s">
        <v>111</v>
      </c>
      <c r="V16" s="59">
        <v>2.2999999999999998</v>
      </c>
      <c r="W16" s="59">
        <v>39</v>
      </c>
      <c r="X16" s="59">
        <v>110</v>
      </c>
      <c r="Y16" s="59">
        <v>49</v>
      </c>
      <c r="Z16" s="59">
        <v>45</v>
      </c>
      <c r="AA16" s="59">
        <v>200</v>
      </c>
      <c r="AB16" s="212">
        <v>1000</v>
      </c>
      <c r="AC16" s="59">
        <v>300</v>
      </c>
      <c r="AD16" s="160" t="s">
        <v>99</v>
      </c>
      <c r="AE16" s="59">
        <v>49</v>
      </c>
      <c r="AF16" s="59">
        <v>2.8000000000000001E-2</v>
      </c>
      <c r="AG16" s="59">
        <v>0.36</v>
      </c>
      <c r="AH16" s="59">
        <v>0.52</v>
      </c>
      <c r="AI16" s="59">
        <v>22</v>
      </c>
      <c r="AJ16" s="212" t="s">
        <v>90</v>
      </c>
      <c r="AK16" s="59" t="s">
        <v>111</v>
      </c>
      <c r="AL16" s="59" t="s">
        <v>111</v>
      </c>
      <c r="AM16" s="59" t="s">
        <v>111</v>
      </c>
      <c r="AN16" s="59">
        <v>8.6</v>
      </c>
      <c r="AO16" s="160" t="s">
        <v>97</v>
      </c>
      <c r="AP16" s="59" t="s">
        <v>97</v>
      </c>
      <c r="AQ16" s="59" t="s">
        <v>97</v>
      </c>
      <c r="AR16" s="59" t="s">
        <v>97</v>
      </c>
      <c r="AS16" s="59" t="s">
        <v>97</v>
      </c>
      <c r="AT16" s="59" t="s">
        <v>97</v>
      </c>
      <c r="AU16" s="59" t="s">
        <v>97</v>
      </c>
      <c r="AV16" s="59" t="s">
        <v>97</v>
      </c>
      <c r="AW16" s="59" t="s">
        <v>97</v>
      </c>
      <c r="AX16" s="59" t="s">
        <v>97</v>
      </c>
      <c r="AY16" s="59" t="s">
        <v>97</v>
      </c>
      <c r="AZ16" s="59" t="s">
        <v>97</v>
      </c>
      <c r="BA16" s="59" t="s">
        <v>97</v>
      </c>
      <c r="BB16" s="59" t="s">
        <v>97</v>
      </c>
      <c r="BC16" s="59" t="s">
        <v>97</v>
      </c>
      <c r="BD16" s="59" t="s">
        <v>97</v>
      </c>
      <c r="BE16" s="59" t="s">
        <v>97</v>
      </c>
      <c r="BF16" s="59" t="s">
        <v>97</v>
      </c>
      <c r="BG16" s="59" t="s">
        <v>97</v>
      </c>
      <c r="BH16" s="59" t="s">
        <v>97</v>
      </c>
      <c r="BI16" s="59" t="s">
        <v>97</v>
      </c>
      <c r="BJ16" s="59" t="s">
        <v>97</v>
      </c>
      <c r="BK16" s="59" t="s">
        <v>97</v>
      </c>
      <c r="BL16" s="212" t="s">
        <v>97</v>
      </c>
      <c r="BM16" s="160" t="s">
        <v>111</v>
      </c>
      <c r="BN16" s="59" t="s">
        <v>111</v>
      </c>
      <c r="BO16" s="59" t="s">
        <v>111</v>
      </c>
      <c r="BP16" s="59" t="s">
        <v>111</v>
      </c>
      <c r="BQ16" s="59" t="s">
        <v>111</v>
      </c>
      <c r="BR16" s="59" t="s">
        <v>111</v>
      </c>
      <c r="BS16" s="59" t="s">
        <v>111</v>
      </c>
      <c r="BT16" s="59" t="s">
        <v>90</v>
      </c>
      <c r="BU16" s="212" t="s">
        <v>111</v>
      </c>
      <c r="BV16" s="102"/>
      <c r="BW16" s="59">
        <v>3.1</v>
      </c>
      <c r="BX16" s="59"/>
      <c r="BY16" s="160" t="s">
        <v>94</v>
      </c>
      <c r="BZ16" s="59">
        <v>2.2000000000000002</v>
      </c>
      <c r="CA16" s="59" t="s">
        <v>94</v>
      </c>
      <c r="CB16" s="59">
        <v>2.5</v>
      </c>
      <c r="CC16" s="59">
        <v>2.5</v>
      </c>
      <c r="CD16" s="59">
        <v>60</v>
      </c>
      <c r="CE16" s="59">
        <v>3.9</v>
      </c>
      <c r="CF16" s="59" t="s">
        <v>94</v>
      </c>
      <c r="CG16" s="59">
        <v>4.7</v>
      </c>
      <c r="CH16" s="59">
        <v>2.2999999999999998</v>
      </c>
      <c r="CI16" s="212" t="s">
        <v>101</v>
      </c>
    </row>
    <row r="17" spans="1:87" ht="13" thickBot="1" x14ac:dyDescent="0.3">
      <c r="A17" s="171" t="s">
        <v>31</v>
      </c>
      <c r="B17" s="245">
        <v>41099.375</v>
      </c>
      <c r="C17" s="58" t="s">
        <v>96</v>
      </c>
      <c r="D17" s="58" t="s">
        <v>92</v>
      </c>
      <c r="E17" s="171"/>
      <c r="F17" s="58"/>
      <c r="G17" s="58"/>
      <c r="H17" s="58"/>
      <c r="I17" s="213"/>
      <c r="J17" s="246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8"/>
      <c r="AC17" s="247"/>
      <c r="AD17" s="246"/>
      <c r="AE17" s="247"/>
      <c r="AF17" s="247"/>
      <c r="AG17" s="247"/>
      <c r="AH17" s="58"/>
      <c r="AI17" s="247"/>
      <c r="AJ17" s="248"/>
      <c r="AK17" s="247"/>
      <c r="AL17" s="247"/>
      <c r="AM17" s="247"/>
      <c r="AN17" s="247"/>
      <c r="AO17" s="246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  <c r="BJ17" s="247"/>
      <c r="BK17" s="247"/>
      <c r="BL17" s="248"/>
      <c r="BM17" s="246"/>
      <c r="BN17" s="247"/>
      <c r="BO17" s="247"/>
      <c r="BP17" s="247"/>
      <c r="BQ17" s="247"/>
      <c r="BR17" s="247"/>
      <c r="BS17" s="247"/>
      <c r="BT17" s="247"/>
      <c r="BU17" s="248"/>
      <c r="BV17" s="213">
        <v>3.7</v>
      </c>
      <c r="BW17" s="247"/>
      <c r="BX17" s="58"/>
      <c r="BY17" s="171" t="s">
        <v>94</v>
      </c>
      <c r="BZ17" s="58">
        <v>2</v>
      </c>
      <c r="CA17" s="58" t="s">
        <v>94</v>
      </c>
      <c r="CB17" s="58">
        <v>2.4</v>
      </c>
      <c r="CC17" s="58">
        <v>1.9</v>
      </c>
      <c r="CD17" s="58" t="s">
        <v>95</v>
      </c>
      <c r="CE17" s="58">
        <v>3.8</v>
      </c>
      <c r="CF17" s="58" t="s">
        <v>94</v>
      </c>
      <c r="CG17" s="58">
        <v>4.5999999999999996</v>
      </c>
      <c r="CH17" s="58">
        <v>3.5</v>
      </c>
      <c r="CI17" s="213" t="s">
        <v>101</v>
      </c>
    </row>
    <row r="19" spans="1:87" x14ac:dyDescent="0.25">
      <c r="AC19" s="57"/>
      <c r="AH19" s="56"/>
      <c r="BS19" s="57"/>
      <c r="BX19" s="56"/>
    </row>
    <row r="20" spans="1:87" x14ac:dyDescent="0.25">
      <c r="AC20" s="57"/>
      <c r="AH20" s="56"/>
      <c r="BS20" s="57"/>
      <c r="BX20" s="56"/>
    </row>
    <row r="21" spans="1:87" x14ac:dyDescent="0.25">
      <c r="AC21" s="57"/>
      <c r="AH21" s="56"/>
      <c r="BS21" s="57"/>
      <c r="BX21" s="56"/>
    </row>
    <row r="22" spans="1:87" x14ac:dyDescent="0.25">
      <c r="AC22" s="57"/>
      <c r="AH22" s="56"/>
      <c r="BS22" s="57"/>
      <c r="BX22" s="56"/>
    </row>
    <row r="23" spans="1:87" x14ac:dyDescent="0.25">
      <c r="AC23" s="57"/>
      <c r="AH23" s="56"/>
      <c r="BS23" s="57"/>
      <c r="BX23" s="56"/>
    </row>
    <row r="24" spans="1:87" x14ac:dyDescent="0.25">
      <c r="AC24" s="57"/>
      <c r="AH24" s="56"/>
      <c r="BS24" s="57"/>
      <c r="BX24" s="56"/>
    </row>
    <row r="25" spans="1:87" x14ac:dyDescent="0.25">
      <c r="AC25" s="57"/>
      <c r="AH25" s="56"/>
      <c r="BS25" s="57"/>
      <c r="BX25" s="56"/>
    </row>
    <row r="26" spans="1:87" x14ac:dyDescent="0.25">
      <c r="AC26" s="57"/>
      <c r="AH26" s="56"/>
      <c r="BS26" s="57"/>
      <c r="BX26" s="56"/>
    </row>
    <row r="27" spans="1:87" x14ac:dyDescent="0.25">
      <c r="AC27" s="57"/>
      <c r="AH27" s="56"/>
      <c r="BS27" s="57"/>
      <c r="BX27" s="56"/>
    </row>
    <row r="28" spans="1:87" x14ac:dyDescent="0.25">
      <c r="AC28" s="57"/>
      <c r="AH28" s="56"/>
      <c r="BS28" s="57"/>
      <c r="BX28" s="56"/>
    </row>
    <row r="29" spans="1:87" x14ac:dyDescent="0.25">
      <c r="AC29" s="57"/>
      <c r="AH29" s="56"/>
      <c r="BS29" s="57"/>
      <c r="BX29" s="56"/>
    </row>
    <row r="30" spans="1:87" x14ac:dyDescent="0.25">
      <c r="AC30" s="57"/>
      <c r="AH30" s="56"/>
      <c r="BS30" s="57"/>
      <c r="BX30" s="56"/>
    </row>
    <row r="31" spans="1:87" x14ac:dyDescent="0.25">
      <c r="AC31" s="57"/>
      <c r="AH31" s="56"/>
      <c r="BS31" s="57"/>
      <c r="BX31" s="56"/>
    </row>
    <row r="32" spans="1:87" x14ac:dyDescent="0.25">
      <c r="AC32" s="57"/>
      <c r="AH32" s="56"/>
      <c r="BS32" s="57"/>
      <c r="BX32" s="56"/>
    </row>
    <row r="33" spans="29:76" x14ac:dyDescent="0.25">
      <c r="AC33" s="57"/>
      <c r="AH33" s="56"/>
      <c r="BS33" s="57"/>
      <c r="BX33" s="56"/>
    </row>
    <row r="34" spans="29:76" x14ac:dyDescent="0.25">
      <c r="AC34" s="57"/>
      <c r="AH34" s="56"/>
      <c r="BS34" s="57"/>
      <c r="BX34" s="56"/>
    </row>
    <row r="35" spans="29:76" x14ac:dyDescent="0.25">
      <c r="AC35" s="57"/>
      <c r="AH35" s="56"/>
      <c r="BS35" s="57"/>
      <c r="BX35" s="56"/>
    </row>
    <row r="36" spans="29:76" x14ac:dyDescent="0.25">
      <c r="AC36" s="57"/>
      <c r="AH36" s="56"/>
      <c r="BS36" s="57"/>
      <c r="BX36" s="56"/>
    </row>
    <row r="37" spans="29:76" x14ac:dyDescent="0.25">
      <c r="AC37" s="57"/>
      <c r="AH37" s="56"/>
      <c r="BS37" s="57"/>
      <c r="BX37" s="56"/>
    </row>
    <row r="38" spans="29:76" x14ac:dyDescent="0.25">
      <c r="AC38" s="57"/>
      <c r="AH38" s="56"/>
      <c r="BS38" s="57"/>
      <c r="BX38" s="56"/>
    </row>
    <row r="39" spans="29:76" x14ac:dyDescent="0.25">
      <c r="AC39" s="57"/>
      <c r="AH39" s="56"/>
      <c r="BS39" s="57"/>
      <c r="BX39" s="56"/>
    </row>
    <row r="40" spans="29:76" x14ac:dyDescent="0.25">
      <c r="AC40" s="57"/>
      <c r="AH40" s="56"/>
      <c r="BS40" s="57"/>
      <c r="BX40" s="56"/>
    </row>
    <row r="41" spans="29:76" x14ac:dyDescent="0.25">
      <c r="AC41" s="57"/>
      <c r="AH41" s="56"/>
      <c r="BS41" s="57"/>
      <c r="BX41" s="56"/>
    </row>
    <row r="42" spans="29:76" x14ac:dyDescent="0.25">
      <c r="AC42" s="57"/>
      <c r="AH42" s="56"/>
      <c r="BS42" s="57"/>
      <c r="BX42" s="56"/>
    </row>
    <row r="43" spans="29:76" x14ac:dyDescent="0.25">
      <c r="AC43" s="57"/>
      <c r="AH43" s="56"/>
      <c r="BS43" s="57"/>
      <c r="BX43" s="56"/>
    </row>
    <row r="44" spans="29:76" x14ac:dyDescent="0.25">
      <c r="AC44" s="57"/>
      <c r="AH44" s="56"/>
      <c r="BS44" s="57"/>
      <c r="BX44" s="56"/>
    </row>
  </sheetData>
  <mergeCells count="14">
    <mergeCell ref="E1:I1"/>
    <mergeCell ref="J1:AB1"/>
    <mergeCell ref="AD1:AJ1"/>
    <mergeCell ref="AK1:AN1"/>
    <mergeCell ref="AO1:BL1"/>
    <mergeCell ref="BW1:BX1"/>
    <mergeCell ref="BY1:CI1"/>
    <mergeCell ref="N3:AB3"/>
    <mergeCell ref="AD3:AJ3"/>
    <mergeCell ref="AK3:AN3"/>
    <mergeCell ref="AO3:BL3"/>
    <mergeCell ref="BM3:BU3"/>
    <mergeCell ref="BY3:CI3"/>
    <mergeCell ref="BM1:BU1"/>
  </mergeCells>
  <pageMargins left="0.25" right="0.25" top="0.75" bottom="0.75" header="0.3" footer="0.3"/>
  <pageSetup scale="68" orientation="landscape" r:id="rId1"/>
  <headerFooter>
    <oddHeader>&amp;C&amp;"Arial,Bold"&amp;12SAR Aqueous Chemistry of Bioassessment Sites: 2011-12</oddHeader>
    <oddFooter>&amp;CAttachment C-11-II.10</oddFooter>
  </headerFooter>
  <colBreaks count="1" manualBreakCount="1">
    <brk id="26" max="3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view="pageBreakPreview" zoomScale="60" zoomScaleNormal="100" workbookViewId="0">
      <pane xSplit="5" ySplit="3" topLeftCell="F4" activePane="bottomRight" state="frozen"/>
      <selection activeCell="Z88" sqref="Z88"/>
      <selection pane="topRight" activeCell="Z88" sqref="Z88"/>
      <selection pane="bottomLeft" activeCell="Z88" sqref="Z88"/>
      <selection pane="bottomRight" activeCell="Z88" sqref="Z88"/>
    </sheetView>
  </sheetViews>
  <sheetFormatPr defaultRowHeight="12.5" x14ac:dyDescent="0.25"/>
  <cols>
    <col min="1" max="1" width="11.453125" style="56" customWidth="1"/>
    <col min="2" max="2" width="12.26953125" style="56" bestFit="1" customWidth="1"/>
    <col min="3" max="3" width="7" style="56" customWidth="1"/>
    <col min="4" max="5" width="6.54296875" style="56" customWidth="1"/>
    <col min="6" max="7" width="7.54296875" style="56" customWidth="1"/>
    <col min="8" max="10" width="5.54296875" style="56" customWidth="1"/>
    <col min="11" max="11" width="5.81640625" style="56" customWidth="1"/>
    <col min="12" max="12" width="6.54296875" style="56" customWidth="1"/>
    <col min="13" max="17" width="5.54296875" style="56" customWidth="1"/>
    <col min="18" max="16384" width="8.7265625" style="56"/>
  </cols>
  <sheetData>
    <row r="1" spans="1:17" x14ac:dyDescent="0.25">
      <c r="A1" s="112"/>
      <c r="B1" s="111"/>
      <c r="C1" s="111"/>
      <c r="D1" s="111"/>
      <c r="E1" s="111"/>
      <c r="F1" s="438" t="s">
        <v>238</v>
      </c>
      <c r="G1" s="439"/>
      <c r="H1" s="439"/>
      <c r="I1" s="439"/>
      <c r="J1" s="439"/>
      <c r="K1" s="439"/>
      <c r="L1" s="440" t="s">
        <v>239</v>
      </c>
      <c r="M1" s="441"/>
      <c r="N1" s="441"/>
      <c r="O1" s="441"/>
      <c r="P1" s="441"/>
      <c r="Q1" s="442"/>
    </row>
    <row r="2" spans="1:17" s="253" customFormat="1" ht="77" x14ac:dyDescent="0.35">
      <c r="A2" s="249"/>
      <c r="B2" s="250"/>
      <c r="C2" s="250"/>
      <c r="D2" s="250"/>
      <c r="E2" s="250"/>
      <c r="F2" s="124" t="s">
        <v>249</v>
      </c>
      <c r="G2" s="125" t="s">
        <v>250</v>
      </c>
      <c r="H2" s="125" t="s">
        <v>253</v>
      </c>
      <c r="I2" s="125" t="s">
        <v>254</v>
      </c>
      <c r="J2" s="125" t="s">
        <v>255</v>
      </c>
      <c r="K2" s="251" t="s">
        <v>649</v>
      </c>
      <c r="L2" s="124" t="s">
        <v>257</v>
      </c>
      <c r="M2" s="125" t="s">
        <v>258</v>
      </c>
      <c r="N2" s="125" t="s">
        <v>253</v>
      </c>
      <c r="O2" s="125" t="s">
        <v>254</v>
      </c>
      <c r="P2" s="125" t="s">
        <v>255</v>
      </c>
      <c r="Q2" s="252" t="s">
        <v>649</v>
      </c>
    </row>
    <row r="3" spans="1:17" x14ac:dyDescent="0.25">
      <c r="A3" s="254" t="s">
        <v>83</v>
      </c>
      <c r="B3" s="126" t="s">
        <v>191</v>
      </c>
      <c r="C3" s="126" t="s">
        <v>248</v>
      </c>
      <c r="D3" s="126" t="s">
        <v>79</v>
      </c>
      <c r="E3" s="255" t="s">
        <v>187</v>
      </c>
      <c r="F3" s="443" t="s">
        <v>650</v>
      </c>
      <c r="G3" s="444"/>
      <c r="H3" s="445" t="s">
        <v>276</v>
      </c>
      <c r="I3" s="445"/>
      <c r="J3" s="445"/>
      <c r="K3" s="256" t="s">
        <v>651</v>
      </c>
      <c r="L3" s="446" t="s">
        <v>652</v>
      </c>
      <c r="M3" s="447"/>
      <c r="N3" s="445" t="s">
        <v>276</v>
      </c>
      <c r="O3" s="445"/>
      <c r="P3" s="445"/>
      <c r="Q3" s="257" t="s">
        <v>651</v>
      </c>
    </row>
    <row r="4" spans="1:17" x14ac:dyDescent="0.25">
      <c r="A4" s="258" t="s">
        <v>40</v>
      </c>
      <c r="B4" s="259">
        <v>41088.340277777781</v>
      </c>
      <c r="C4" s="260" t="s">
        <v>281</v>
      </c>
      <c r="D4" s="260" t="s">
        <v>100</v>
      </c>
      <c r="E4" s="261" t="s">
        <v>92</v>
      </c>
      <c r="F4" s="258">
        <v>26.8</v>
      </c>
      <c r="G4" s="262">
        <v>34.4</v>
      </c>
      <c r="H4" s="262">
        <v>100</v>
      </c>
      <c r="I4" s="262" t="s">
        <v>282</v>
      </c>
      <c r="J4" s="262" t="s">
        <v>282</v>
      </c>
      <c r="K4" s="263">
        <v>1</v>
      </c>
      <c r="L4" s="264">
        <v>100</v>
      </c>
      <c r="M4" s="262">
        <v>100</v>
      </c>
      <c r="N4" s="265">
        <v>100</v>
      </c>
      <c r="O4" s="262" t="s">
        <v>282</v>
      </c>
      <c r="P4" s="262" t="s">
        <v>282</v>
      </c>
      <c r="Q4" s="266">
        <v>1</v>
      </c>
    </row>
    <row r="5" spans="1:17" x14ac:dyDescent="0.25">
      <c r="A5" s="182" t="s">
        <v>38</v>
      </c>
      <c r="B5" s="149">
        <v>41088.416666666664</v>
      </c>
      <c r="C5" s="148" t="s">
        <v>281</v>
      </c>
      <c r="D5" s="148" t="s">
        <v>100</v>
      </c>
      <c r="E5" s="186" t="s">
        <v>92</v>
      </c>
      <c r="F5" s="182">
        <v>23.8</v>
      </c>
      <c r="G5" s="200">
        <v>19.899999999999999</v>
      </c>
      <c r="H5" s="200">
        <v>100</v>
      </c>
      <c r="I5" s="200" t="s">
        <v>282</v>
      </c>
      <c r="J5" s="200" t="s">
        <v>282</v>
      </c>
      <c r="K5" s="267">
        <v>1</v>
      </c>
      <c r="L5" s="197">
        <v>100</v>
      </c>
      <c r="M5" s="200">
        <v>100</v>
      </c>
      <c r="N5" s="88">
        <v>100</v>
      </c>
      <c r="O5" s="200" t="s">
        <v>282</v>
      </c>
      <c r="P5" s="200" t="s">
        <v>282</v>
      </c>
      <c r="Q5" s="201">
        <v>1</v>
      </c>
    </row>
    <row r="6" spans="1:17" x14ac:dyDescent="0.25">
      <c r="A6" s="182" t="s">
        <v>37</v>
      </c>
      <c r="B6" s="149">
        <v>41088.504166666666</v>
      </c>
      <c r="C6" s="148" t="s">
        <v>281</v>
      </c>
      <c r="D6" s="148" t="s">
        <v>100</v>
      </c>
      <c r="E6" s="186" t="s">
        <v>92</v>
      </c>
      <c r="F6" s="182">
        <v>23.8</v>
      </c>
      <c r="G6" s="200">
        <v>24.7</v>
      </c>
      <c r="H6" s="200">
        <v>100</v>
      </c>
      <c r="I6" s="200" t="s">
        <v>282</v>
      </c>
      <c r="J6" s="200" t="s">
        <v>282</v>
      </c>
      <c r="K6" s="267">
        <v>1</v>
      </c>
      <c r="L6" s="197">
        <v>100</v>
      </c>
      <c r="M6" s="200">
        <v>100</v>
      </c>
      <c r="N6" s="88">
        <v>100</v>
      </c>
      <c r="O6" s="200" t="s">
        <v>282</v>
      </c>
      <c r="P6" s="200" t="s">
        <v>282</v>
      </c>
      <c r="Q6" s="201">
        <v>1</v>
      </c>
    </row>
    <row r="7" spans="1:17" x14ac:dyDescent="0.25">
      <c r="A7" s="182" t="s">
        <v>34</v>
      </c>
      <c r="B7" s="149">
        <v>41092.326388888891</v>
      </c>
      <c r="C7" s="148" t="s">
        <v>281</v>
      </c>
      <c r="D7" s="148" t="s">
        <v>100</v>
      </c>
      <c r="E7" s="186" t="s">
        <v>92</v>
      </c>
      <c r="F7" s="182">
        <v>15.4</v>
      </c>
      <c r="G7" s="200">
        <v>18.3</v>
      </c>
      <c r="H7" s="200">
        <v>100</v>
      </c>
      <c r="I7" s="200" t="s">
        <v>282</v>
      </c>
      <c r="J7" s="200" t="s">
        <v>282</v>
      </c>
      <c r="K7" s="267">
        <v>1</v>
      </c>
      <c r="L7" s="197">
        <v>100</v>
      </c>
      <c r="M7" s="200">
        <v>100</v>
      </c>
      <c r="N7" s="88">
        <v>100</v>
      </c>
      <c r="O7" s="200" t="s">
        <v>282</v>
      </c>
      <c r="P7" s="200" t="s">
        <v>282</v>
      </c>
      <c r="Q7" s="201">
        <v>1</v>
      </c>
    </row>
    <row r="8" spans="1:17" x14ac:dyDescent="0.25">
      <c r="A8" s="182" t="s">
        <v>33</v>
      </c>
      <c r="B8" s="149">
        <v>41092.449999999997</v>
      </c>
      <c r="C8" s="148" t="s">
        <v>281</v>
      </c>
      <c r="D8" s="148" t="s">
        <v>100</v>
      </c>
      <c r="E8" s="186" t="s">
        <v>92</v>
      </c>
      <c r="F8" s="182">
        <v>15.4</v>
      </c>
      <c r="G8" s="200">
        <v>16.600000000000001</v>
      </c>
      <c r="H8" s="200">
        <v>100</v>
      </c>
      <c r="I8" s="200" t="s">
        <v>282</v>
      </c>
      <c r="J8" s="200" t="s">
        <v>282</v>
      </c>
      <c r="K8" s="267">
        <v>1</v>
      </c>
      <c r="L8" s="197">
        <v>100</v>
      </c>
      <c r="M8" s="200">
        <v>90</v>
      </c>
      <c r="N8" s="88">
        <v>100</v>
      </c>
      <c r="O8" s="200" t="s">
        <v>282</v>
      </c>
      <c r="P8" s="200" t="s">
        <v>282</v>
      </c>
      <c r="Q8" s="201">
        <v>1</v>
      </c>
    </row>
    <row r="9" spans="1:17" ht="13" thickBot="1" x14ac:dyDescent="0.3">
      <c r="A9" s="202" t="s">
        <v>31</v>
      </c>
      <c r="B9" s="268">
        <v>41099.375</v>
      </c>
      <c r="C9" s="206" t="s">
        <v>281</v>
      </c>
      <c r="D9" s="206" t="s">
        <v>100</v>
      </c>
      <c r="E9" s="207" t="s">
        <v>92</v>
      </c>
      <c r="F9" s="202">
        <v>20</v>
      </c>
      <c r="G9" s="269">
        <v>30.1</v>
      </c>
      <c r="H9" s="269">
        <v>100</v>
      </c>
      <c r="I9" s="269" t="s">
        <v>282</v>
      </c>
      <c r="J9" s="269" t="s">
        <v>282</v>
      </c>
      <c r="K9" s="270">
        <v>1</v>
      </c>
      <c r="L9" s="271">
        <v>100</v>
      </c>
      <c r="M9" s="269">
        <v>100</v>
      </c>
      <c r="N9" s="272">
        <v>100</v>
      </c>
      <c r="O9" s="269" t="s">
        <v>282</v>
      </c>
      <c r="P9" s="269" t="s">
        <v>282</v>
      </c>
      <c r="Q9" s="273">
        <v>1</v>
      </c>
    </row>
  </sheetData>
  <mergeCells count="6">
    <mergeCell ref="F1:K1"/>
    <mergeCell ref="L1:Q1"/>
    <mergeCell ref="F3:G3"/>
    <mergeCell ref="H3:J3"/>
    <mergeCell ref="L3:M3"/>
    <mergeCell ref="N3:P3"/>
  </mergeCells>
  <printOptions horizontalCentered="1"/>
  <pageMargins left="0.7" right="0.7" top="1.25" bottom="0.75" header="0.8" footer="0.3"/>
  <pageSetup scale="65" orientation="landscape" r:id="rId1"/>
  <headerFooter>
    <oddHeader>&amp;C&amp;14Table C-11.20
Toxicity Testing at Bioassessment Sites</oddHeader>
    <oddFooter>&amp;CAttachment C-11-II.11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9"/>
  <sheetViews>
    <sheetView view="pageBreakPreview" zoomScale="50" zoomScaleNormal="90" zoomScaleSheetLayoutView="50" workbookViewId="0">
      <pane xSplit="4" ySplit="3" topLeftCell="E4" activePane="bottomRight" state="frozen"/>
      <selection activeCell="Z88" sqref="Z88"/>
      <selection pane="topRight" activeCell="Z88" sqref="Z88"/>
      <selection pane="bottomLeft" activeCell="Z88" sqref="Z88"/>
      <selection pane="bottomRight" activeCell="A4" sqref="A4"/>
    </sheetView>
  </sheetViews>
  <sheetFormatPr defaultRowHeight="12.5" x14ac:dyDescent="0.25"/>
  <cols>
    <col min="1" max="1" width="11.453125" style="56" customWidth="1"/>
    <col min="2" max="2" width="15.7265625" style="56" customWidth="1"/>
    <col min="3" max="4" width="8.7265625" style="56"/>
    <col min="5" max="5" width="6.453125" style="57" customWidth="1"/>
    <col min="6" max="6" width="9.1796875" style="57" customWidth="1"/>
    <col min="7" max="8" width="7.26953125" style="57" customWidth="1"/>
    <col min="9" max="12" width="9.26953125" style="56" bestFit="1" customWidth="1"/>
    <col min="13" max="13" width="10.81640625" style="56" customWidth="1"/>
    <col min="14" max="21" width="7.453125" style="56" customWidth="1"/>
    <col min="22" max="22" width="9.26953125" style="57" bestFit="1" customWidth="1"/>
    <col min="23" max="23" width="9.1796875" style="56" customWidth="1"/>
    <col min="24" max="25" width="9.1796875" style="56" hidden="1" customWidth="1"/>
    <col min="26" max="26" width="6.26953125" style="56" customWidth="1"/>
    <col min="27" max="29" width="6.7265625" style="56" hidden="1" customWidth="1"/>
    <col min="30" max="30" width="6.54296875" style="56" customWidth="1"/>
    <col min="31" max="31" width="6.7265625" style="56" hidden="1" customWidth="1"/>
    <col min="32" max="32" width="6.26953125" style="56" customWidth="1"/>
    <col min="33" max="37" width="6.7265625" style="56" hidden="1" customWidth="1"/>
    <col min="38" max="38" width="6.453125" style="56" customWidth="1"/>
    <col min="39" max="39" width="0.453125" style="56" hidden="1" customWidth="1"/>
    <col min="40" max="46" width="5.453125" style="56" hidden="1" customWidth="1"/>
    <col min="47" max="47" width="8.81640625" style="56" hidden="1" customWidth="1"/>
    <col min="48" max="49" width="7" style="56" customWidth="1"/>
    <col min="50" max="63" width="7.1796875" style="56" customWidth="1"/>
    <col min="64" max="16384" width="8.7265625" style="56"/>
  </cols>
  <sheetData>
    <row r="1" spans="1:63" ht="13" x14ac:dyDescent="0.3">
      <c r="A1" s="74"/>
      <c r="B1" s="74"/>
      <c r="C1" s="74"/>
      <c r="D1" s="74"/>
      <c r="E1" s="429" t="s">
        <v>653</v>
      </c>
      <c r="F1" s="349"/>
      <c r="G1" s="349"/>
      <c r="H1" s="351"/>
      <c r="I1" s="429" t="s">
        <v>233</v>
      </c>
      <c r="J1" s="349"/>
      <c r="K1" s="351"/>
      <c r="L1" s="429" t="s">
        <v>597</v>
      </c>
      <c r="M1" s="349"/>
      <c r="N1" s="349"/>
      <c r="O1" s="349"/>
      <c r="P1" s="349"/>
      <c r="Q1" s="349"/>
      <c r="R1" s="349"/>
      <c r="S1" s="349"/>
      <c r="T1" s="349"/>
      <c r="U1" s="351"/>
      <c r="V1" s="106"/>
      <c r="W1" s="105"/>
      <c r="X1" s="105" t="s">
        <v>654</v>
      </c>
      <c r="Y1" s="108" t="s">
        <v>654</v>
      </c>
      <c r="Z1" s="430" t="s">
        <v>599</v>
      </c>
      <c r="AA1" s="431"/>
      <c r="AB1" s="431"/>
      <c r="AC1" s="431"/>
      <c r="AD1" s="431"/>
      <c r="AE1" s="431"/>
      <c r="AF1" s="431"/>
      <c r="AG1" s="431"/>
      <c r="AH1" s="431"/>
      <c r="AI1" s="431"/>
      <c r="AJ1" s="431"/>
      <c r="AK1" s="431"/>
      <c r="AL1" s="431"/>
      <c r="AM1" s="431"/>
      <c r="AN1" s="431"/>
      <c r="AO1" s="431"/>
      <c r="AP1" s="431"/>
      <c r="AQ1" s="431"/>
      <c r="AR1" s="431"/>
      <c r="AS1" s="431"/>
      <c r="AT1" s="431"/>
      <c r="AU1" s="432"/>
      <c r="AV1" s="274"/>
      <c r="AW1" s="108"/>
      <c r="AX1" s="448" t="s">
        <v>655</v>
      </c>
      <c r="AY1" s="449"/>
      <c r="AZ1" s="449"/>
      <c r="BA1" s="449"/>
      <c r="BB1" s="449"/>
      <c r="BC1" s="449"/>
      <c r="BD1" s="449"/>
      <c r="BE1" s="449"/>
      <c r="BF1" s="449"/>
      <c r="BG1" s="449"/>
      <c r="BH1" s="449"/>
      <c r="BI1" s="449"/>
      <c r="BJ1" s="449"/>
      <c r="BK1" s="450"/>
    </row>
    <row r="2" spans="1:63" ht="130" x14ac:dyDescent="0.3">
      <c r="A2" s="71"/>
      <c r="B2" s="71"/>
      <c r="C2" s="71"/>
      <c r="D2" s="71"/>
      <c r="E2" s="275" t="s">
        <v>227</v>
      </c>
      <c r="F2" s="99" t="s">
        <v>656</v>
      </c>
      <c r="G2" s="99" t="s">
        <v>222</v>
      </c>
      <c r="H2" s="142" t="s">
        <v>601</v>
      </c>
      <c r="I2" s="275" t="s">
        <v>220</v>
      </c>
      <c r="J2" s="98" t="s">
        <v>219</v>
      </c>
      <c r="K2" s="97" t="s">
        <v>218</v>
      </c>
      <c r="L2" s="275" t="s">
        <v>222</v>
      </c>
      <c r="M2" s="99" t="s">
        <v>656</v>
      </c>
      <c r="N2" s="99" t="s">
        <v>211</v>
      </c>
      <c r="O2" s="99" t="s">
        <v>619</v>
      </c>
      <c r="P2" s="99" t="s">
        <v>618</v>
      </c>
      <c r="Q2" s="98" t="s">
        <v>76</v>
      </c>
      <c r="R2" s="99" t="s">
        <v>657</v>
      </c>
      <c r="S2" s="99" t="s">
        <v>658</v>
      </c>
      <c r="T2" s="98" t="s">
        <v>73</v>
      </c>
      <c r="U2" s="97" t="s">
        <v>72</v>
      </c>
      <c r="V2" s="141" t="s">
        <v>659</v>
      </c>
      <c r="W2" s="99" t="s">
        <v>660</v>
      </c>
      <c r="X2" s="98" t="s">
        <v>625</v>
      </c>
      <c r="Y2" s="276" t="s">
        <v>626</v>
      </c>
      <c r="Z2" s="277" t="s">
        <v>206</v>
      </c>
      <c r="AA2" s="99" t="s">
        <v>627</v>
      </c>
      <c r="AB2" s="99" t="s">
        <v>628</v>
      </c>
      <c r="AC2" s="99" t="s">
        <v>629</v>
      </c>
      <c r="AD2" s="99" t="s">
        <v>205</v>
      </c>
      <c r="AE2" s="99" t="s">
        <v>630</v>
      </c>
      <c r="AF2" s="99" t="s">
        <v>204</v>
      </c>
      <c r="AG2" s="99" t="s">
        <v>631</v>
      </c>
      <c r="AH2" s="99" t="s">
        <v>632</v>
      </c>
      <c r="AI2" s="99" t="s">
        <v>633</v>
      </c>
      <c r="AJ2" s="99" t="s">
        <v>634</v>
      </c>
      <c r="AK2" s="99" t="s">
        <v>635</v>
      </c>
      <c r="AL2" s="99" t="s">
        <v>203</v>
      </c>
      <c r="AM2" s="99" t="s">
        <v>636</v>
      </c>
      <c r="AN2" s="99" t="s">
        <v>637</v>
      </c>
      <c r="AO2" s="99" t="s">
        <v>638</v>
      </c>
      <c r="AP2" s="99" t="s">
        <v>639</v>
      </c>
      <c r="AQ2" s="99" t="s">
        <v>640</v>
      </c>
      <c r="AR2" s="99" t="s">
        <v>641</v>
      </c>
      <c r="AS2" s="99" t="s">
        <v>642</v>
      </c>
      <c r="AT2" s="99" t="s">
        <v>643</v>
      </c>
      <c r="AU2" s="142" t="s">
        <v>644</v>
      </c>
      <c r="AV2" s="277" t="s">
        <v>661</v>
      </c>
      <c r="AW2" s="278" t="s">
        <v>662</v>
      </c>
      <c r="AX2" s="279" t="s">
        <v>663</v>
      </c>
      <c r="AY2" s="280" t="s">
        <v>664</v>
      </c>
      <c r="AZ2" s="280" t="s">
        <v>665</v>
      </c>
      <c r="BA2" s="280" t="s">
        <v>666</v>
      </c>
      <c r="BB2" s="280" t="s">
        <v>667</v>
      </c>
      <c r="BC2" s="280" t="s">
        <v>668</v>
      </c>
      <c r="BD2" s="280" t="s">
        <v>669</v>
      </c>
      <c r="BE2" s="280" t="s">
        <v>670</v>
      </c>
      <c r="BF2" s="280" t="s">
        <v>671</v>
      </c>
      <c r="BG2" s="280" t="s">
        <v>672</v>
      </c>
      <c r="BH2" s="280" t="s">
        <v>673</v>
      </c>
      <c r="BI2" s="280" t="s">
        <v>674</v>
      </c>
      <c r="BJ2" s="280" t="s">
        <v>675</v>
      </c>
      <c r="BK2" s="281" t="s">
        <v>676</v>
      </c>
    </row>
    <row r="3" spans="1:63" ht="13.5" thickBot="1" x14ac:dyDescent="0.35">
      <c r="A3" s="65" t="s">
        <v>83</v>
      </c>
      <c r="B3" s="65" t="s">
        <v>191</v>
      </c>
      <c r="C3" s="65" t="s">
        <v>79</v>
      </c>
      <c r="D3" s="65" t="s">
        <v>187</v>
      </c>
      <c r="E3" s="96" t="s">
        <v>180</v>
      </c>
      <c r="F3" s="95" t="s">
        <v>186</v>
      </c>
      <c r="G3" s="95" t="s">
        <v>184</v>
      </c>
      <c r="H3" s="94" t="s">
        <v>185</v>
      </c>
      <c r="I3" s="437" t="s">
        <v>182</v>
      </c>
      <c r="J3" s="345"/>
      <c r="K3" s="436"/>
      <c r="L3" s="96" t="s">
        <v>184</v>
      </c>
      <c r="M3" s="95" t="s">
        <v>186</v>
      </c>
      <c r="N3" s="95" t="s">
        <v>181</v>
      </c>
      <c r="O3" s="345" t="s">
        <v>180</v>
      </c>
      <c r="P3" s="345"/>
      <c r="Q3" s="345"/>
      <c r="R3" s="345"/>
      <c r="S3" s="345"/>
      <c r="T3" s="345"/>
      <c r="U3" s="436"/>
      <c r="V3" s="62" t="s">
        <v>179</v>
      </c>
      <c r="W3" s="95" t="s">
        <v>180</v>
      </c>
      <c r="X3" s="95" t="s">
        <v>178</v>
      </c>
      <c r="Y3" s="64" t="s">
        <v>178</v>
      </c>
      <c r="Z3" s="437" t="s">
        <v>178</v>
      </c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95" t="s">
        <v>178</v>
      </c>
      <c r="AN3" s="95" t="s">
        <v>178</v>
      </c>
      <c r="AO3" s="95" t="s">
        <v>178</v>
      </c>
      <c r="AP3" s="95" t="s">
        <v>178</v>
      </c>
      <c r="AQ3" s="95" t="s">
        <v>178</v>
      </c>
      <c r="AR3" s="95" t="s">
        <v>178</v>
      </c>
      <c r="AS3" s="95" t="s">
        <v>178</v>
      </c>
      <c r="AT3" s="95" t="s">
        <v>178</v>
      </c>
      <c r="AU3" s="94" t="s">
        <v>178</v>
      </c>
      <c r="AV3" s="451" t="s">
        <v>180</v>
      </c>
      <c r="AW3" s="452"/>
      <c r="AX3" s="437" t="s">
        <v>179</v>
      </c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436"/>
    </row>
    <row r="4" spans="1:63" x14ac:dyDescent="0.25">
      <c r="A4" s="57" t="s">
        <v>52</v>
      </c>
      <c r="B4" s="131">
        <v>40779.36041666667</v>
      </c>
      <c r="C4" s="57" t="s">
        <v>100</v>
      </c>
      <c r="D4" s="57" t="s">
        <v>92</v>
      </c>
      <c r="E4" s="260">
        <v>7.9</v>
      </c>
      <c r="F4" s="260">
        <v>50520</v>
      </c>
      <c r="G4" s="260">
        <v>8.4</v>
      </c>
      <c r="H4" s="260">
        <v>22.96</v>
      </c>
      <c r="I4" s="260">
        <v>9</v>
      </c>
      <c r="J4" s="260" t="s">
        <v>122</v>
      </c>
      <c r="K4" s="260" t="s">
        <v>420</v>
      </c>
      <c r="L4" s="260">
        <v>7.82</v>
      </c>
      <c r="M4" s="260">
        <v>49100</v>
      </c>
      <c r="N4" s="260">
        <v>7.18</v>
      </c>
      <c r="O4" s="260" t="s">
        <v>115</v>
      </c>
      <c r="P4" s="260" t="s">
        <v>99</v>
      </c>
      <c r="Q4" s="260">
        <v>0.5</v>
      </c>
      <c r="R4" s="260">
        <v>0.04</v>
      </c>
      <c r="S4" s="260">
        <v>0.27</v>
      </c>
      <c r="T4" s="260">
        <v>11</v>
      </c>
      <c r="U4" s="260" t="s">
        <v>90</v>
      </c>
      <c r="V4" s="260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  <c r="BA4" s="282"/>
      <c r="BB4" s="282"/>
      <c r="BC4" s="282"/>
      <c r="BD4" s="282"/>
      <c r="BE4" s="282"/>
      <c r="BF4" s="282"/>
      <c r="BG4" s="282"/>
      <c r="BH4" s="282"/>
      <c r="BI4" s="282"/>
      <c r="BJ4" s="282"/>
      <c r="BK4" s="282"/>
    </row>
    <row r="5" spans="1:63" x14ac:dyDescent="0.25">
      <c r="A5" s="57" t="s">
        <v>52</v>
      </c>
      <c r="B5" s="131">
        <v>40779.36041666667</v>
      </c>
      <c r="C5" s="57" t="s">
        <v>100</v>
      </c>
      <c r="D5" s="57" t="s">
        <v>677</v>
      </c>
      <c r="E5" s="148">
        <v>7.38</v>
      </c>
      <c r="F5" s="148">
        <v>51080</v>
      </c>
      <c r="G5" s="148">
        <v>8.4</v>
      </c>
      <c r="H5" s="148">
        <v>22.82</v>
      </c>
      <c r="I5" s="150"/>
      <c r="J5" s="150"/>
      <c r="K5" s="150"/>
      <c r="L5" s="148">
        <v>7.83</v>
      </c>
      <c r="M5" s="148">
        <v>49400</v>
      </c>
      <c r="N5" s="148">
        <v>3.31</v>
      </c>
      <c r="O5" s="148" t="s">
        <v>115</v>
      </c>
      <c r="P5" s="148" t="s">
        <v>99</v>
      </c>
      <c r="Q5" s="148">
        <v>0.4</v>
      </c>
      <c r="R5" s="148">
        <v>0.04</v>
      </c>
      <c r="S5" s="148">
        <v>0.13</v>
      </c>
      <c r="T5" s="148" t="s">
        <v>90</v>
      </c>
      <c r="U5" s="148" t="s">
        <v>90</v>
      </c>
      <c r="V5" s="148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</row>
    <row r="6" spans="1:63" x14ac:dyDescent="0.25">
      <c r="A6" s="57" t="s">
        <v>52</v>
      </c>
      <c r="B6" s="131">
        <v>40779.36041666667</v>
      </c>
      <c r="C6" s="57" t="s">
        <v>100</v>
      </c>
      <c r="D6" s="57" t="s">
        <v>678</v>
      </c>
      <c r="E6" s="148"/>
      <c r="F6" s="148"/>
      <c r="G6" s="148"/>
      <c r="H6" s="148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48" t="s">
        <v>127</v>
      </c>
      <c r="W6" s="150"/>
      <c r="X6" s="148" t="s">
        <v>97</v>
      </c>
      <c r="Y6" s="148" t="s">
        <v>97</v>
      </c>
      <c r="Z6" s="148" t="s">
        <v>97</v>
      </c>
      <c r="AA6" s="148" t="s">
        <v>97</v>
      </c>
      <c r="AB6" s="148" t="s">
        <v>97</v>
      </c>
      <c r="AC6" s="148" t="s">
        <v>97</v>
      </c>
      <c r="AD6" s="148" t="s">
        <v>97</v>
      </c>
      <c r="AE6" s="148" t="s">
        <v>97</v>
      </c>
      <c r="AF6" s="148" t="s">
        <v>97</v>
      </c>
      <c r="AG6" s="148" t="s">
        <v>97</v>
      </c>
      <c r="AH6" s="148" t="s">
        <v>97</v>
      </c>
      <c r="AI6" s="148" t="s">
        <v>97</v>
      </c>
      <c r="AJ6" s="148" t="s">
        <v>97</v>
      </c>
      <c r="AK6" s="148" t="s">
        <v>97</v>
      </c>
      <c r="AL6" s="148" t="s">
        <v>97</v>
      </c>
      <c r="AM6" s="148" t="s">
        <v>97</v>
      </c>
      <c r="AN6" s="148" t="s">
        <v>97</v>
      </c>
      <c r="AO6" s="148" t="s">
        <v>287</v>
      </c>
      <c r="AP6" s="148" t="s">
        <v>97</v>
      </c>
      <c r="AQ6" s="148" t="s">
        <v>97</v>
      </c>
      <c r="AR6" s="148" t="s">
        <v>97</v>
      </c>
      <c r="AS6" s="148" t="s">
        <v>97</v>
      </c>
      <c r="AT6" s="148" t="s">
        <v>97</v>
      </c>
      <c r="AU6" s="148" t="s">
        <v>97</v>
      </c>
      <c r="AV6" s="148">
        <v>2.2999999999999998</v>
      </c>
      <c r="AW6" s="150"/>
      <c r="AX6" s="148" t="s">
        <v>101</v>
      </c>
      <c r="AY6" s="148">
        <v>1.8</v>
      </c>
      <c r="AZ6" s="148" t="s">
        <v>101</v>
      </c>
      <c r="BA6" s="148">
        <v>0.14000000000000001</v>
      </c>
      <c r="BB6" s="148">
        <v>0.54</v>
      </c>
      <c r="BC6" s="148">
        <v>6.6</v>
      </c>
      <c r="BD6" s="148">
        <v>160</v>
      </c>
      <c r="BE6" s="148">
        <v>0.9</v>
      </c>
      <c r="BF6" s="148">
        <v>0.88</v>
      </c>
      <c r="BG6" s="148">
        <v>0.37</v>
      </c>
      <c r="BH6" s="148" t="s">
        <v>337</v>
      </c>
      <c r="BI6" s="148">
        <v>0.16</v>
      </c>
      <c r="BJ6" s="148" t="s">
        <v>101</v>
      </c>
      <c r="BK6" s="148">
        <v>15</v>
      </c>
    </row>
    <row r="7" spans="1:63" x14ac:dyDescent="0.25">
      <c r="A7" s="57" t="s">
        <v>52</v>
      </c>
      <c r="B7" s="131">
        <v>40779.36041666667</v>
      </c>
      <c r="C7" s="57" t="s">
        <v>96</v>
      </c>
      <c r="D7" s="57" t="s">
        <v>678</v>
      </c>
      <c r="E7" s="148"/>
      <c r="F7" s="148"/>
      <c r="G7" s="148"/>
      <c r="H7" s="148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48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48">
        <v>2.1</v>
      </c>
      <c r="AX7" s="148" t="s">
        <v>101</v>
      </c>
      <c r="AY7" s="148">
        <v>1.4</v>
      </c>
      <c r="AZ7" s="148" t="s">
        <v>101</v>
      </c>
      <c r="BA7" s="148">
        <v>0.14000000000000001</v>
      </c>
      <c r="BB7" s="148" t="s">
        <v>679</v>
      </c>
      <c r="BC7" s="148">
        <v>4.7</v>
      </c>
      <c r="BD7" s="148">
        <v>4.5</v>
      </c>
      <c r="BE7" s="148">
        <v>0.24</v>
      </c>
      <c r="BF7" s="148">
        <v>0.73</v>
      </c>
      <c r="BG7" s="148">
        <v>0.06</v>
      </c>
      <c r="BH7" s="148" t="s">
        <v>337</v>
      </c>
      <c r="BI7" s="148">
        <v>0.16</v>
      </c>
      <c r="BJ7" s="148" t="s">
        <v>101</v>
      </c>
      <c r="BK7" s="148">
        <v>12</v>
      </c>
    </row>
    <row r="8" spans="1:63" x14ac:dyDescent="0.25">
      <c r="A8" s="57" t="s">
        <v>52</v>
      </c>
      <c r="B8" s="131">
        <v>40779.36041666667</v>
      </c>
      <c r="C8" s="57" t="s">
        <v>100</v>
      </c>
      <c r="D8" s="57" t="s">
        <v>602</v>
      </c>
      <c r="E8" s="200">
        <f>VLOOKUP($B8,unbnsbb,6,FALSE)</f>
        <v>7.35</v>
      </c>
      <c r="F8" s="200">
        <f>VLOOKUP($B8,unbnsbb,7,FALSE)</f>
        <v>51442</v>
      </c>
      <c r="G8" s="200">
        <f>VLOOKUP($B8,unbnsbb,8,FALSE)</f>
        <v>8.42</v>
      </c>
      <c r="H8" s="200">
        <f>VLOOKUP($B8,unbnsbb,9,FALSE)</f>
        <v>22.61</v>
      </c>
      <c r="I8" s="150"/>
      <c r="J8" s="150"/>
      <c r="K8" s="150"/>
      <c r="L8" s="148">
        <v>7.58</v>
      </c>
      <c r="M8" s="148">
        <v>49600</v>
      </c>
      <c r="N8" s="148">
        <v>12.8</v>
      </c>
      <c r="O8" s="148" t="s">
        <v>115</v>
      </c>
      <c r="P8" s="148" t="s">
        <v>99</v>
      </c>
      <c r="Q8" s="148" t="s">
        <v>115</v>
      </c>
      <c r="R8" s="148">
        <v>0.03</v>
      </c>
      <c r="S8" s="148">
        <v>0.18</v>
      </c>
      <c r="T8" s="148">
        <v>22</v>
      </c>
      <c r="U8" s="148" t="s">
        <v>90</v>
      </c>
      <c r="V8" s="148"/>
      <c r="W8" s="150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50"/>
      <c r="AP8" s="148"/>
      <c r="AQ8" s="148"/>
      <c r="AR8" s="148"/>
      <c r="AS8" s="148"/>
      <c r="AT8" s="148"/>
      <c r="AU8" s="148"/>
      <c r="AV8" s="148"/>
      <c r="AW8" s="150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</row>
    <row r="9" spans="1:63" x14ac:dyDescent="0.25">
      <c r="A9" s="57" t="s">
        <v>53</v>
      </c>
      <c r="B9" s="131">
        <v>40779.409722222219</v>
      </c>
      <c r="C9" s="57" t="s">
        <v>100</v>
      </c>
      <c r="D9" s="57" t="s">
        <v>92</v>
      </c>
      <c r="E9" s="148">
        <v>8.01</v>
      </c>
      <c r="F9" s="148">
        <v>44527</v>
      </c>
      <c r="G9" s="148">
        <v>8.64</v>
      </c>
      <c r="H9" s="148">
        <v>24.6</v>
      </c>
      <c r="I9" s="148" t="s">
        <v>122</v>
      </c>
      <c r="J9" s="148">
        <v>9</v>
      </c>
      <c r="K9" s="148" t="s">
        <v>515</v>
      </c>
      <c r="L9" s="148">
        <v>8.0299999999999994</v>
      </c>
      <c r="M9" s="148">
        <v>43600</v>
      </c>
      <c r="N9" s="148">
        <v>2</v>
      </c>
      <c r="O9" s="148" t="s">
        <v>115</v>
      </c>
      <c r="P9" s="148" t="s">
        <v>99</v>
      </c>
      <c r="Q9" s="148">
        <v>0.6</v>
      </c>
      <c r="R9" s="148">
        <v>0.04</v>
      </c>
      <c r="S9" s="148">
        <v>0.24</v>
      </c>
      <c r="T9" s="148" t="s">
        <v>90</v>
      </c>
      <c r="U9" s="148" t="s">
        <v>90</v>
      </c>
      <c r="V9" s="148"/>
      <c r="W9" s="150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50"/>
      <c r="AP9" s="148"/>
      <c r="AQ9" s="148"/>
      <c r="AR9" s="148"/>
      <c r="AS9" s="148"/>
      <c r="AT9" s="148"/>
      <c r="AU9" s="148"/>
      <c r="AV9" s="148"/>
      <c r="AW9" s="150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</row>
    <row r="10" spans="1:63" x14ac:dyDescent="0.25">
      <c r="A10" s="57" t="s">
        <v>53</v>
      </c>
      <c r="B10" s="131">
        <v>40779.409722222219</v>
      </c>
      <c r="C10" s="57" t="s">
        <v>100</v>
      </c>
      <c r="D10" s="57" t="s">
        <v>677</v>
      </c>
      <c r="E10" s="148">
        <v>5.64</v>
      </c>
      <c r="F10" s="148">
        <v>50416</v>
      </c>
      <c r="G10" s="148">
        <v>8.4499999999999993</v>
      </c>
      <c r="H10" s="148">
        <v>24.13</v>
      </c>
      <c r="I10" s="150"/>
      <c r="J10" s="150"/>
      <c r="K10" s="150"/>
      <c r="L10" s="148">
        <v>7.73</v>
      </c>
      <c r="M10" s="148">
        <v>48800</v>
      </c>
      <c r="N10" s="148">
        <v>3.81</v>
      </c>
      <c r="O10" s="148" t="s">
        <v>115</v>
      </c>
      <c r="P10" s="148" t="s">
        <v>99</v>
      </c>
      <c r="Q10" s="148">
        <v>0.6</v>
      </c>
      <c r="R10" s="148">
        <v>0.05</v>
      </c>
      <c r="S10" s="148">
        <v>0.21</v>
      </c>
      <c r="T10" s="148" t="s">
        <v>90</v>
      </c>
      <c r="U10" s="148" t="s">
        <v>90</v>
      </c>
      <c r="V10" s="148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</row>
    <row r="11" spans="1:63" x14ac:dyDescent="0.25">
      <c r="A11" s="57" t="s">
        <v>53</v>
      </c>
      <c r="B11" s="131">
        <v>40779.409722222219</v>
      </c>
      <c r="C11" s="57" t="s">
        <v>100</v>
      </c>
      <c r="D11" s="57" t="s">
        <v>678</v>
      </c>
      <c r="E11" s="148"/>
      <c r="F11" s="148"/>
      <c r="G11" s="148"/>
      <c r="H11" s="148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48" t="s">
        <v>127</v>
      </c>
      <c r="W11" s="150"/>
      <c r="X11" s="148" t="s">
        <v>97</v>
      </c>
      <c r="Y11" s="148" t="s">
        <v>97</v>
      </c>
      <c r="Z11" s="148" t="s">
        <v>97</v>
      </c>
      <c r="AA11" s="148" t="s">
        <v>97</v>
      </c>
      <c r="AB11" s="148" t="s">
        <v>97</v>
      </c>
      <c r="AC11" s="148" t="s">
        <v>97</v>
      </c>
      <c r="AD11" s="148" t="s">
        <v>97</v>
      </c>
      <c r="AE11" s="148" t="s">
        <v>97</v>
      </c>
      <c r="AF11" s="148" t="s">
        <v>97</v>
      </c>
      <c r="AG11" s="148" t="s">
        <v>97</v>
      </c>
      <c r="AH11" s="148" t="s">
        <v>97</v>
      </c>
      <c r="AI11" s="148" t="s">
        <v>97</v>
      </c>
      <c r="AJ11" s="148" t="s">
        <v>97</v>
      </c>
      <c r="AK11" s="148" t="s">
        <v>97</v>
      </c>
      <c r="AL11" s="148" t="s">
        <v>97</v>
      </c>
      <c r="AM11" s="148" t="s">
        <v>97</v>
      </c>
      <c r="AN11" s="148" t="s">
        <v>97</v>
      </c>
      <c r="AO11" s="148" t="s">
        <v>287</v>
      </c>
      <c r="AP11" s="148" t="s">
        <v>97</v>
      </c>
      <c r="AQ11" s="148" t="s">
        <v>97</v>
      </c>
      <c r="AR11" s="148" t="s">
        <v>97</v>
      </c>
      <c r="AS11" s="148" t="s">
        <v>97</v>
      </c>
      <c r="AT11" s="148" t="s">
        <v>97</v>
      </c>
      <c r="AU11" s="148" t="s">
        <v>97</v>
      </c>
      <c r="AV11" s="148">
        <v>3</v>
      </c>
      <c r="AW11" s="150"/>
      <c r="AX11" s="148" t="s">
        <v>101</v>
      </c>
      <c r="AY11" s="148">
        <v>2</v>
      </c>
      <c r="AZ11" s="148" t="s">
        <v>101</v>
      </c>
      <c r="BA11" s="148">
        <v>0.17</v>
      </c>
      <c r="BB11" s="148">
        <v>0.47</v>
      </c>
      <c r="BC11" s="148">
        <v>4.0999999999999996</v>
      </c>
      <c r="BD11" s="148">
        <v>160</v>
      </c>
      <c r="BE11" s="148">
        <v>0.73</v>
      </c>
      <c r="BF11" s="148">
        <v>1.2</v>
      </c>
      <c r="BG11" s="148">
        <v>0.4</v>
      </c>
      <c r="BH11" s="148" t="s">
        <v>337</v>
      </c>
      <c r="BI11" s="148">
        <v>0.32</v>
      </c>
      <c r="BJ11" s="148" t="s">
        <v>101</v>
      </c>
      <c r="BK11" s="148">
        <v>10</v>
      </c>
    </row>
    <row r="12" spans="1:63" x14ac:dyDescent="0.25">
      <c r="A12" s="57" t="s">
        <v>53</v>
      </c>
      <c r="B12" s="131">
        <v>40779.409722222219</v>
      </c>
      <c r="C12" s="57" t="s">
        <v>96</v>
      </c>
      <c r="D12" s="57" t="s">
        <v>678</v>
      </c>
      <c r="E12" s="148"/>
      <c r="F12" s="148"/>
      <c r="G12" s="148"/>
      <c r="H12" s="148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48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48">
        <v>2.8</v>
      </c>
      <c r="AX12" s="148" t="s">
        <v>101</v>
      </c>
      <c r="AY12" s="148">
        <v>1.6</v>
      </c>
      <c r="AZ12" s="148" t="s">
        <v>101</v>
      </c>
      <c r="BA12" s="148">
        <v>0.19</v>
      </c>
      <c r="BB12" s="148" t="s">
        <v>679</v>
      </c>
      <c r="BC12" s="148">
        <v>2.9</v>
      </c>
      <c r="BD12" s="148">
        <v>4.8</v>
      </c>
      <c r="BE12" s="148">
        <v>0.64</v>
      </c>
      <c r="BF12" s="148">
        <v>1</v>
      </c>
      <c r="BG12" s="148">
        <v>6.6000000000000003E-2</v>
      </c>
      <c r="BH12" s="148" t="s">
        <v>337</v>
      </c>
      <c r="BI12" s="148">
        <v>0.31</v>
      </c>
      <c r="BJ12" s="148" t="s">
        <v>101</v>
      </c>
      <c r="BK12" s="148">
        <v>7.7</v>
      </c>
    </row>
    <row r="13" spans="1:63" x14ac:dyDescent="0.25">
      <c r="A13" s="57" t="s">
        <v>53</v>
      </c>
      <c r="B13" s="131">
        <v>40779.409722222219</v>
      </c>
      <c r="C13" s="57" t="s">
        <v>100</v>
      </c>
      <c r="D13" s="57" t="s">
        <v>602</v>
      </c>
      <c r="E13" s="200">
        <f>VLOOKUP($B13,unbsdcb,6,FALSE)</f>
        <v>3.79</v>
      </c>
      <c r="F13" s="200">
        <f>VLOOKUP($B13,unbsdcb,7,FALSE)</f>
        <v>51092</v>
      </c>
      <c r="G13" s="200">
        <f>VLOOKUP($B13,unbsdcb,8,FALSE)</f>
        <v>8.1999999999999993</v>
      </c>
      <c r="H13" s="200">
        <f>VLOOKUP($B13,unbsdcb,9,FALSE)</f>
        <v>23.59</v>
      </c>
      <c r="I13" s="150"/>
      <c r="J13" s="150"/>
      <c r="K13" s="150"/>
      <c r="L13" s="148">
        <v>7.66</v>
      </c>
      <c r="M13" s="148">
        <v>49500</v>
      </c>
      <c r="N13" s="148">
        <v>12</v>
      </c>
      <c r="O13" s="148" t="s">
        <v>115</v>
      </c>
      <c r="P13" s="148" t="s">
        <v>99</v>
      </c>
      <c r="Q13" s="148">
        <v>0.6</v>
      </c>
      <c r="R13" s="148">
        <v>7.0000000000000007E-2</v>
      </c>
      <c r="S13" s="148">
        <v>0.31</v>
      </c>
      <c r="T13" s="148">
        <v>22</v>
      </c>
      <c r="U13" s="148" t="s">
        <v>90</v>
      </c>
      <c r="V13" s="148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</row>
    <row r="14" spans="1:63" x14ac:dyDescent="0.25">
      <c r="A14" s="57" t="s">
        <v>51</v>
      </c>
      <c r="B14" s="131">
        <v>40779.455555555556</v>
      </c>
      <c r="C14" s="57" t="s">
        <v>100</v>
      </c>
      <c r="D14" s="57" t="s">
        <v>92</v>
      </c>
      <c r="E14" s="148">
        <v>8.42</v>
      </c>
      <c r="F14" s="148">
        <v>35091</v>
      </c>
      <c r="G14" s="148">
        <v>8.7100000000000009</v>
      </c>
      <c r="H14" s="148">
        <v>26.2</v>
      </c>
      <c r="I14" s="148">
        <v>9</v>
      </c>
      <c r="J14" s="148">
        <v>30</v>
      </c>
      <c r="K14" s="148" t="s">
        <v>540</v>
      </c>
      <c r="L14" s="148">
        <v>8.0399999999999991</v>
      </c>
      <c r="M14" s="148">
        <v>29900</v>
      </c>
      <c r="N14" s="148">
        <v>3.33</v>
      </c>
      <c r="O14" s="148" t="s">
        <v>115</v>
      </c>
      <c r="P14" s="148" t="s">
        <v>99</v>
      </c>
      <c r="Q14" s="148">
        <v>1.1000000000000001</v>
      </c>
      <c r="R14" s="148">
        <v>0.04</v>
      </c>
      <c r="S14" s="148">
        <v>0.46</v>
      </c>
      <c r="T14" s="148" t="s">
        <v>90</v>
      </c>
      <c r="U14" s="148" t="s">
        <v>90</v>
      </c>
      <c r="V14" s="148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48">
        <v>3</v>
      </c>
      <c r="AW14" s="15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</row>
    <row r="15" spans="1:63" x14ac:dyDescent="0.25">
      <c r="A15" s="57" t="s">
        <v>51</v>
      </c>
      <c r="B15" s="131">
        <v>40779.455555555556</v>
      </c>
      <c r="C15" s="57" t="s">
        <v>100</v>
      </c>
      <c r="D15" s="57" t="s">
        <v>677</v>
      </c>
      <c r="E15" s="148">
        <v>7.33</v>
      </c>
      <c r="F15" s="148">
        <v>50668</v>
      </c>
      <c r="G15" s="148">
        <v>8.33</v>
      </c>
      <c r="H15" s="148">
        <v>24.54</v>
      </c>
      <c r="I15" s="150"/>
      <c r="J15" s="150"/>
      <c r="K15" s="150"/>
      <c r="L15" s="148">
        <v>7.58</v>
      </c>
      <c r="M15" s="148">
        <v>48700</v>
      </c>
      <c r="N15" s="148">
        <v>5.91</v>
      </c>
      <c r="O15" s="148" t="s">
        <v>115</v>
      </c>
      <c r="P15" s="148" t="s">
        <v>99</v>
      </c>
      <c r="Q15" s="148">
        <v>0.5</v>
      </c>
      <c r="R15" s="148">
        <v>0.04</v>
      </c>
      <c r="S15" s="148">
        <v>0.25</v>
      </c>
      <c r="T15" s="148">
        <v>7</v>
      </c>
      <c r="U15" s="148" t="s">
        <v>90</v>
      </c>
      <c r="V15" s="148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</row>
    <row r="16" spans="1:63" x14ac:dyDescent="0.25">
      <c r="A16" s="57" t="s">
        <v>51</v>
      </c>
      <c r="B16" s="131">
        <v>40779.455555555556</v>
      </c>
      <c r="C16" s="57" t="s">
        <v>100</v>
      </c>
      <c r="D16" s="57" t="s">
        <v>678</v>
      </c>
      <c r="E16" s="148"/>
      <c r="F16" s="148"/>
      <c r="G16" s="148"/>
      <c r="H16" s="148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48" t="s">
        <v>127</v>
      </c>
      <c r="W16" s="150"/>
      <c r="X16" s="148" t="s">
        <v>97</v>
      </c>
      <c r="Y16" s="148" t="s">
        <v>97</v>
      </c>
      <c r="Z16" s="148" t="s">
        <v>97</v>
      </c>
      <c r="AA16" s="148" t="s">
        <v>97</v>
      </c>
      <c r="AB16" s="148" t="s">
        <v>97</v>
      </c>
      <c r="AC16" s="148" t="s">
        <v>97</v>
      </c>
      <c r="AD16" s="148" t="s">
        <v>97</v>
      </c>
      <c r="AE16" s="148" t="s">
        <v>97</v>
      </c>
      <c r="AF16" s="148" t="s">
        <v>97</v>
      </c>
      <c r="AG16" s="148" t="s">
        <v>97</v>
      </c>
      <c r="AH16" s="148" t="s">
        <v>97</v>
      </c>
      <c r="AI16" s="148" t="s">
        <v>97</v>
      </c>
      <c r="AJ16" s="148" t="s">
        <v>97</v>
      </c>
      <c r="AK16" s="148" t="s">
        <v>97</v>
      </c>
      <c r="AL16" s="148" t="s">
        <v>97</v>
      </c>
      <c r="AM16" s="148" t="s">
        <v>97</v>
      </c>
      <c r="AN16" s="148" t="s">
        <v>97</v>
      </c>
      <c r="AO16" s="148" t="s">
        <v>287</v>
      </c>
      <c r="AP16" s="148" t="s">
        <v>97</v>
      </c>
      <c r="AQ16" s="148" t="s">
        <v>97</v>
      </c>
      <c r="AR16" s="148" t="s">
        <v>97</v>
      </c>
      <c r="AS16" s="148" t="s">
        <v>97</v>
      </c>
      <c r="AT16" s="148" t="s">
        <v>97</v>
      </c>
      <c r="AU16" s="148" t="s">
        <v>97</v>
      </c>
      <c r="AV16" s="148">
        <v>3</v>
      </c>
      <c r="AW16" s="150"/>
      <c r="AX16" s="148" t="s">
        <v>101</v>
      </c>
      <c r="AY16" s="148">
        <v>1.6</v>
      </c>
      <c r="AZ16" s="148" t="s">
        <v>101</v>
      </c>
      <c r="BA16" s="148">
        <v>0.13</v>
      </c>
      <c r="BB16" s="148">
        <v>0.31</v>
      </c>
      <c r="BC16" s="148">
        <v>2.5</v>
      </c>
      <c r="BD16" s="148">
        <v>58</v>
      </c>
      <c r="BE16" s="148">
        <v>0.94</v>
      </c>
      <c r="BF16" s="148">
        <v>1.1000000000000001</v>
      </c>
      <c r="BG16" s="148">
        <v>0.17</v>
      </c>
      <c r="BH16" s="148" t="s">
        <v>337</v>
      </c>
      <c r="BI16" s="148">
        <v>0.34</v>
      </c>
      <c r="BJ16" s="148" t="s">
        <v>101</v>
      </c>
      <c r="BK16" s="148">
        <v>7.5</v>
      </c>
    </row>
    <row r="17" spans="1:63" x14ac:dyDescent="0.25">
      <c r="A17" s="57" t="s">
        <v>51</v>
      </c>
      <c r="B17" s="131">
        <v>40779.455555555556</v>
      </c>
      <c r="C17" s="57" t="s">
        <v>96</v>
      </c>
      <c r="D17" s="57" t="s">
        <v>678</v>
      </c>
      <c r="E17" s="148"/>
      <c r="F17" s="148"/>
      <c r="G17" s="148"/>
      <c r="H17" s="148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48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48">
        <v>2.7</v>
      </c>
      <c r="AX17" s="148" t="s">
        <v>101</v>
      </c>
      <c r="AY17" s="148">
        <v>1.7</v>
      </c>
      <c r="AZ17" s="148" t="s">
        <v>101</v>
      </c>
      <c r="BA17" s="148">
        <v>0.15</v>
      </c>
      <c r="BB17" s="148" t="s">
        <v>679</v>
      </c>
      <c r="BC17" s="148">
        <v>2.2999999999999998</v>
      </c>
      <c r="BD17" s="148">
        <v>6.2</v>
      </c>
      <c r="BE17" s="148">
        <v>0.85</v>
      </c>
      <c r="BF17" s="148">
        <v>1.1000000000000001</v>
      </c>
      <c r="BG17" s="148">
        <v>6.7000000000000004E-2</v>
      </c>
      <c r="BH17" s="148" t="s">
        <v>337</v>
      </c>
      <c r="BI17" s="148">
        <v>0.35</v>
      </c>
      <c r="BJ17" s="148" t="s">
        <v>101</v>
      </c>
      <c r="BK17" s="148">
        <v>7.1</v>
      </c>
    </row>
    <row r="18" spans="1:63" x14ac:dyDescent="0.25">
      <c r="A18" s="57" t="s">
        <v>51</v>
      </c>
      <c r="B18" s="131">
        <v>40779.455555555556</v>
      </c>
      <c r="C18" s="57" t="s">
        <v>100</v>
      </c>
      <c r="D18" s="57" t="s">
        <v>602</v>
      </c>
      <c r="E18" s="200">
        <f>VLOOKUP($B18,unbjamb,6,FALSE)</f>
        <v>1.1200000000000001</v>
      </c>
      <c r="F18" s="200">
        <f>VLOOKUP($B18,unbjamb,7,FALSE)</f>
        <v>50654</v>
      </c>
      <c r="G18" s="200">
        <f>VLOOKUP($B18,unbjamb,8,FALSE)</f>
        <v>7.99</v>
      </c>
      <c r="H18" s="200">
        <f>VLOOKUP($B18,unbjamb,9,FALSE)</f>
        <v>23.4</v>
      </c>
      <c r="I18" s="150"/>
      <c r="J18" s="150"/>
      <c r="K18" s="150"/>
      <c r="L18" s="148">
        <v>7.2</v>
      </c>
      <c r="M18" s="148">
        <v>48800</v>
      </c>
      <c r="N18" s="148">
        <v>3.34</v>
      </c>
      <c r="O18" s="148" t="s">
        <v>115</v>
      </c>
      <c r="P18" s="148" t="s">
        <v>99</v>
      </c>
      <c r="Q18" s="148">
        <v>0.5</v>
      </c>
      <c r="R18" s="148">
        <v>0.06</v>
      </c>
      <c r="S18" s="148">
        <v>0.34</v>
      </c>
      <c r="T18" s="148" t="s">
        <v>90</v>
      </c>
      <c r="U18" s="148" t="s">
        <v>90</v>
      </c>
      <c r="V18" s="148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</row>
    <row r="19" spans="1:63" x14ac:dyDescent="0.25">
      <c r="A19" s="57" t="s">
        <v>50</v>
      </c>
      <c r="B19" s="131">
        <v>40780.36041666667</v>
      </c>
      <c r="C19" s="57" t="s">
        <v>100</v>
      </c>
      <c r="D19" s="57" t="s">
        <v>92</v>
      </c>
      <c r="E19" s="148">
        <v>8.43</v>
      </c>
      <c r="F19" s="148">
        <v>51066</v>
      </c>
      <c r="G19" s="148">
        <v>8.41</v>
      </c>
      <c r="H19" s="148">
        <v>21.18</v>
      </c>
      <c r="I19" s="148" t="s">
        <v>122</v>
      </c>
      <c r="J19" s="148">
        <v>9</v>
      </c>
      <c r="K19" s="148" t="s">
        <v>122</v>
      </c>
      <c r="L19" s="148">
        <v>7.82</v>
      </c>
      <c r="M19" s="148">
        <v>50300</v>
      </c>
      <c r="N19" s="148">
        <v>3.76</v>
      </c>
      <c r="O19" s="148" t="s">
        <v>115</v>
      </c>
      <c r="P19" s="148" t="s">
        <v>99</v>
      </c>
      <c r="Q19" s="148">
        <v>0.6</v>
      </c>
      <c r="R19" s="148">
        <v>0.03</v>
      </c>
      <c r="S19" s="148">
        <v>0.17</v>
      </c>
      <c r="T19" s="148">
        <v>6</v>
      </c>
      <c r="U19" s="148" t="s">
        <v>90</v>
      </c>
      <c r="V19" s="148"/>
      <c r="W19" s="150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50"/>
      <c r="AP19" s="148"/>
      <c r="AQ19" s="148"/>
      <c r="AR19" s="148"/>
      <c r="AS19" s="148"/>
      <c r="AT19" s="148"/>
      <c r="AU19" s="148"/>
      <c r="AV19" s="148"/>
      <c r="AW19" s="150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</row>
    <row r="20" spans="1:63" x14ac:dyDescent="0.25">
      <c r="A20" s="57" t="s">
        <v>50</v>
      </c>
      <c r="B20" s="131">
        <v>40780.36041666667</v>
      </c>
      <c r="C20" s="57" t="s">
        <v>100</v>
      </c>
      <c r="D20" s="57" t="s">
        <v>677</v>
      </c>
      <c r="E20" s="148">
        <v>8.09</v>
      </c>
      <c r="F20" s="148">
        <v>51561</v>
      </c>
      <c r="G20" s="148">
        <v>8.48</v>
      </c>
      <c r="H20" s="148">
        <v>21.16</v>
      </c>
      <c r="I20" s="150"/>
      <c r="J20" s="150"/>
      <c r="K20" s="150"/>
      <c r="L20" s="148">
        <v>7.83</v>
      </c>
      <c r="M20" s="148">
        <v>50300</v>
      </c>
      <c r="N20" s="148">
        <v>3.63</v>
      </c>
      <c r="O20" s="148" t="s">
        <v>115</v>
      </c>
      <c r="P20" s="148" t="s">
        <v>99</v>
      </c>
      <c r="Q20" s="148" t="s">
        <v>115</v>
      </c>
      <c r="R20" s="148">
        <v>0.03</v>
      </c>
      <c r="S20" s="148">
        <v>0.17</v>
      </c>
      <c r="T20" s="148">
        <v>8</v>
      </c>
      <c r="U20" s="148" t="s">
        <v>90</v>
      </c>
      <c r="V20" s="148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</row>
    <row r="21" spans="1:63" x14ac:dyDescent="0.25">
      <c r="A21" s="57" t="s">
        <v>50</v>
      </c>
      <c r="B21" s="131">
        <v>40780.36041666667</v>
      </c>
      <c r="C21" s="57" t="s">
        <v>100</v>
      </c>
      <c r="D21" s="57" t="s">
        <v>678</v>
      </c>
      <c r="E21" s="148"/>
      <c r="F21" s="148"/>
      <c r="G21" s="148"/>
      <c r="H21" s="148"/>
      <c r="I21" s="150"/>
      <c r="J21" s="150"/>
      <c r="K21" s="150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 t="s">
        <v>127</v>
      </c>
      <c r="W21" s="150"/>
      <c r="X21" s="148" t="s">
        <v>97</v>
      </c>
      <c r="Y21" s="148" t="s">
        <v>97</v>
      </c>
      <c r="Z21" s="148" t="s">
        <v>97</v>
      </c>
      <c r="AA21" s="148" t="s">
        <v>97</v>
      </c>
      <c r="AB21" s="148" t="s">
        <v>97</v>
      </c>
      <c r="AC21" s="148" t="s">
        <v>97</v>
      </c>
      <c r="AD21" s="148" t="s">
        <v>97</v>
      </c>
      <c r="AE21" s="148" t="s">
        <v>97</v>
      </c>
      <c r="AF21" s="148" t="s">
        <v>97</v>
      </c>
      <c r="AG21" s="148" t="s">
        <v>97</v>
      </c>
      <c r="AH21" s="148" t="s">
        <v>97</v>
      </c>
      <c r="AI21" s="148" t="s">
        <v>97</v>
      </c>
      <c r="AJ21" s="148" t="s">
        <v>97</v>
      </c>
      <c r="AK21" s="148" t="s">
        <v>97</v>
      </c>
      <c r="AL21" s="148" t="s">
        <v>97</v>
      </c>
      <c r="AM21" s="148" t="s">
        <v>97</v>
      </c>
      <c r="AN21" s="148" t="s">
        <v>97</v>
      </c>
      <c r="AO21" s="148" t="s">
        <v>287</v>
      </c>
      <c r="AP21" s="148" t="s">
        <v>97</v>
      </c>
      <c r="AQ21" s="148" t="s">
        <v>97</v>
      </c>
      <c r="AR21" s="148" t="s">
        <v>97</v>
      </c>
      <c r="AS21" s="148" t="s">
        <v>97</v>
      </c>
      <c r="AT21" s="148" t="s">
        <v>97</v>
      </c>
      <c r="AU21" s="148" t="s">
        <v>97</v>
      </c>
      <c r="AV21" s="148">
        <v>1.8</v>
      </c>
      <c r="AW21" s="150"/>
      <c r="AX21" s="148" t="s">
        <v>101</v>
      </c>
      <c r="AY21" s="148">
        <v>1.6</v>
      </c>
      <c r="AZ21" s="148" t="s">
        <v>101</v>
      </c>
      <c r="BA21" s="148">
        <v>0.18</v>
      </c>
      <c r="BB21" s="148">
        <v>0.6</v>
      </c>
      <c r="BC21" s="148">
        <v>6.7</v>
      </c>
      <c r="BD21" s="148">
        <v>150</v>
      </c>
      <c r="BE21" s="148">
        <v>1</v>
      </c>
      <c r="BF21" s="148">
        <v>0.79</v>
      </c>
      <c r="BG21" s="148">
        <v>0.38</v>
      </c>
      <c r="BH21" s="148" t="s">
        <v>337</v>
      </c>
      <c r="BI21" s="148" t="s">
        <v>99</v>
      </c>
      <c r="BJ21" s="148" t="s">
        <v>101</v>
      </c>
      <c r="BK21" s="148">
        <v>15</v>
      </c>
    </row>
    <row r="22" spans="1:63" x14ac:dyDescent="0.25">
      <c r="A22" s="57" t="s">
        <v>50</v>
      </c>
      <c r="B22" s="131">
        <v>40780.36041666667</v>
      </c>
      <c r="C22" s="57" t="s">
        <v>96</v>
      </c>
      <c r="D22" s="57" t="s">
        <v>678</v>
      </c>
      <c r="E22" s="148"/>
      <c r="F22" s="148"/>
      <c r="G22" s="148"/>
      <c r="H22" s="148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48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48">
        <v>1.7</v>
      </c>
      <c r="AX22" s="148" t="s">
        <v>101</v>
      </c>
      <c r="AY22" s="148">
        <v>1.4</v>
      </c>
      <c r="AZ22" s="148" t="s">
        <v>101</v>
      </c>
      <c r="BA22" s="148">
        <v>0.17</v>
      </c>
      <c r="BB22" s="148" t="s">
        <v>679</v>
      </c>
      <c r="BC22" s="148">
        <v>5.4</v>
      </c>
      <c r="BD22" s="148">
        <v>5.6</v>
      </c>
      <c r="BE22" s="148" t="s">
        <v>337</v>
      </c>
      <c r="BF22" s="148">
        <v>0.68</v>
      </c>
      <c r="BG22" s="148">
        <v>6.3E-2</v>
      </c>
      <c r="BH22" s="148" t="s">
        <v>337</v>
      </c>
      <c r="BI22" s="148" t="s">
        <v>99</v>
      </c>
      <c r="BJ22" s="148" t="s">
        <v>101</v>
      </c>
      <c r="BK22" s="148">
        <v>14</v>
      </c>
    </row>
    <row r="23" spans="1:63" x14ac:dyDescent="0.25">
      <c r="A23" s="57" t="s">
        <v>50</v>
      </c>
      <c r="B23" s="131">
        <v>40780.36041666667</v>
      </c>
      <c r="C23" s="57" t="s">
        <v>100</v>
      </c>
      <c r="D23" s="57" t="s">
        <v>602</v>
      </c>
      <c r="E23" s="148">
        <f>VLOOKUP($B23,unbchbb,6,FALSE)</f>
        <v>7.6</v>
      </c>
      <c r="F23" s="148">
        <f>VLOOKUP($B23,unbchbb,7,FALSE)</f>
        <v>51662</v>
      </c>
      <c r="G23" s="148">
        <f>VLOOKUP($B23,unbchbb,8,FALSE)</f>
        <v>8.5</v>
      </c>
      <c r="H23" s="148">
        <f>VLOOKUP($B23,unbchbb,9,FALSE)</f>
        <v>21.07</v>
      </c>
      <c r="I23" s="150"/>
      <c r="J23" s="150"/>
      <c r="K23" s="150"/>
      <c r="L23" s="148">
        <v>7.87</v>
      </c>
      <c r="M23" s="148">
        <v>50300</v>
      </c>
      <c r="N23" s="148">
        <v>3.51</v>
      </c>
      <c r="O23" s="148" t="s">
        <v>115</v>
      </c>
      <c r="P23" s="148" t="s">
        <v>99</v>
      </c>
      <c r="Q23" s="148">
        <v>0.5</v>
      </c>
      <c r="R23" s="148">
        <v>0.03</v>
      </c>
      <c r="S23" s="148">
        <v>0.17</v>
      </c>
      <c r="T23" s="148">
        <v>10</v>
      </c>
      <c r="U23" s="148" t="s">
        <v>90</v>
      </c>
      <c r="V23" s="148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</row>
    <row r="24" spans="1:63" x14ac:dyDescent="0.25">
      <c r="A24" s="57" t="s">
        <v>47</v>
      </c>
      <c r="B24" s="131">
        <v>40780.414583333331</v>
      </c>
      <c r="C24" s="57" t="s">
        <v>100</v>
      </c>
      <c r="D24" s="57" t="s">
        <v>92</v>
      </c>
      <c r="E24" s="148">
        <v>8.69</v>
      </c>
      <c r="F24" s="148">
        <v>51789</v>
      </c>
      <c r="G24" s="148">
        <v>8.5</v>
      </c>
      <c r="H24" s="148">
        <v>22.13</v>
      </c>
      <c r="I24" s="148" t="s">
        <v>122</v>
      </c>
      <c r="J24" s="148" t="s">
        <v>122</v>
      </c>
      <c r="K24" s="148">
        <v>9</v>
      </c>
      <c r="L24" s="148">
        <v>7.88</v>
      </c>
      <c r="M24" s="148">
        <v>50300</v>
      </c>
      <c r="N24" s="148">
        <v>2.62</v>
      </c>
      <c r="O24" s="148" t="s">
        <v>115</v>
      </c>
      <c r="P24" s="148" t="s">
        <v>99</v>
      </c>
      <c r="Q24" s="148">
        <v>0.5</v>
      </c>
      <c r="R24" s="148">
        <v>0.03</v>
      </c>
      <c r="S24" s="148">
        <v>0.14000000000000001</v>
      </c>
      <c r="T24" s="148" t="s">
        <v>90</v>
      </c>
      <c r="U24" s="148" t="s">
        <v>90</v>
      </c>
      <c r="V24" s="148"/>
      <c r="W24" s="150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50"/>
      <c r="AP24" s="148"/>
      <c r="AQ24" s="148"/>
      <c r="AR24" s="148"/>
      <c r="AS24" s="148"/>
      <c r="AT24" s="148"/>
      <c r="AU24" s="148"/>
      <c r="AV24" s="148"/>
      <c r="AW24" s="15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</row>
    <row r="25" spans="1:63" x14ac:dyDescent="0.25">
      <c r="A25" s="57" t="s">
        <v>47</v>
      </c>
      <c r="B25" s="131">
        <v>40780.414583333331</v>
      </c>
      <c r="C25" s="57" t="s">
        <v>100</v>
      </c>
      <c r="D25" s="57" t="s">
        <v>678</v>
      </c>
      <c r="E25" s="148"/>
      <c r="F25" s="148"/>
      <c r="G25" s="148"/>
      <c r="H25" s="148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48" t="s">
        <v>127</v>
      </c>
      <c r="W25" s="150"/>
      <c r="X25" s="148" t="s">
        <v>97</v>
      </c>
      <c r="Y25" s="148" t="s">
        <v>97</v>
      </c>
      <c r="Z25" s="148" t="s">
        <v>97</v>
      </c>
      <c r="AA25" s="148" t="s">
        <v>97</v>
      </c>
      <c r="AB25" s="148" t="s">
        <v>97</v>
      </c>
      <c r="AC25" s="148" t="s">
        <v>97</v>
      </c>
      <c r="AD25" s="148" t="s">
        <v>97</v>
      </c>
      <c r="AE25" s="148" t="s">
        <v>97</v>
      </c>
      <c r="AF25" s="148" t="s">
        <v>97</v>
      </c>
      <c r="AG25" s="148" t="s">
        <v>97</v>
      </c>
      <c r="AH25" s="148" t="s">
        <v>97</v>
      </c>
      <c r="AI25" s="148" t="s">
        <v>97</v>
      </c>
      <c r="AJ25" s="148" t="s">
        <v>97</v>
      </c>
      <c r="AK25" s="148" t="s">
        <v>97</v>
      </c>
      <c r="AL25" s="148" t="s">
        <v>97</v>
      </c>
      <c r="AM25" s="148" t="s">
        <v>97</v>
      </c>
      <c r="AN25" s="148" t="s">
        <v>97</v>
      </c>
      <c r="AO25" s="148" t="s">
        <v>287</v>
      </c>
      <c r="AP25" s="148" t="s">
        <v>97</v>
      </c>
      <c r="AQ25" s="148" t="s">
        <v>97</v>
      </c>
      <c r="AR25" s="148" t="s">
        <v>97</v>
      </c>
      <c r="AS25" s="148" t="s">
        <v>97</v>
      </c>
      <c r="AT25" s="148" t="s">
        <v>97</v>
      </c>
      <c r="AU25" s="148" t="s">
        <v>97</v>
      </c>
      <c r="AV25" s="148">
        <v>1.5</v>
      </c>
      <c r="AW25" s="150"/>
      <c r="AX25" s="148" t="s">
        <v>101</v>
      </c>
      <c r="AY25" s="148">
        <v>1.6</v>
      </c>
      <c r="AZ25" s="148" t="s">
        <v>101</v>
      </c>
      <c r="BA25" s="148">
        <v>0.1</v>
      </c>
      <c r="BB25" s="148">
        <v>0.39</v>
      </c>
      <c r="BC25" s="148">
        <v>5.7</v>
      </c>
      <c r="BD25" s="148">
        <v>55</v>
      </c>
      <c r="BE25" s="148">
        <v>0.84</v>
      </c>
      <c r="BF25" s="148">
        <v>0.64</v>
      </c>
      <c r="BG25" s="148">
        <v>0.18</v>
      </c>
      <c r="BH25" s="148" t="s">
        <v>337</v>
      </c>
      <c r="BI25" s="148" t="s">
        <v>99</v>
      </c>
      <c r="BJ25" s="148" t="s">
        <v>101</v>
      </c>
      <c r="BK25" s="148">
        <v>13</v>
      </c>
    </row>
    <row r="26" spans="1:63" x14ac:dyDescent="0.25">
      <c r="A26" s="57" t="s">
        <v>47</v>
      </c>
      <c r="B26" s="131">
        <v>40780.414583333331</v>
      </c>
      <c r="C26" s="57" t="s">
        <v>96</v>
      </c>
      <c r="D26" s="57" t="s">
        <v>678</v>
      </c>
      <c r="E26" s="148"/>
      <c r="F26" s="148"/>
      <c r="G26" s="148"/>
      <c r="H26" s="148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48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48">
        <v>1.5</v>
      </c>
      <c r="AX26" s="148" t="s">
        <v>101</v>
      </c>
      <c r="AY26" s="148">
        <v>1.5</v>
      </c>
      <c r="AZ26" s="148" t="s">
        <v>101</v>
      </c>
      <c r="BA26" s="148">
        <v>0.15</v>
      </c>
      <c r="BB26" s="148" t="s">
        <v>679</v>
      </c>
      <c r="BC26" s="148">
        <v>5</v>
      </c>
      <c r="BD26" s="148">
        <v>4.5999999999999996</v>
      </c>
      <c r="BE26" s="148">
        <v>0.43</v>
      </c>
      <c r="BF26" s="148">
        <v>0.77</v>
      </c>
      <c r="BG26" s="148">
        <v>5.6000000000000001E-2</v>
      </c>
      <c r="BH26" s="148" t="s">
        <v>337</v>
      </c>
      <c r="BI26" s="148" t="s">
        <v>99</v>
      </c>
      <c r="BJ26" s="148" t="s">
        <v>101</v>
      </c>
      <c r="BK26" s="148">
        <v>12</v>
      </c>
    </row>
    <row r="27" spans="1:63" x14ac:dyDescent="0.25">
      <c r="A27" s="57" t="s">
        <v>46</v>
      </c>
      <c r="B27" s="131">
        <v>40780.488888888889</v>
      </c>
      <c r="C27" s="57" t="s">
        <v>100</v>
      </c>
      <c r="D27" s="57" t="s">
        <v>92</v>
      </c>
      <c r="E27" s="148">
        <v>7.78</v>
      </c>
      <c r="F27" s="148">
        <v>53872</v>
      </c>
      <c r="G27" s="148">
        <v>8.41</v>
      </c>
      <c r="H27" s="148">
        <v>22.38</v>
      </c>
      <c r="I27" s="148" t="s">
        <v>122</v>
      </c>
      <c r="J27" s="148" t="s">
        <v>122</v>
      </c>
      <c r="K27" s="148">
        <v>9</v>
      </c>
      <c r="L27" s="148">
        <v>7.87</v>
      </c>
      <c r="M27" s="148">
        <v>50200</v>
      </c>
      <c r="N27" s="148">
        <v>3.46</v>
      </c>
      <c r="O27" s="148" t="s">
        <v>115</v>
      </c>
      <c r="P27" s="148" t="s">
        <v>99</v>
      </c>
      <c r="Q27" s="148">
        <v>0.4</v>
      </c>
      <c r="R27" s="148">
        <v>0.03</v>
      </c>
      <c r="S27" s="148">
        <v>0.15</v>
      </c>
      <c r="T27" s="148" t="s">
        <v>90</v>
      </c>
      <c r="U27" s="148" t="s">
        <v>90</v>
      </c>
      <c r="V27" s="148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</row>
    <row r="28" spans="1:63" x14ac:dyDescent="0.25">
      <c r="A28" s="57" t="s">
        <v>46</v>
      </c>
      <c r="B28" s="131">
        <v>40780.488888888889</v>
      </c>
      <c r="C28" s="57" t="s">
        <v>100</v>
      </c>
      <c r="D28" s="57" t="s">
        <v>677</v>
      </c>
      <c r="E28" s="148">
        <v>7.15</v>
      </c>
      <c r="F28" s="148">
        <v>53974</v>
      </c>
      <c r="G28" s="148">
        <v>8.3699999999999992</v>
      </c>
      <c r="H28" s="148">
        <v>20.61</v>
      </c>
      <c r="I28" s="150"/>
      <c r="J28" s="150"/>
      <c r="K28" s="150"/>
      <c r="L28" s="148">
        <v>7.92</v>
      </c>
      <c r="M28" s="148">
        <v>50300</v>
      </c>
      <c r="N28" s="148">
        <v>4.82</v>
      </c>
      <c r="O28" s="148" t="s">
        <v>115</v>
      </c>
      <c r="P28" s="148" t="s">
        <v>99</v>
      </c>
      <c r="Q28" s="148">
        <v>0.4</v>
      </c>
      <c r="R28" s="148">
        <v>0.03</v>
      </c>
      <c r="S28" s="148">
        <v>0.15</v>
      </c>
      <c r="T28" s="148">
        <v>7</v>
      </c>
      <c r="U28" s="148" t="s">
        <v>90</v>
      </c>
      <c r="V28" s="148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</row>
    <row r="29" spans="1:63" x14ac:dyDescent="0.25">
      <c r="A29" s="57" t="s">
        <v>46</v>
      </c>
      <c r="B29" s="131">
        <v>40780.488888888889</v>
      </c>
      <c r="C29" s="57" t="s">
        <v>100</v>
      </c>
      <c r="D29" s="57" t="s">
        <v>678</v>
      </c>
      <c r="E29" s="148"/>
      <c r="F29" s="148"/>
      <c r="G29" s="148"/>
      <c r="H29" s="148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48" t="s">
        <v>127</v>
      </c>
      <c r="W29" s="150"/>
      <c r="X29" s="148" t="s">
        <v>97</v>
      </c>
      <c r="Y29" s="148" t="s">
        <v>97</v>
      </c>
      <c r="Z29" s="148" t="s">
        <v>97</v>
      </c>
      <c r="AA29" s="148" t="s">
        <v>97</v>
      </c>
      <c r="AB29" s="148" t="s">
        <v>97</v>
      </c>
      <c r="AC29" s="148" t="s">
        <v>97</v>
      </c>
      <c r="AD29" s="148" t="s">
        <v>97</v>
      </c>
      <c r="AE29" s="148" t="s">
        <v>97</v>
      </c>
      <c r="AF29" s="148" t="s">
        <v>97</v>
      </c>
      <c r="AG29" s="148" t="s">
        <v>97</v>
      </c>
      <c r="AH29" s="148" t="s">
        <v>97</v>
      </c>
      <c r="AI29" s="148" t="s">
        <v>97</v>
      </c>
      <c r="AJ29" s="148" t="s">
        <v>97</v>
      </c>
      <c r="AK29" s="148" t="s">
        <v>97</v>
      </c>
      <c r="AL29" s="148" t="s">
        <v>97</v>
      </c>
      <c r="AM29" s="148" t="s">
        <v>97</v>
      </c>
      <c r="AN29" s="148" t="s">
        <v>97</v>
      </c>
      <c r="AO29" s="148" t="s">
        <v>287</v>
      </c>
      <c r="AP29" s="148" t="s">
        <v>97</v>
      </c>
      <c r="AQ29" s="148" t="s">
        <v>97</v>
      </c>
      <c r="AR29" s="148" t="s">
        <v>97</v>
      </c>
      <c r="AS29" s="148" t="s">
        <v>97</v>
      </c>
      <c r="AT29" s="148" t="s">
        <v>97</v>
      </c>
      <c r="AU29" s="148" t="s">
        <v>97</v>
      </c>
      <c r="AV29" s="148">
        <v>1.8</v>
      </c>
      <c r="AW29" s="150"/>
      <c r="AX29" s="148" t="s">
        <v>101</v>
      </c>
      <c r="AY29" s="148">
        <v>1.5</v>
      </c>
      <c r="AZ29" s="148" t="s">
        <v>101</v>
      </c>
      <c r="BA29" s="148">
        <v>0.1</v>
      </c>
      <c r="BB29" s="148">
        <v>0.82</v>
      </c>
      <c r="BC29" s="148">
        <v>5.6</v>
      </c>
      <c r="BD29" s="148">
        <v>190</v>
      </c>
      <c r="BE29" s="148">
        <v>1.6</v>
      </c>
      <c r="BF29" s="148">
        <v>0.89</v>
      </c>
      <c r="BG29" s="148">
        <v>0.49</v>
      </c>
      <c r="BH29" s="148" t="s">
        <v>337</v>
      </c>
      <c r="BI29" s="148" t="s">
        <v>99</v>
      </c>
      <c r="BJ29" s="148" t="s">
        <v>101</v>
      </c>
      <c r="BK29" s="148">
        <v>14</v>
      </c>
    </row>
    <row r="30" spans="1:63" x14ac:dyDescent="0.25">
      <c r="A30" s="57" t="s">
        <v>46</v>
      </c>
      <c r="B30" s="131">
        <v>40780.488888888889</v>
      </c>
      <c r="C30" s="57" t="s">
        <v>96</v>
      </c>
      <c r="D30" s="57" t="s">
        <v>678</v>
      </c>
      <c r="E30" s="148"/>
      <c r="F30" s="148"/>
      <c r="G30" s="148"/>
      <c r="H30" s="148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48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48">
        <v>1.6</v>
      </c>
      <c r="AX30" s="148" t="s">
        <v>101</v>
      </c>
      <c r="AY30" s="148">
        <v>1.3</v>
      </c>
      <c r="AZ30" s="148" t="s">
        <v>101</v>
      </c>
      <c r="BA30" s="148">
        <v>0.1</v>
      </c>
      <c r="BB30" s="148" t="s">
        <v>679</v>
      </c>
      <c r="BC30" s="148">
        <v>3.8</v>
      </c>
      <c r="BD30" s="148">
        <v>3.4</v>
      </c>
      <c r="BE30" s="148" t="s">
        <v>337</v>
      </c>
      <c r="BF30" s="148">
        <v>0.76</v>
      </c>
      <c r="BG30" s="148">
        <v>6.4000000000000001E-2</v>
      </c>
      <c r="BH30" s="148" t="s">
        <v>337</v>
      </c>
      <c r="BI30" s="148" t="s">
        <v>99</v>
      </c>
      <c r="BJ30" s="148" t="s">
        <v>101</v>
      </c>
      <c r="BK30" s="148">
        <v>11</v>
      </c>
    </row>
    <row r="31" spans="1:63" x14ac:dyDescent="0.25">
      <c r="A31" s="57" t="s">
        <v>46</v>
      </c>
      <c r="B31" s="131">
        <v>40780.488888888889</v>
      </c>
      <c r="C31" s="57" t="s">
        <v>100</v>
      </c>
      <c r="D31" s="57" t="s">
        <v>602</v>
      </c>
      <c r="E31" s="148">
        <f>VLOOKUP($B31,lnnhirb,6,FALSE)</f>
        <v>6.76</v>
      </c>
      <c r="F31" s="148">
        <f>VLOOKUP($B31,lnnhirb,7,FALSE)</f>
        <v>54194</v>
      </c>
      <c r="G31" s="148">
        <f>VLOOKUP($B31,lnnhirb,8,FALSE)</f>
        <v>8.33</v>
      </c>
      <c r="H31" s="148">
        <f>VLOOKUP($B31,lnnhirb,9,FALSE)</f>
        <v>17.12</v>
      </c>
      <c r="I31" s="150"/>
      <c r="J31" s="150"/>
      <c r="K31" s="150"/>
      <c r="L31" s="148">
        <v>7.91</v>
      </c>
      <c r="M31" s="148">
        <v>50600</v>
      </c>
      <c r="N31" s="148">
        <v>7.86</v>
      </c>
      <c r="O31" s="148" t="s">
        <v>115</v>
      </c>
      <c r="P31" s="148" t="s">
        <v>99</v>
      </c>
      <c r="Q31" s="148" t="s">
        <v>115</v>
      </c>
      <c r="R31" s="148" t="s">
        <v>98</v>
      </c>
      <c r="S31" s="148">
        <v>0.11</v>
      </c>
      <c r="T31" s="148">
        <v>24</v>
      </c>
      <c r="U31" s="148" t="s">
        <v>90</v>
      </c>
      <c r="V31" s="148"/>
      <c r="W31" s="150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50"/>
      <c r="AP31" s="148"/>
      <c r="AQ31" s="148"/>
      <c r="AR31" s="148"/>
      <c r="AS31" s="148"/>
      <c r="AT31" s="148"/>
      <c r="AU31" s="148"/>
      <c r="AV31" s="200"/>
      <c r="AW31" s="15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</row>
    <row r="32" spans="1:63" x14ac:dyDescent="0.25">
      <c r="A32" s="57" t="s">
        <v>41</v>
      </c>
      <c r="B32" s="131">
        <v>40786.387499999997</v>
      </c>
      <c r="C32" s="57" t="s">
        <v>100</v>
      </c>
      <c r="D32" s="57" t="s">
        <v>92</v>
      </c>
      <c r="E32" s="148">
        <v>5.38</v>
      </c>
      <c r="F32" s="148">
        <v>47883</v>
      </c>
      <c r="G32" s="148">
        <v>7.78</v>
      </c>
      <c r="H32" s="148">
        <v>23.03</v>
      </c>
      <c r="I32" s="148">
        <v>9</v>
      </c>
      <c r="J32" s="148">
        <v>20</v>
      </c>
      <c r="K32" s="148">
        <v>30</v>
      </c>
      <c r="L32" s="148">
        <v>7.81</v>
      </c>
      <c r="M32" s="148">
        <v>50600</v>
      </c>
      <c r="N32" s="148">
        <v>14.6</v>
      </c>
      <c r="O32" s="148" t="s">
        <v>115</v>
      </c>
      <c r="P32" s="148" t="s">
        <v>99</v>
      </c>
      <c r="Q32" s="148">
        <v>0.6</v>
      </c>
      <c r="R32" s="148">
        <v>0.04</v>
      </c>
      <c r="S32" s="148">
        <v>0.38</v>
      </c>
      <c r="T32" s="148">
        <v>30</v>
      </c>
      <c r="U32" s="148">
        <v>7</v>
      </c>
      <c r="V32" s="148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</row>
    <row r="33" spans="1:63" x14ac:dyDescent="0.25">
      <c r="A33" s="57" t="s">
        <v>41</v>
      </c>
      <c r="B33" s="131">
        <v>40786.387499999997</v>
      </c>
      <c r="C33" s="57" t="s">
        <v>100</v>
      </c>
      <c r="D33" s="57" t="s">
        <v>678</v>
      </c>
      <c r="E33" s="148"/>
      <c r="F33" s="148"/>
      <c r="G33" s="148"/>
      <c r="H33" s="148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48" t="s">
        <v>127</v>
      </c>
      <c r="W33" s="150"/>
      <c r="X33" s="148" t="s">
        <v>97</v>
      </c>
      <c r="Y33" s="148" t="s">
        <v>97</v>
      </c>
      <c r="Z33" s="148" t="s">
        <v>97</v>
      </c>
      <c r="AA33" s="148" t="s">
        <v>97</v>
      </c>
      <c r="AB33" s="148" t="s">
        <v>97</v>
      </c>
      <c r="AC33" s="148" t="s">
        <v>97</v>
      </c>
      <c r="AD33" s="148" t="s">
        <v>97</v>
      </c>
      <c r="AE33" s="148" t="s">
        <v>97</v>
      </c>
      <c r="AF33" s="148" t="s">
        <v>97</v>
      </c>
      <c r="AG33" s="148" t="s">
        <v>97</v>
      </c>
      <c r="AH33" s="148" t="s">
        <v>97</v>
      </c>
      <c r="AI33" s="148" t="s">
        <v>97</v>
      </c>
      <c r="AJ33" s="148" t="s">
        <v>97</v>
      </c>
      <c r="AK33" s="148" t="s">
        <v>97</v>
      </c>
      <c r="AL33" s="148" t="s">
        <v>97</v>
      </c>
      <c r="AM33" s="148" t="s">
        <v>97</v>
      </c>
      <c r="AN33" s="148" t="s">
        <v>97</v>
      </c>
      <c r="AO33" s="148" t="s">
        <v>287</v>
      </c>
      <c r="AP33" s="148" t="s">
        <v>97</v>
      </c>
      <c r="AQ33" s="148" t="s">
        <v>97</v>
      </c>
      <c r="AR33" s="148" t="s">
        <v>97</v>
      </c>
      <c r="AS33" s="148" t="s">
        <v>97</v>
      </c>
      <c r="AT33" s="148" t="s">
        <v>97</v>
      </c>
      <c r="AU33" s="148" t="s">
        <v>97</v>
      </c>
      <c r="AV33" s="148">
        <v>4.3</v>
      </c>
      <c r="AW33" s="150"/>
      <c r="AX33" s="148" t="s">
        <v>101</v>
      </c>
      <c r="AY33" s="148">
        <v>2</v>
      </c>
      <c r="AZ33" s="148" t="s">
        <v>101</v>
      </c>
      <c r="BA33" s="148">
        <v>0.15</v>
      </c>
      <c r="BB33" s="148">
        <v>2.2999999999999998</v>
      </c>
      <c r="BC33" s="148">
        <v>16</v>
      </c>
      <c r="BD33" s="148">
        <v>1100</v>
      </c>
      <c r="BE33" s="148">
        <v>2.1</v>
      </c>
      <c r="BF33" s="148">
        <v>2.1</v>
      </c>
      <c r="BG33" s="148">
        <v>5.2</v>
      </c>
      <c r="BH33" s="148" t="s">
        <v>337</v>
      </c>
      <c r="BI33" s="148" t="s">
        <v>99</v>
      </c>
      <c r="BJ33" s="148" t="s">
        <v>101</v>
      </c>
      <c r="BK33" s="148">
        <v>25</v>
      </c>
    </row>
    <row r="34" spans="1:63" x14ac:dyDescent="0.25">
      <c r="A34" s="57" t="s">
        <v>41</v>
      </c>
      <c r="B34" s="131">
        <v>40786.387499999997</v>
      </c>
      <c r="C34" s="57" t="s">
        <v>96</v>
      </c>
      <c r="D34" s="57" t="s">
        <v>678</v>
      </c>
      <c r="E34" s="148"/>
      <c r="F34" s="148"/>
      <c r="G34" s="148"/>
      <c r="H34" s="148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48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48">
        <v>4.0999999999999996</v>
      </c>
      <c r="AX34" s="148" t="s">
        <v>101</v>
      </c>
      <c r="AY34" s="148">
        <v>1.2</v>
      </c>
      <c r="AZ34" s="148" t="s">
        <v>101</v>
      </c>
      <c r="BA34" s="148">
        <v>0.28999999999999998</v>
      </c>
      <c r="BB34" s="148" t="s">
        <v>679</v>
      </c>
      <c r="BC34" s="148">
        <v>8.5</v>
      </c>
      <c r="BD34" s="148">
        <v>24</v>
      </c>
      <c r="BE34" s="148">
        <v>0.68</v>
      </c>
      <c r="BF34" s="148">
        <v>1.2</v>
      </c>
      <c r="BG34" s="148">
        <v>0.33</v>
      </c>
      <c r="BH34" s="148" t="s">
        <v>337</v>
      </c>
      <c r="BI34" s="148" t="s">
        <v>99</v>
      </c>
      <c r="BJ34" s="148" t="s">
        <v>101</v>
      </c>
      <c r="BK34" s="148">
        <v>5.5</v>
      </c>
    </row>
    <row r="35" spans="1:63" x14ac:dyDescent="0.25">
      <c r="A35" s="57" t="s">
        <v>43</v>
      </c>
      <c r="B35" s="131">
        <v>40786.392361111109</v>
      </c>
      <c r="C35" s="57" t="s">
        <v>100</v>
      </c>
      <c r="D35" s="57" t="s">
        <v>92</v>
      </c>
      <c r="E35" s="148">
        <v>7.01</v>
      </c>
      <c r="F35" s="148">
        <v>47738</v>
      </c>
      <c r="G35" s="148">
        <v>7.76</v>
      </c>
      <c r="H35" s="148">
        <v>20.36</v>
      </c>
      <c r="I35" s="148" t="s">
        <v>122</v>
      </c>
      <c r="J35" s="148">
        <v>40</v>
      </c>
      <c r="K35" s="148">
        <v>60</v>
      </c>
      <c r="L35" s="148">
        <v>7.8</v>
      </c>
      <c r="M35" s="148">
        <v>49300</v>
      </c>
      <c r="N35" s="148">
        <v>3.34</v>
      </c>
      <c r="O35" s="148" t="s">
        <v>115</v>
      </c>
      <c r="P35" s="148" t="s">
        <v>99</v>
      </c>
      <c r="Q35" s="148">
        <v>0.3</v>
      </c>
      <c r="R35" s="148" t="s">
        <v>98</v>
      </c>
      <c r="S35" s="148">
        <v>0.17</v>
      </c>
      <c r="T35" s="148" t="s">
        <v>90</v>
      </c>
      <c r="U35" s="148" t="s">
        <v>90</v>
      </c>
      <c r="V35" s="148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</row>
    <row r="36" spans="1:63" x14ac:dyDescent="0.25">
      <c r="A36" s="57" t="s">
        <v>43</v>
      </c>
      <c r="B36" s="131">
        <v>40786.392361111109</v>
      </c>
      <c r="C36" s="57" t="s">
        <v>100</v>
      </c>
      <c r="D36" s="57" t="s">
        <v>678</v>
      </c>
      <c r="E36" s="148"/>
      <c r="F36" s="148"/>
      <c r="G36" s="148"/>
      <c r="H36" s="148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48" t="s">
        <v>127</v>
      </c>
      <c r="W36" s="150"/>
      <c r="X36" s="148" t="s">
        <v>97</v>
      </c>
      <c r="Y36" s="148" t="s">
        <v>97</v>
      </c>
      <c r="Z36" s="148" t="s">
        <v>97</v>
      </c>
      <c r="AA36" s="148" t="s">
        <v>97</v>
      </c>
      <c r="AB36" s="148" t="s">
        <v>97</v>
      </c>
      <c r="AC36" s="148" t="s">
        <v>97</v>
      </c>
      <c r="AD36" s="148" t="s">
        <v>97</v>
      </c>
      <c r="AE36" s="148" t="s">
        <v>97</v>
      </c>
      <c r="AF36" s="148" t="s">
        <v>97</v>
      </c>
      <c r="AG36" s="148" t="s">
        <v>97</v>
      </c>
      <c r="AH36" s="148" t="s">
        <v>97</v>
      </c>
      <c r="AI36" s="148" t="s">
        <v>97</v>
      </c>
      <c r="AJ36" s="148" t="s">
        <v>97</v>
      </c>
      <c r="AK36" s="148" t="s">
        <v>97</v>
      </c>
      <c r="AL36" s="148" t="s">
        <v>97</v>
      </c>
      <c r="AM36" s="148" t="s">
        <v>97</v>
      </c>
      <c r="AN36" s="148" t="s">
        <v>97</v>
      </c>
      <c r="AO36" s="148" t="s">
        <v>287</v>
      </c>
      <c r="AP36" s="148" t="s">
        <v>97</v>
      </c>
      <c r="AQ36" s="148" t="s">
        <v>97</v>
      </c>
      <c r="AR36" s="148" t="s">
        <v>97</v>
      </c>
      <c r="AS36" s="148" t="s">
        <v>97</v>
      </c>
      <c r="AT36" s="148" t="s">
        <v>97</v>
      </c>
      <c r="AU36" s="148" t="s">
        <v>97</v>
      </c>
      <c r="AV36" s="148">
        <v>1.6</v>
      </c>
      <c r="AW36" s="150"/>
      <c r="AX36" s="148" t="s">
        <v>101</v>
      </c>
      <c r="AY36" s="148">
        <v>1.1000000000000001</v>
      </c>
      <c r="AZ36" s="148" t="s">
        <v>101</v>
      </c>
      <c r="BA36" s="148">
        <v>8.3000000000000004E-2</v>
      </c>
      <c r="BB36" s="148">
        <v>0.54</v>
      </c>
      <c r="BC36" s="148">
        <v>6</v>
      </c>
      <c r="BD36" s="148">
        <v>130</v>
      </c>
      <c r="BE36" s="148">
        <v>0.83</v>
      </c>
      <c r="BF36" s="148">
        <v>1.4</v>
      </c>
      <c r="BG36" s="148">
        <v>0.38</v>
      </c>
      <c r="BH36" s="148" t="s">
        <v>337</v>
      </c>
      <c r="BI36" s="148" t="s">
        <v>99</v>
      </c>
      <c r="BJ36" s="148" t="s">
        <v>101</v>
      </c>
      <c r="BK36" s="148">
        <v>11</v>
      </c>
    </row>
    <row r="37" spans="1:63" x14ac:dyDescent="0.25">
      <c r="A37" s="57" t="s">
        <v>43</v>
      </c>
      <c r="B37" s="131">
        <v>40786.392361111109</v>
      </c>
      <c r="C37" s="57" t="s">
        <v>96</v>
      </c>
      <c r="D37" s="57" t="s">
        <v>678</v>
      </c>
      <c r="E37" s="148"/>
      <c r="F37" s="148"/>
      <c r="G37" s="148"/>
      <c r="H37" s="148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48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48">
        <v>1.6</v>
      </c>
      <c r="AX37" s="148" t="s">
        <v>101</v>
      </c>
      <c r="AY37" s="148">
        <v>0.96</v>
      </c>
      <c r="AZ37" s="148" t="s">
        <v>101</v>
      </c>
      <c r="BA37" s="148">
        <v>0.11</v>
      </c>
      <c r="BB37" s="148" t="s">
        <v>679</v>
      </c>
      <c r="BC37" s="148">
        <v>4.8</v>
      </c>
      <c r="BD37" s="148">
        <v>12</v>
      </c>
      <c r="BE37" s="148">
        <v>0.89</v>
      </c>
      <c r="BF37" s="148">
        <v>1.6</v>
      </c>
      <c r="BG37" s="148">
        <v>9.9000000000000005E-2</v>
      </c>
      <c r="BH37" s="148" t="s">
        <v>337</v>
      </c>
      <c r="BI37" s="148" t="s">
        <v>99</v>
      </c>
      <c r="BJ37" s="148" t="s">
        <v>101</v>
      </c>
      <c r="BK37" s="148">
        <v>10</v>
      </c>
    </row>
    <row r="38" spans="1:63" x14ac:dyDescent="0.25">
      <c r="A38" s="57" t="s">
        <v>49</v>
      </c>
      <c r="B38" s="131">
        <v>40786.438888888886</v>
      </c>
      <c r="C38" s="57" t="s">
        <v>100</v>
      </c>
      <c r="D38" s="57" t="s">
        <v>92</v>
      </c>
      <c r="E38" s="148">
        <v>5.99</v>
      </c>
      <c r="F38" s="148">
        <v>45901</v>
      </c>
      <c r="G38" s="148">
        <v>7.74</v>
      </c>
      <c r="H38" s="148">
        <v>21.91</v>
      </c>
      <c r="I38" s="148">
        <v>30</v>
      </c>
      <c r="J38" s="148">
        <v>40</v>
      </c>
      <c r="K38" s="148">
        <v>99</v>
      </c>
      <c r="L38" s="148">
        <v>7.89</v>
      </c>
      <c r="M38" s="148">
        <v>47200</v>
      </c>
      <c r="N38" s="148">
        <v>2.23</v>
      </c>
      <c r="O38" s="148" t="s">
        <v>115</v>
      </c>
      <c r="P38" s="148" t="s">
        <v>99</v>
      </c>
      <c r="Q38" s="148">
        <v>0.5</v>
      </c>
      <c r="R38" s="148" t="s">
        <v>98</v>
      </c>
      <c r="S38" s="148">
        <v>0.23</v>
      </c>
      <c r="T38" s="148" t="s">
        <v>90</v>
      </c>
      <c r="U38" s="148" t="s">
        <v>90</v>
      </c>
      <c r="V38" s="148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</row>
    <row r="39" spans="1:63" x14ac:dyDescent="0.25">
      <c r="A39" s="57" t="s">
        <v>49</v>
      </c>
      <c r="B39" s="131">
        <v>40786.438888888886</v>
      </c>
      <c r="C39" s="57" t="s">
        <v>100</v>
      </c>
      <c r="D39" s="57" t="s">
        <v>678</v>
      </c>
      <c r="E39" s="148"/>
      <c r="F39" s="148"/>
      <c r="G39" s="148"/>
      <c r="H39" s="148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48" t="s">
        <v>127</v>
      </c>
      <c r="W39" s="150"/>
      <c r="X39" s="148" t="s">
        <v>97</v>
      </c>
      <c r="Y39" s="148" t="s">
        <v>97</v>
      </c>
      <c r="Z39" s="148" t="s">
        <v>97</v>
      </c>
      <c r="AA39" s="148" t="s">
        <v>97</v>
      </c>
      <c r="AB39" s="148" t="s">
        <v>97</v>
      </c>
      <c r="AC39" s="148" t="s">
        <v>97</v>
      </c>
      <c r="AD39" s="148" t="s">
        <v>97</v>
      </c>
      <c r="AE39" s="148" t="s">
        <v>97</v>
      </c>
      <c r="AF39" s="148" t="s">
        <v>97</v>
      </c>
      <c r="AG39" s="148" t="s">
        <v>97</v>
      </c>
      <c r="AH39" s="148" t="s">
        <v>97</v>
      </c>
      <c r="AI39" s="148" t="s">
        <v>97</v>
      </c>
      <c r="AJ39" s="148" t="s">
        <v>97</v>
      </c>
      <c r="AK39" s="148" t="s">
        <v>97</v>
      </c>
      <c r="AL39" s="148" t="s">
        <v>97</v>
      </c>
      <c r="AM39" s="148" t="s">
        <v>97</v>
      </c>
      <c r="AN39" s="148" t="s">
        <v>97</v>
      </c>
      <c r="AO39" s="148" t="s">
        <v>287</v>
      </c>
      <c r="AP39" s="148" t="s">
        <v>97</v>
      </c>
      <c r="AQ39" s="148" t="s">
        <v>97</v>
      </c>
      <c r="AR39" s="148" t="s">
        <v>97</v>
      </c>
      <c r="AS39" s="148" t="s">
        <v>97</v>
      </c>
      <c r="AT39" s="148" t="s">
        <v>97</v>
      </c>
      <c r="AU39" s="148" t="s">
        <v>97</v>
      </c>
      <c r="AV39" s="148">
        <v>2.8</v>
      </c>
      <c r="AW39" s="150"/>
      <c r="AX39" s="148" t="s">
        <v>101</v>
      </c>
      <c r="AY39" s="148">
        <v>1.4</v>
      </c>
      <c r="AZ39" s="148" t="s">
        <v>101</v>
      </c>
      <c r="BA39" s="148">
        <v>0.12</v>
      </c>
      <c r="BB39" s="148">
        <v>0.56000000000000005</v>
      </c>
      <c r="BC39" s="148">
        <v>7.4</v>
      </c>
      <c r="BD39" s="148">
        <v>240</v>
      </c>
      <c r="BE39" s="148">
        <v>0.78</v>
      </c>
      <c r="BF39" s="148">
        <v>0.86</v>
      </c>
      <c r="BG39" s="148">
        <v>1.1000000000000001</v>
      </c>
      <c r="BH39" s="148" t="s">
        <v>337</v>
      </c>
      <c r="BI39" s="148" t="s">
        <v>99</v>
      </c>
      <c r="BJ39" s="148" t="s">
        <v>101</v>
      </c>
      <c r="BK39" s="148">
        <v>15</v>
      </c>
    </row>
    <row r="40" spans="1:63" x14ac:dyDescent="0.25">
      <c r="A40" s="57" t="s">
        <v>49</v>
      </c>
      <c r="B40" s="131">
        <v>40786.438888888886</v>
      </c>
      <c r="C40" s="57" t="s">
        <v>96</v>
      </c>
      <c r="D40" s="57" t="s">
        <v>678</v>
      </c>
      <c r="E40" s="148"/>
      <c r="F40" s="148"/>
      <c r="G40" s="148"/>
      <c r="H40" s="148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48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48">
        <v>2.5</v>
      </c>
      <c r="AX40" s="148" t="s">
        <v>101</v>
      </c>
      <c r="AY40" s="148">
        <v>1.4</v>
      </c>
      <c r="AZ40" s="148" t="s">
        <v>101</v>
      </c>
      <c r="BA40" s="148">
        <v>0.33</v>
      </c>
      <c r="BB40" s="148" t="s">
        <v>679</v>
      </c>
      <c r="BC40" s="148">
        <v>5.4</v>
      </c>
      <c r="BD40" s="148">
        <v>10</v>
      </c>
      <c r="BE40" s="148">
        <v>0.4</v>
      </c>
      <c r="BF40" s="148">
        <v>0.71</v>
      </c>
      <c r="BG40" s="148">
        <v>0.2</v>
      </c>
      <c r="BH40" s="148" t="s">
        <v>337</v>
      </c>
      <c r="BI40" s="148" t="s">
        <v>99</v>
      </c>
      <c r="BJ40" s="148" t="s">
        <v>101</v>
      </c>
      <c r="BK40" s="148">
        <v>14</v>
      </c>
    </row>
    <row r="41" spans="1:63" x14ac:dyDescent="0.25">
      <c r="A41" s="57" t="s">
        <v>44</v>
      </c>
      <c r="B41" s="131">
        <v>40786.457638888889</v>
      </c>
      <c r="C41" s="57" t="s">
        <v>100</v>
      </c>
      <c r="D41" s="57" t="s">
        <v>92</v>
      </c>
      <c r="E41" s="148">
        <v>8.7200000000000006</v>
      </c>
      <c r="F41" s="148">
        <v>47843</v>
      </c>
      <c r="G41" s="148">
        <v>7.89</v>
      </c>
      <c r="H41" s="148">
        <v>21.9</v>
      </c>
      <c r="I41" s="148" t="s">
        <v>122</v>
      </c>
      <c r="J41" s="148" t="s">
        <v>122</v>
      </c>
      <c r="K41" s="148" t="s">
        <v>122</v>
      </c>
      <c r="L41" s="148">
        <v>7.8</v>
      </c>
      <c r="M41" s="148">
        <v>49300</v>
      </c>
      <c r="N41" s="148">
        <v>1.68</v>
      </c>
      <c r="O41" s="148" t="s">
        <v>115</v>
      </c>
      <c r="P41" s="148" t="s">
        <v>99</v>
      </c>
      <c r="Q41" s="148">
        <v>0.4</v>
      </c>
      <c r="R41" s="148" t="s">
        <v>98</v>
      </c>
      <c r="S41" s="148">
        <v>0.17</v>
      </c>
      <c r="T41" s="148" t="s">
        <v>90</v>
      </c>
      <c r="U41" s="148" t="s">
        <v>90</v>
      </c>
      <c r="V41" s="148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</row>
    <row r="42" spans="1:63" x14ac:dyDescent="0.25">
      <c r="A42" s="57" t="s">
        <v>44</v>
      </c>
      <c r="B42" s="131">
        <v>40786.457638888889</v>
      </c>
      <c r="C42" s="57" t="s">
        <v>100</v>
      </c>
      <c r="D42" s="57" t="s">
        <v>678</v>
      </c>
      <c r="E42" s="148"/>
      <c r="F42" s="148"/>
      <c r="G42" s="148"/>
      <c r="H42" s="148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48" t="s">
        <v>127</v>
      </c>
      <c r="W42" s="150"/>
      <c r="X42" s="148" t="s">
        <v>97</v>
      </c>
      <c r="Y42" s="148" t="s">
        <v>97</v>
      </c>
      <c r="Z42" s="148" t="s">
        <v>97</v>
      </c>
      <c r="AA42" s="148" t="s">
        <v>97</v>
      </c>
      <c r="AB42" s="148" t="s">
        <v>97</v>
      </c>
      <c r="AC42" s="148" t="s">
        <v>97</v>
      </c>
      <c r="AD42" s="148" t="s">
        <v>97</v>
      </c>
      <c r="AE42" s="148" t="s">
        <v>97</v>
      </c>
      <c r="AF42" s="148" t="s">
        <v>97</v>
      </c>
      <c r="AG42" s="148" t="s">
        <v>97</v>
      </c>
      <c r="AH42" s="148" t="s">
        <v>97</v>
      </c>
      <c r="AI42" s="148" t="s">
        <v>97</v>
      </c>
      <c r="AJ42" s="148" t="s">
        <v>97</v>
      </c>
      <c r="AK42" s="148" t="s">
        <v>97</v>
      </c>
      <c r="AL42" s="148" t="s">
        <v>97</v>
      </c>
      <c r="AM42" s="148" t="s">
        <v>97</v>
      </c>
      <c r="AN42" s="148" t="s">
        <v>97</v>
      </c>
      <c r="AO42" s="148" t="s">
        <v>287</v>
      </c>
      <c r="AP42" s="148" t="s">
        <v>97</v>
      </c>
      <c r="AQ42" s="148" t="s">
        <v>97</v>
      </c>
      <c r="AR42" s="148" t="s">
        <v>97</v>
      </c>
      <c r="AS42" s="148" t="s">
        <v>97</v>
      </c>
      <c r="AT42" s="148" t="s">
        <v>97</v>
      </c>
      <c r="AU42" s="148" t="s">
        <v>97</v>
      </c>
      <c r="AV42" s="148">
        <v>2.2000000000000002</v>
      </c>
      <c r="AW42" s="150"/>
      <c r="AX42" s="148" t="s">
        <v>101</v>
      </c>
      <c r="AY42" s="148">
        <v>1.2</v>
      </c>
      <c r="AZ42" s="148" t="s">
        <v>101</v>
      </c>
      <c r="BA42" s="148">
        <v>9.5000000000000001E-2</v>
      </c>
      <c r="BB42" s="148">
        <v>0.3</v>
      </c>
      <c r="BC42" s="148">
        <v>5.5</v>
      </c>
      <c r="BD42" s="148">
        <v>6.6</v>
      </c>
      <c r="BE42" s="148">
        <v>0.34</v>
      </c>
      <c r="BF42" s="148">
        <v>1.3</v>
      </c>
      <c r="BG42" s="148">
        <v>0.17</v>
      </c>
      <c r="BH42" s="148" t="s">
        <v>337</v>
      </c>
      <c r="BI42" s="148" t="s">
        <v>99</v>
      </c>
      <c r="BJ42" s="148" t="s">
        <v>101</v>
      </c>
      <c r="BK42" s="148">
        <v>16</v>
      </c>
    </row>
    <row r="43" spans="1:63" x14ac:dyDescent="0.25">
      <c r="A43" s="57" t="s">
        <v>44</v>
      </c>
      <c r="B43" s="131">
        <v>40786.457638888889</v>
      </c>
      <c r="C43" s="57" t="s">
        <v>96</v>
      </c>
      <c r="D43" s="57" t="s">
        <v>678</v>
      </c>
      <c r="E43" s="148"/>
      <c r="F43" s="148"/>
      <c r="G43" s="148"/>
      <c r="H43" s="148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48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48">
        <v>2</v>
      </c>
      <c r="AX43" s="148" t="s">
        <v>101</v>
      </c>
      <c r="AY43" s="148">
        <v>1.3</v>
      </c>
      <c r="AZ43" s="148" t="s">
        <v>101</v>
      </c>
      <c r="BA43" s="148">
        <v>7.9000000000000001E-2</v>
      </c>
      <c r="BB43" s="148">
        <v>0.86</v>
      </c>
      <c r="BC43" s="148">
        <v>8</v>
      </c>
      <c r="BD43" s="148">
        <v>270</v>
      </c>
      <c r="BE43" s="148">
        <v>0.88</v>
      </c>
      <c r="BF43" s="148">
        <v>1.4</v>
      </c>
      <c r="BG43" s="148">
        <v>1.4</v>
      </c>
      <c r="BH43" s="148" t="s">
        <v>337</v>
      </c>
      <c r="BI43" s="148" t="s">
        <v>99</v>
      </c>
      <c r="BJ43" s="148" t="s">
        <v>101</v>
      </c>
      <c r="BK43" s="148">
        <v>20</v>
      </c>
    </row>
    <row r="44" spans="1:63" x14ac:dyDescent="0.25">
      <c r="A44" s="57" t="s">
        <v>45</v>
      </c>
      <c r="B44" s="131">
        <v>40786.482638888891</v>
      </c>
      <c r="C44" s="57" t="s">
        <v>100</v>
      </c>
      <c r="D44" s="57" t="s">
        <v>92</v>
      </c>
      <c r="E44" s="148">
        <v>5.78</v>
      </c>
      <c r="F44" s="148">
        <v>47792</v>
      </c>
      <c r="G44" s="148">
        <v>7.89</v>
      </c>
      <c r="H44" s="148">
        <v>21.69</v>
      </c>
      <c r="I44" s="148" t="s">
        <v>122</v>
      </c>
      <c r="J44" s="148" t="s">
        <v>122</v>
      </c>
      <c r="K44" s="148">
        <v>9</v>
      </c>
      <c r="L44" s="148">
        <v>7.78</v>
      </c>
      <c r="M44" s="148">
        <v>48800</v>
      </c>
      <c r="N44" s="148">
        <v>2.5499999999999998</v>
      </c>
      <c r="O44" s="148" t="s">
        <v>115</v>
      </c>
      <c r="P44" s="148" t="s">
        <v>99</v>
      </c>
      <c r="Q44" s="148">
        <v>0.5</v>
      </c>
      <c r="R44" s="148" t="s">
        <v>98</v>
      </c>
      <c r="S44" s="148">
        <v>0.31</v>
      </c>
      <c r="T44" s="148" t="s">
        <v>90</v>
      </c>
      <c r="U44" s="148" t="s">
        <v>90</v>
      </c>
      <c r="V44" s="148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</row>
    <row r="45" spans="1:63" x14ac:dyDescent="0.25">
      <c r="A45" s="57" t="s">
        <v>45</v>
      </c>
      <c r="B45" s="131">
        <v>40786.482638888891</v>
      </c>
      <c r="C45" s="57" t="s">
        <v>100</v>
      </c>
      <c r="D45" s="57" t="s">
        <v>678</v>
      </c>
      <c r="E45" s="148"/>
      <c r="F45" s="148"/>
      <c r="G45" s="148"/>
      <c r="H45" s="148"/>
      <c r="I45" s="148"/>
      <c r="J45" s="148"/>
      <c r="K45" s="148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48" t="s">
        <v>127</v>
      </c>
      <c r="W45" s="150"/>
      <c r="X45" s="148" t="s">
        <v>97</v>
      </c>
      <c r="Y45" s="148" t="s">
        <v>97</v>
      </c>
      <c r="Z45" s="148" t="s">
        <v>97</v>
      </c>
      <c r="AA45" s="148" t="s">
        <v>97</v>
      </c>
      <c r="AB45" s="148" t="s">
        <v>97</v>
      </c>
      <c r="AC45" s="148" t="s">
        <v>97</v>
      </c>
      <c r="AD45" s="148" t="s">
        <v>97</v>
      </c>
      <c r="AE45" s="148" t="s">
        <v>97</v>
      </c>
      <c r="AF45" s="148" t="s">
        <v>97</v>
      </c>
      <c r="AG45" s="148" t="s">
        <v>97</v>
      </c>
      <c r="AH45" s="148" t="s">
        <v>97</v>
      </c>
      <c r="AI45" s="148" t="s">
        <v>97</v>
      </c>
      <c r="AJ45" s="148" t="s">
        <v>97</v>
      </c>
      <c r="AK45" s="148" t="s">
        <v>97</v>
      </c>
      <c r="AL45" s="148" t="s">
        <v>97</v>
      </c>
      <c r="AM45" s="148" t="s">
        <v>97</v>
      </c>
      <c r="AN45" s="148" t="s">
        <v>97</v>
      </c>
      <c r="AO45" s="148" t="s">
        <v>287</v>
      </c>
      <c r="AP45" s="148" t="s">
        <v>97</v>
      </c>
      <c r="AQ45" s="148" t="s">
        <v>97</v>
      </c>
      <c r="AR45" s="148" t="s">
        <v>97</v>
      </c>
      <c r="AS45" s="148" t="s">
        <v>97</v>
      </c>
      <c r="AT45" s="148" t="s">
        <v>97</v>
      </c>
      <c r="AU45" s="148" t="s">
        <v>97</v>
      </c>
      <c r="AV45" s="148">
        <v>2</v>
      </c>
      <c r="AW45" s="150"/>
      <c r="AX45" s="148" t="s">
        <v>101</v>
      </c>
      <c r="AY45" s="148">
        <v>1</v>
      </c>
      <c r="AZ45" s="148" t="s">
        <v>101</v>
      </c>
      <c r="BA45" s="148">
        <v>5.8999999999999997E-2</v>
      </c>
      <c r="BB45" s="148">
        <v>0.54</v>
      </c>
      <c r="BC45" s="148">
        <v>4.9000000000000004</v>
      </c>
      <c r="BD45" s="148">
        <v>150</v>
      </c>
      <c r="BE45" s="148">
        <v>0.73</v>
      </c>
      <c r="BF45" s="148">
        <v>0.85</v>
      </c>
      <c r="BG45" s="148">
        <v>0.56999999999999995</v>
      </c>
      <c r="BH45" s="148" t="s">
        <v>337</v>
      </c>
      <c r="BI45" s="148" t="s">
        <v>99</v>
      </c>
      <c r="BJ45" s="148" t="s">
        <v>101</v>
      </c>
      <c r="BK45" s="148">
        <v>13</v>
      </c>
    </row>
    <row r="46" spans="1:63" x14ac:dyDescent="0.25">
      <c r="A46" s="57" t="s">
        <v>45</v>
      </c>
      <c r="B46" s="131">
        <v>40786.482638888891</v>
      </c>
      <c r="C46" s="57" t="s">
        <v>96</v>
      </c>
      <c r="D46" s="57" t="s">
        <v>678</v>
      </c>
      <c r="E46" s="148"/>
      <c r="F46" s="148"/>
      <c r="G46" s="148"/>
      <c r="H46" s="148"/>
      <c r="I46" s="148"/>
      <c r="J46" s="148"/>
      <c r="K46" s="148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48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48">
        <v>1.8</v>
      </c>
      <c r="AX46" s="148" t="s">
        <v>101</v>
      </c>
      <c r="AY46" s="148">
        <v>0.92</v>
      </c>
      <c r="AZ46" s="148" t="s">
        <v>101</v>
      </c>
      <c r="BA46" s="148">
        <v>6.5000000000000002E-2</v>
      </c>
      <c r="BB46" s="148">
        <v>0.3</v>
      </c>
      <c r="BC46" s="148">
        <v>3.8</v>
      </c>
      <c r="BD46" s="148">
        <v>8.6</v>
      </c>
      <c r="BE46" s="148">
        <v>0.62</v>
      </c>
      <c r="BF46" s="148">
        <v>0.95</v>
      </c>
      <c r="BG46" s="148">
        <v>0.11</v>
      </c>
      <c r="BH46" s="148" t="s">
        <v>337</v>
      </c>
      <c r="BI46" s="148" t="s">
        <v>99</v>
      </c>
      <c r="BJ46" s="148" t="s">
        <v>101</v>
      </c>
      <c r="BK46" s="148">
        <v>12</v>
      </c>
    </row>
    <row r="47" spans="1:63" x14ac:dyDescent="0.25">
      <c r="A47" s="57" t="s">
        <v>48</v>
      </c>
      <c r="B47" s="131">
        <v>40786.506249999999</v>
      </c>
      <c r="C47" s="57" t="s">
        <v>100</v>
      </c>
      <c r="D47" s="57" t="s">
        <v>92</v>
      </c>
      <c r="E47" s="148">
        <v>10.09</v>
      </c>
      <c r="F47" s="148">
        <v>50458</v>
      </c>
      <c r="G47" s="148">
        <v>8.01</v>
      </c>
      <c r="H47" s="148">
        <v>18.940000000000001</v>
      </c>
      <c r="I47" s="148">
        <v>9</v>
      </c>
      <c r="J47" s="148">
        <v>30</v>
      </c>
      <c r="K47" s="148">
        <v>60</v>
      </c>
      <c r="L47" s="148">
        <v>7.79</v>
      </c>
      <c r="M47" s="148">
        <v>50200</v>
      </c>
      <c r="N47" s="148">
        <v>3</v>
      </c>
      <c r="O47" s="148" t="s">
        <v>115</v>
      </c>
      <c r="P47" s="148" t="s">
        <v>99</v>
      </c>
      <c r="Q47" s="148">
        <v>0.3</v>
      </c>
      <c r="R47" s="148" t="s">
        <v>98</v>
      </c>
      <c r="S47" s="148">
        <v>0.09</v>
      </c>
      <c r="T47" s="148" t="s">
        <v>90</v>
      </c>
      <c r="U47" s="148" t="s">
        <v>90</v>
      </c>
      <c r="V47" s="148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</row>
    <row r="48" spans="1:63" x14ac:dyDescent="0.25">
      <c r="A48" s="57" t="s">
        <v>48</v>
      </c>
      <c r="B48" s="131">
        <v>40786.506249999999</v>
      </c>
      <c r="C48" s="57" t="s">
        <v>100</v>
      </c>
      <c r="D48" s="57" t="s">
        <v>678</v>
      </c>
      <c r="E48" s="148"/>
      <c r="F48" s="148"/>
      <c r="G48" s="148"/>
      <c r="H48" s="148"/>
      <c r="I48" s="148"/>
      <c r="J48" s="148"/>
      <c r="K48" s="148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48" t="s">
        <v>127</v>
      </c>
      <c r="W48" s="150"/>
      <c r="X48" s="148" t="s">
        <v>97</v>
      </c>
      <c r="Y48" s="148" t="s">
        <v>97</v>
      </c>
      <c r="Z48" s="148" t="s">
        <v>97</v>
      </c>
      <c r="AA48" s="148" t="s">
        <v>97</v>
      </c>
      <c r="AB48" s="148" t="s">
        <v>97</v>
      </c>
      <c r="AC48" s="148" t="s">
        <v>97</v>
      </c>
      <c r="AD48" s="148" t="s">
        <v>97</v>
      </c>
      <c r="AE48" s="148" t="s">
        <v>97</v>
      </c>
      <c r="AF48" s="148" t="s">
        <v>97</v>
      </c>
      <c r="AG48" s="148" t="s">
        <v>97</v>
      </c>
      <c r="AH48" s="148" t="s">
        <v>97</v>
      </c>
      <c r="AI48" s="148" t="s">
        <v>97</v>
      </c>
      <c r="AJ48" s="148" t="s">
        <v>97</v>
      </c>
      <c r="AK48" s="148" t="s">
        <v>97</v>
      </c>
      <c r="AL48" s="148" t="s">
        <v>97</v>
      </c>
      <c r="AM48" s="148" t="s">
        <v>97</v>
      </c>
      <c r="AN48" s="148" t="s">
        <v>97</v>
      </c>
      <c r="AO48" s="148" t="s">
        <v>287</v>
      </c>
      <c r="AP48" s="148" t="s">
        <v>97</v>
      </c>
      <c r="AQ48" s="148" t="s">
        <v>97</v>
      </c>
      <c r="AR48" s="148" t="s">
        <v>97</v>
      </c>
      <c r="AS48" s="148" t="s">
        <v>97</v>
      </c>
      <c r="AT48" s="148" t="s">
        <v>97</v>
      </c>
      <c r="AU48" s="148" t="s">
        <v>97</v>
      </c>
      <c r="AV48" s="148">
        <v>1</v>
      </c>
      <c r="AW48" s="150"/>
      <c r="AX48" s="148" t="s">
        <v>101</v>
      </c>
      <c r="AY48" s="148">
        <v>1.1000000000000001</v>
      </c>
      <c r="AZ48" s="148" t="s">
        <v>101</v>
      </c>
      <c r="BA48" s="148">
        <v>0.28999999999999998</v>
      </c>
      <c r="BB48" s="148">
        <v>0.42</v>
      </c>
      <c r="BC48" s="148">
        <v>3.9</v>
      </c>
      <c r="BD48" s="148">
        <v>61</v>
      </c>
      <c r="BE48" s="148">
        <v>0.74</v>
      </c>
      <c r="BF48" s="148">
        <v>0.44</v>
      </c>
      <c r="BG48" s="148">
        <v>0.25</v>
      </c>
      <c r="BH48" s="148" t="s">
        <v>337</v>
      </c>
      <c r="BI48" s="148" t="s">
        <v>99</v>
      </c>
      <c r="BJ48" s="148" t="s">
        <v>101</v>
      </c>
      <c r="BK48" s="148">
        <v>3.2</v>
      </c>
    </row>
    <row r="49" spans="1:63" x14ac:dyDescent="0.25">
      <c r="A49" s="57" t="s">
        <v>48</v>
      </c>
      <c r="B49" s="131">
        <v>40786.506249999999</v>
      </c>
      <c r="C49" s="57" t="s">
        <v>96</v>
      </c>
      <c r="D49" s="57" t="s">
        <v>678</v>
      </c>
      <c r="E49" s="148"/>
      <c r="F49" s="148"/>
      <c r="G49" s="148"/>
      <c r="H49" s="148"/>
      <c r="I49" s="148"/>
      <c r="J49" s="148"/>
      <c r="K49" s="148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48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48">
        <v>0.9</v>
      </c>
      <c r="AX49" s="148" t="s">
        <v>101</v>
      </c>
      <c r="AY49" s="148">
        <v>0.98</v>
      </c>
      <c r="AZ49" s="148" t="s">
        <v>101</v>
      </c>
      <c r="BA49" s="148">
        <v>0.28999999999999998</v>
      </c>
      <c r="BB49" s="148">
        <v>0.42</v>
      </c>
      <c r="BC49" s="148">
        <v>3.4</v>
      </c>
      <c r="BD49" s="148">
        <v>8.4</v>
      </c>
      <c r="BE49" s="148">
        <v>0.65</v>
      </c>
      <c r="BF49" s="148">
        <v>0.39</v>
      </c>
      <c r="BG49" s="148">
        <v>0.19</v>
      </c>
      <c r="BH49" s="148" t="s">
        <v>337</v>
      </c>
      <c r="BI49" s="148" t="s">
        <v>99</v>
      </c>
      <c r="BJ49" s="148" t="s">
        <v>101</v>
      </c>
      <c r="BK49" s="148">
        <v>3.5</v>
      </c>
    </row>
    <row r="50" spans="1:63" x14ac:dyDescent="0.25">
      <c r="A50" s="57" t="s">
        <v>51</v>
      </c>
      <c r="B50" s="131">
        <v>40890.388888888891</v>
      </c>
      <c r="C50" s="57" t="s">
        <v>108</v>
      </c>
      <c r="D50" s="57" t="s">
        <v>92</v>
      </c>
      <c r="E50" s="148">
        <v>8.5</v>
      </c>
      <c r="F50" s="148">
        <v>18492</v>
      </c>
      <c r="G50" s="148">
        <v>8.11</v>
      </c>
      <c r="H50" s="148">
        <v>13.12</v>
      </c>
      <c r="I50" s="283">
        <v>4900</v>
      </c>
      <c r="J50" s="283">
        <v>5300</v>
      </c>
      <c r="K50" s="283" t="s">
        <v>680</v>
      </c>
      <c r="L50" s="148">
        <v>7.4</v>
      </c>
      <c r="M50" s="148">
        <v>15700</v>
      </c>
      <c r="N50" s="148">
        <v>26.4</v>
      </c>
      <c r="O50" s="148">
        <v>8.9</v>
      </c>
      <c r="P50" s="148">
        <v>0.3</v>
      </c>
      <c r="Q50" s="148">
        <v>1.2</v>
      </c>
      <c r="R50" s="148">
        <v>0.1</v>
      </c>
      <c r="S50" s="148">
        <v>0.71</v>
      </c>
      <c r="T50" s="148">
        <v>28</v>
      </c>
      <c r="U50" s="148" t="s">
        <v>90</v>
      </c>
      <c r="V50" s="148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0"/>
      <c r="BE50" s="150"/>
      <c r="BF50" s="150"/>
      <c r="BG50" s="150"/>
      <c r="BH50" s="150"/>
      <c r="BI50" s="150"/>
      <c r="BJ50" s="150"/>
      <c r="BK50" s="150"/>
    </row>
    <row r="51" spans="1:63" ht="13" x14ac:dyDescent="0.25">
      <c r="A51" s="57" t="s">
        <v>51</v>
      </c>
      <c r="B51" s="131">
        <v>40890.388888888891</v>
      </c>
      <c r="C51" s="57" t="s">
        <v>108</v>
      </c>
      <c r="D51" s="57" t="s">
        <v>678</v>
      </c>
      <c r="E51" s="148"/>
      <c r="F51" s="284"/>
      <c r="G51" s="148"/>
      <c r="H51" s="148"/>
      <c r="I51" s="200"/>
      <c r="J51" s="200"/>
      <c r="K51" s="200"/>
      <c r="L51" s="150"/>
      <c r="M51" s="150"/>
      <c r="N51" s="150"/>
      <c r="O51" s="150"/>
      <c r="P51" s="150"/>
      <c r="Q51" s="150"/>
      <c r="R51" s="150"/>
      <c r="S51" s="150"/>
      <c r="T51" s="148">
        <v>6</v>
      </c>
      <c r="U51" s="150"/>
      <c r="V51" s="148" t="s">
        <v>127</v>
      </c>
      <c r="W51" s="150"/>
      <c r="X51" s="148" t="s">
        <v>97</v>
      </c>
      <c r="Y51" s="148" t="s">
        <v>97</v>
      </c>
      <c r="Z51" s="148" t="s">
        <v>97</v>
      </c>
      <c r="AA51" s="148" t="s">
        <v>97</v>
      </c>
      <c r="AB51" s="148" t="s">
        <v>97</v>
      </c>
      <c r="AC51" s="148" t="s">
        <v>97</v>
      </c>
      <c r="AD51" s="148" t="s">
        <v>97</v>
      </c>
      <c r="AE51" s="148" t="s">
        <v>97</v>
      </c>
      <c r="AF51" s="148" t="s">
        <v>97</v>
      </c>
      <c r="AG51" s="148" t="s">
        <v>97</v>
      </c>
      <c r="AH51" s="148" t="s">
        <v>97</v>
      </c>
      <c r="AI51" s="148" t="s">
        <v>97</v>
      </c>
      <c r="AJ51" s="148" t="s">
        <v>97</v>
      </c>
      <c r="AK51" s="148" t="s">
        <v>97</v>
      </c>
      <c r="AL51" s="148" t="s">
        <v>97</v>
      </c>
      <c r="AM51" s="148" t="s">
        <v>97</v>
      </c>
      <c r="AN51" s="148" t="s">
        <v>97</v>
      </c>
      <c r="AO51" s="148" t="s">
        <v>287</v>
      </c>
      <c r="AP51" s="148" t="s">
        <v>97</v>
      </c>
      <c r="AQ51" s="148" t="s">
        <v>97</v>
      </c>
      <c r="AR51" s="148" t="s">
        <v>97</v>
      </c>
      <c r="AS51" s="148" t="s">
        <v>97</v>
      </c>
      <c r="AT51" s="148" t="s">
        <v>97</v>
      </c>
      <c r="AU51" s="148" t="s">
        <v>97</v>
      </c>
      <c r="AV51" s="148">
        <v>2.2000000000000002</v>
      </c>
      <c r="AW51" s="150"/>
      <c r="AX51" s="148" t="s">
        <v>101</v>
      </c>
      <c r="AY51" s="148">
        <v>0.79</v>
      </c>
      <c r="AZ51" s="148" t="s">
        <v>101</v>
      </c>
      <c r="BA51" s="148">
        <v>0.2</v>
      </c>
      <c r="BB51" s="148">
        <v>0.44</v>
      </c>
      <c r="BC51" s="148">
        <v>4.8</v>
      </c>
      <c r="BD51" s="148">
        <v>91</v>
      </c>
      <c r="BE51" s="148">
        <v>1.5</v>
      </c>
      <c r="BF51" s="148">
        <v>1</v>
      </c>
      <c r="BG51" s="148">
        <v>0.25</v>
      </c>
      <c r="BH51" s="148">
        <v>0.28000000000000003</v>
      </c>
      <c r="BI51" s="148">
        <v>0.26</v>
      </c>
      <c r="BJ51" s="148" t="s">
        <v>101</v>
      </c>
      <c r="BK51" s="148">
        <v>16</v>
      </c>
    </row>
    <row r="52" spans="1:63" ht="13" x14ac:dyDescent="0.25">
      <c r="A52" s="57" t="s">
        <v>51</v>
      </c>
      <c r="B52" s="131">
        <v>40890.388888888891</v>
      </c>
      <c r="C52" s="57" t="s">
        <v>107</v>
      </c>
      <c r="D52" s="57" t="s">
        <v>678</v>
      </c>
      <c r="E52" s="148"/>
      <c r="F52" s="284"/>
      <c r="G52" s="148"/>
      <c r="H52" s="148"/>
      <c r="I52" s="200"/>
      <c r="J52" s="200"/>
      <c r="K52" s="20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48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48">
        <v>3.2</v>
      </c>
      <c r="AX52" s="148" t="s">
        <v>101</v>
      </c>
      <c r="AY52" s="148">
        <v>0.82</v>
      </c>
      <c r="AZ52" s="148" t="s">
        <v>101</v>
      </c>
      <c r="BA52" s="148">
        <v>0.17</v>
      </c>
      <c r="BB52" s="148" t="s">
        <v>679</v>
      </c>
      <c r="BC52" s="148">
        <v>4</v>
      </c>
      <c r="BD52" s="148">
        <v>5.3</v>
      </c>
      <c r="BE52" s="148">
        <v>0.69</v>
      </c>
      <c r="BF52" s="148">
        <v>0.96</v>
      </c>
      <c r="BG52" s="148">
        <v>3.3000000000000002E-2</v>
      </c>
      <c r="BH52" s="148">
        <v>0.2</v>
      </c>
      <c r="BI52" s="148">
        <v>0.24</v>
      </c>
      <c r="BJ52" s="148" t="s">
        <v>101</v>
      </c>
      <c r="BK52" s="148">
        <v>15</v>
      </c>
    </row>
    <row r="53" spans="1:63" x14ac:dyDescent="0.25">
      <c r="A53" s="57" t="s">
        <v>53</v>
      </c>
      <c r="B53" s="131">
        <v>40890.427083333336</v>
      </c>
      <c r="C53" s="57" t="s">
        <v>108</v>
      </c>
      <c r="D53" s="57" t="s">
        <v>92</v>
      </c>
      <c r="E53" s="148">
        <v>9.2799999999999994</v>
      </c>
      <c r="F53" s="148">
        <v>21357</v>
      </c>
      <c r="G53" s="148">
        <v>8.18</v>
      </c>
      <c r="H53" s="148">
        <v>12.7</v>
      </c>
      <c r="I53" s="283">
        <v>4300</v>
      </c>
      <c r="J53" s="283">
        <v>4200</v>
      </c>
      <c r="K53" s="283" t="s">
        <v>681</v>
      </c>
      <c r="L53" s="148">
        <v>7.43</v>
      </c>
      <c r="M53" s="148">
        <v>21200</v>
      </c>
      <c r="N53" s="148">
        <v>14.6</v>
      </c>
      <c r="O53" s="148">
        <v>7.4</v>
      </c>
      <c r="P53" s="148">
        <v>0.3</v>
      </c>
      <c r="Q53" s="148">
        <v>1</v>
      </c>
      <c r="R53" s="148">
        <v>0.1</v>
      </c>
      <c r="S53" s="148">
        <v>0.55000000000000004</v>
      </c>
      <c r="T53" s="148">
        <v>15</v>
      </c>
      <c r="U53" s="148" t="s">
        <v>90</v>
      </c>
      <c r="V53" s="148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</row>
    <row r="54" spans="1:63" ht="13" x14ac:dyDescent="0.25">
      <c r="A54" s="57" t="s">
        <v>53</v>
      </c>
      <c r="B54" s="131">
        <v>40890.427083333336</v>
      </c>
      <c r="C54" s="57" t="s">
        <v>108</v>
      </c>
      <c r="D54" s="57" t="s">
        <v>678</v>
      </c>
      <c r="E54" s="284"/>
      <c r="F54" s="148"/>
      <c r="G54" s="148"/>
      <c r="H54" s="148"/>
      <c r="I54" s="200"/>
      <c r="J54" s="200"/>
      <c r="K54" s="200"/>
      <c r="L54" s="150"/>
      <c r="M54" s="150"/>
      <c r="N54" s="150"/>
      <c r="O54" s="150"/>
      <c r="P54" s="150"/>
      <c r="Q54" s="150"/>
      <c r="R54" s="150"/>
      <c r="S54" s="150"/>
      <c r="T54" s="148" t="s">
        <v>90</v>
      </c>
      <c r="U54" s="150"/>
      <c r="V54" s="148" t="s">
        <v>127</v>
      </c>
      <c r="W54" s="150"/>
      <c r="X54" s="148" t="s">
        <v>97</v>
      </c>
      <c r="Y54" s="148" t="s">
        <v>97</v>
      </c>
      <c r="Z54" s="148" t="s">
        <v>97</v>
      </c>
      <c r="AA54" s="148" t="s">
        <v>97</v>
      </c>
      <c r="AB54" s="148" t="s">
        <v>97</v>
      </c>
      <c r="AC54" s="148" t="s">
        <v>97</v>
      </c>
      <c r="AD54" s="148" t="s">
        <v>97</v>
      </c>
      <c r="AE54" s="148" t="s">
        <v>97</v>
      </c>
      <c r="AF54" s="148" t="s">
        <v>97</v>
      </c>
      <c r="AG54" s="148" t="s">
        <v>97</v>
      </c>
      <c r="AH54" s="148" t="s">
        <v>97</v>
      </c>
      <c r="AI54" s="148" t="s">
        <v>97</v>
      </c>
      <c r="AJ54" s="148" t="s">
        <v>97</v>
      </c>
      <c r="AK54" s="148" t="s">
        <v>97</v>
      </c>
      <c r="AL54" s="148" t="s">
        <v>97</v>
      </c>
      <c r="AM54" s="148" t="s">
        <v>97</v>
      </c>
      <c r="AN54" s="148" t="s">
        <v>97</v>
      </c>
      <c r="AO54" s="148" t="s">
        <v>287</v>
      </c>
      <c r="AP54" s="148" t="s">
        <v>97</v>
      </c>
      <c r="AQ54" s="148" t="s">
        <v>97</v>
      </c>
      <c r="AR54" s="148" t="s">
        <v>97</v>
      </c>
      <c r="AS54" s="148" t="s">
        <v>97</v>
      </c>
      <c r="AT54" s="148" t="s">
        <v>97</v>
      </c>
      <c r="AU54" s="148" t="s">
        <v>97</v>
      </c>
      <c r="AV54" s="148">
        <v>2.2999999999999998</v>
      </c>
      <c r="AW54" s="150"/>
      <c r="AX54" s="148" t="s">
        <v>101</v>
      </c>
      <c r="AY54" s="148">
        <v>0.71</v>
      </c>
      <c r="AZ54" s="148" t="s">
        <v>101</v>
      </c>
      <c r="BA54" s="148">
        <v>0.14000000000000001</v>
      </c>
      <c r="BB54" s="148">
        <v>0.42</v>
      </c>
      <c r="BC54" s="148">
        <v>4.5999999999999996</v>
      </c>
      <c r="BD54" s="148">
        <v>84</v>
      </c>
      <c r="BE54" s="148">
        <v>2.9</v>
      </c>
      <c r="BF54" s="148">
        <v>0.83</v>
      </c>
      <c r="BG54" s="148">
        <v>0.27</v>
      </c>
      <c r="BH54" s="148">
        <v>0.24</v>
      </c>
      <c r="BI54" s="148">
        <v>0.18</v>
      </c>
      <c r="BJ54" s="148" t="s">
        <v>101</v>
      </c>
      <c r="BK54" s="148">
        <v>17</v>
      </c>
    </row>
    <row r="55" spans="1:63" ht="13" x14ac:dyDescent="0.25">
      <c r="A55" s="57" t="s">
        <v>53</v>
      </c>
      <c r="B55" s="131">
        <v>40890.427083333336</v>
      </c>
      <c r="C55" s="57" t="s">
        <v>107</v>
      </c>
      <c r="D55" s="57" t="s">
        <v>678</v>
      </c>
      <c r="E55" s="284"/>
      <c r="F55" s="148"/>
      <c r="G55" s="148"/>
      <c r="H55" s="148"/>
      <c r="I55" s="200"/>
      <c r="J55" s="200"/>
      <c r="K55" s="20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48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48">
        <v>2.2000000000000002</v>
      </c>
      <c r="AX55" s="148" t="s">
        <v>101</v>
      </c>
      <c r="AY55" s="148">
        <v>0.8</v>
      </c>
      <c r="AZ55" s="148" t="s">
        <v>101</v>
      </c>
      <c r="BA55" s="148">
        <v>0.12</v>
      </c>
      <c r="BB55" s="148" t="s">
        <v>679</v>
      </c>
      <c r="BC55" s="148">
        <v>3.2</v>
      </c>
      <c r="BD55" s="148">
        <v>4.9000000000000004</v>
      </c>
      <c r="BE55" s="148">
        <v>2.2000000000000002</v>
      </c>
      <c r="BF55" s="148">
        <v>0.82</v>
      </c>
      <c r="BG55" s="148">
        <v>3.6999999999999998E-2</v>
      </c>
      <c r="BH55" s="148">
        <v>0.22</v>
      </c>
      <c r="BI55" s="148">
        <v>0.16</v>
      </c>
      <c r="BJ55" s="148" t="s">
        <v>101</v>
      </c>
      <c r="BK55" s="148">
        <v>15</v>
      </c>
    </row>
    <row r="56" spans="1:63" x14ac:dyDescent="0.25">
      <c r="A56" s="57" t="s">
        <v>52</v>
      </c>
      <c r="B56" s="131">
        <v>40890.463194444441</v>
      </c>
      <c r="C56" s="57" t="s">
        <v>108</v>
      </c>
      <c r="D56" s="57" t="s">
        <v>92</v>
      </c>
      <c r="E56" s="148">
        <v>10.43</v>
      </c>
      <c r="F56" s="148">
        <v>41363</v>
      </c>
      <c r="G56" s="148">
        <v>8.23</v>
      </c>
      <c r="H56" s="148">
        <v>13.72</v>
      </c>
      <c r="I56" s="283">
        <v>650</v>
      </c>
      <c r="J56" s="283">
        <v>220</v>
      </c>
      <c r="K56" s="283">
        <v>42000</v>
      </c>
      <c r="L56" s="148">
        <v>7.79</v>
      </c>
      <c r="M56" s="148">
        <v>44900</v>
      </c>
      <c r="N56" s="148">
        <v>4.29</v>
      </c>
      <c r="O56" s="148">
        <v>1</v>
      </c>
      <c r="P56" s="148" t="s">
        <v>99</v>
      </c>
      <c r="Q56" s="148">
        <v>0.4</v>
      </c>
      <c r="R56" s="148">
        <v>0.05</v>
      </c>
      <c r="S56" s="148">
        <v>0.2</v>
      </c>
      <c r="T56" s="148" t="s">
        <v>90</v>
      </c>
      <c r="U56" s="148" t="s">
        <v>90</v>
      </c>
      <c r="V56" s="148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</row>
    <row r="57" spans="1:63" ht="13" x14ac:dyDescent="0.25">
      <c r="A57" s="57" t="s">
        <v>52</v>
      </c>
      <c r="B57" s="131">
        <v>40890.463194444441</v>
      </c>
      <c r="C57" s="57" t="s">
        <v>108</v>
      </c>
      <c r="D57" s="57" t="s">
        <v>678</v>
      </c>
      <c r="E57" s="284"/>
      <c r="F57" s="148"/>
      <c r="G57" s="148"/>
      <c r="H57" s="148"/>
      <c r="I57" s="200"/>
      <c r="J57" s="200"/>
      <c r="K57" s="200"/>
      <c r="L57" s="150"/>
      <c r="M57" s="150"/>
      <c r="N57" s="150"/>
      <c r="O57" s="150"/>
      <c r="P57" s="150"/>
      <c r="Q57" s="150"/>
      <c r="R57" s="150"/>
      <c r="S57" s="150"/>
      <c r="T57" s="148" t="s">
        <v>90</v>
      </c>
      <c r="U57" s="150"/>
      <c r="V57" s="148" t="s">
        <v>127</v>
      </c>
      <c r="W57" s="150"/>
      <c r="X57" s="148" t="s">
        <v>97</v>
      </c>
      <c r="Y57" s="148" t="s">
        <v>97</v>
      </c>
      <c r="Z57" s="148" t="s">
        <v>97</v>
      </c>
      <c r="AA57" s="148" t="s">
        <v>97</v>
      </c>
      <c r="AB57" s="148" t="s">
        <v>97</v>
      </c>
      <c r="AC57" s="148" t="s">
        <v>97</v>
      </c>
      <c r="AD57" s="148" t="s">
        <v>97</v>
      </c>
      <c r="AE57" s="148" t="s">
        <v>97</v>
      </c>
      <c r="AF57" s="148" t="s">
        <v>97</v>
      </c>
      <c r="AG57" s="148" t="s">
        <v>97</v>
      </c>
      <c r="AH57" s="148" t="s">
        <v>97</v>
      </c>
      <c r="AI57" s="148" t="s">
        <v>97</v>
      </c>
      <c r="AJ57" s="148" t="s">
        <v>97</v>
      </c>
      <c r="AK57" s="148" t="s">
        <v>97</v>
      </c>
      <c r="AL57" s="148" t="s">
        <v>97</v>
      </c>
      <c r="AM57" s="148" t="s">
        <v>97</v>
      </c>
      <c r="AN57" s="148" t="s">
        <v>97</v>
      </c>
      <c r="AO57" s="148" t="s">
        <v>287</v>
      </c>
      <c r="AP57" s="148" t="s">
        <v>97</v>
      </c>
      <c r="AQ57" s="148" t="s">
        <v>97</v>
      </c>
      <c r="AR57" s="148" t="s">
        <v>97</v>
      </c>
      <c r="AS57" s="148" t="s">
        <v>97</v>
      </c>
      <c r="AT57" s="148" t="s">
        <v>97</v>
      </c>
      <c r="AU57" s="148" t="s">
        <v>97</v>
      </c>
      <c r="AV57" s="148">
        <v>1.7</v>
      </c>
      <c r="AW57" s="150"/>
      <c r="AX57" s="148" t="s">
        <v>101</v>
      </c>
      <c r="AY57" s="148">
        <v>0.84</v>
      </c>
      <c r="AZ57" s="148" t="s">
        <v>101</v>
      </c>
      <c r="BA57" s="148">
        <v>9.0999999999999998E-2</v>
      </c>
      <c r="BB57" s="148">
        <v>0.41</v>
      </c>
      <c r="BC57" s="148">
        <v>4</v>
      </c>
      <c r="BD57" s="148">
        <v>55</v>
      </c>
      <c r="BE57" s="148">
        <v>2.7</v>
      </c>
      <c r="BF57" s="148">
        <v>0.56999999999999995</v>
      </c>
      <c r="BG57" s="148">
        <v>0.18</v>
      </c>
      <c r="BH57" s="148" t="s">
        <v>337</v>
      </c>
      <c r="BI57" s="148" t="s">
        <v>99</v>
      </c>
      <c r="BJ57" s="148" t="s">
        <v>101</v>
      </c>
      <c r="BK57" s="148">
        <v>15</v>
      </c>
    </row>
    <row r="58" spans="1:63" ht="13" x14ac:dyDescent="0.25">
      <c r="A58" s="57" t="s">
        <v>52</v>
      </c>
      <c r="B58" s="131">
        <v>40890.463194444441</v>
      </c>
      <c r="C58" s="57" t="s">
        <v>107</v>
      </c>
      <c r="D58" s="57" t="s">
        <v>678</v>
      </c>
      <c r="E58" s="284"/>
      <c r="F58" s="148"/>
      <c r="G58" s="148"/>
      <c r="H58" s="148"/>
      <c r="I58" s="200"/>
      <c r="J58" s="200"/>
      <c r="K58" s="20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48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48">
        <v>1.7</v>
      </c>
      <c r="AX58" s="148" t="s">
        <v>101</v>
      </c>
      <c r="AY58" s="148">
        <v>0.82</v>
      </c>
      <c r="AZ58" s="148" t="s">
        <v>101</v>
      </c>
      <c r="BA58" s="148">
        <v>0.11</v>
      </c>
      <c r="BB58" s="148" t="s">
        <v>679</v>
      </c>
      <c r="BC58" s="148">
        <v>3.2</v>
      </c>
      <c r="BD58" s="148">
        <v>5.3</v>
      </c>
      <c r="BE58" s="148">
        <v>1.7</v>
      </c>
      <c r="BF58" s="148">
        <v>0.66</v>
      </c>
      <c r="BG58" s="148">
        <v>5.0999999999999997E-2</v>
      </c>
      <c r="BH58" s="148">
        <v>0.21</v>
      </c>
      <c r="BI58" s="148" t="s">
        <v>99</v>
      </c>
      <c r="BJ58" s="148" t="s">
        <v>101</v>
      </c>
      <c r="BK58" s="148">
        <v>15</v>
      </c>
    </row>
    <row r="59" spans="1:63" x14ac:dyDescent="0.25">
      <c r="A59" s="57" t="s">
        <v>50</v>
      </c>
      <c r="B59" s="131">
        <v>40890.493055555555</v>
      </c>
      <c r="C59" s="57" t="s">
        <v>108</v>
      </c>
      <c r="D59" s="57" t="s">
        <v>92</v>
      </c>
      <c r="E59" s="148">
        <v>9.7799999999999994</v>
      </c>
      <c r="F59" s="148">
        <v>46325</v>
      </c>
      <c r="G59" s="148">
        <v>8.33</v>
      </c>
      <c r="H59" s="148">
        <v>14.03</v>
      </c>
      <c r="I59" s="283">
        <v>120</v>
      </c>
      <c r="J59" s="283">
        <v>30</v>
      </c>
      <c r="K59" s="283">
        <v>4900</v>
      </c>
      <c r="L59" s="148">
        <v>7.86</v>
      </c>
      <c r="M59" s="148">
        <v>49000</v>
      </c>
      <c r="N59" s="148">
        <v>1.65</v>
      </c>
      <c r="O59" s="148" t="s">
        <v>115</v>
      </c>
      <c r="P59" s="148" t="s">
        <v>99</v>
      </c>
      <c r="Q59" s="148">
        <v>0.3</v>
      </c>
      <c r="R59" s="148">
        <v>0.03</v>
      </c>
      <c r="S59" s="148">
        <v>0.13</v>
      </c>
      <c r="T59" s="148" t="s">
        <v>90</v>
      </c>
      <c r="U59" s="148" t="s">
        <v>90</v>
      </c>
      <c r="V59" s="148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  <c r="BJ59" s="150"/>
      <c r="BK59" s="150"/>
    </row>
    <row r="60" spans="1:63" x14ac:dyDescent="0.25">
      <c r="A60" s="57" t="s">
        <v>50</v>
      </c>
      <c r="B60" s="131">
        <v>40890.493055555555</v>
      </c>
      <c r="C60" s="57" t="s">
        <v>108</v>
      </c>
      <c r="D60" s="57" t="s">
        <v>678</v>
      </c>
      <c r="E60" s="148"/>
      <c r="F60" s="148"/>
      <c r="G60" s="148"/>
      <c r="H60" s="148"/>
      <c r="I60" s="148"/>
      <c r="J60" s="148"/>
      <c r="K60" s="148"/>
      <c r="L60" s="150"/>
      <c r="M60" s="150"/>
      <c r="N60" s="150"/>
      <c r="O60" s="150"/>
      <c r="P60" s="150"/>
      <c r="Q60" s="150"/>
      <c r="R60" s="150"/>
      <c r="S60" s="150"/>
      <c r="T60" s="148">
        <v>6</v>
      </c>
      <c r="U60" s="150"/>
      <c r="V60" s="148" t="s">
        <v>127</v>
      </c>
      <c r="W60" s="150"/>
      <c r="X60" s="148" t="s">
        <v>97</v>
      </c>
      <c r="Y60" s="148" t="s">
        <v>97</v>
      </c>
      <c r="Z60" s="148" t="s">
        <v>97</v>
      </c>
      <c r="AA60" s="148" t="s">
        <v>97</v>
      </c>
      <c r="AB60" s="148" t="s">
        <v>97</v>
      </c>
      <c r="AC60" s="148" t="s">
        <v>97</v>
      </c>
      <c r="AD60" s="148" t="s">
        <v>97</v>
      </c>
      <c r="AE60" s="148" t="s">
        <v>97</v>
      </c>
      <c r="AF60" s="148" t="s">
        <v>97</v>
      </c>
      <c r="AG60" s="148" t="s">
        <v>97</v>
      </c>
      <c r="AH60" s="148" t="s">
        <v>97</v>
      </c>
      <c r="AI60" s="148" t="s">
        <v>97</v>
      </c>
      <c r="AJ60" s="148" t="s">
        <v>97</v>
      </c>
      <c r="AK60" s="148" t="s">
        <v>97</v>
      </c>
      <c r="AL60" s="148" t="s">
        <v>97</v>
      </c>
      <c r="AM60" s="148" t="s">
        <v>97</v>
      </c>
      <c r="AN60" s="148" t="s">
        <v>97</v>
      </c>
      <c r="AO60" s="148" t="s">
        <v>287</v>
      </c>
      <c r="AP60" s="148" t="s">
        <v>97</v>
      </c>
      <c r="AQ60" s="148" t="s">
        <v>97</v>
      </c>
      <c r="AR60" s="148" t="s">
        <v>97</v>
      </c>
      <c r="AS60" s="148" t="s">
        <v>97</v>
      </c>
      <c r="AT60" s="148" t="s">
        <v>97</v>
      </c>
      <c r="AU60" s="148" t="s">
        <v>97</v>
      </c>
      <c r="AV60" s="148">
        <v>1.6</v>
      </c>
      <c r="AW60" s="150"/>
      <c r="AX60" s="148" t="s">
        <v>101</v>
      </c>
      <c r="AY60" s="148">
        <v>0.82</v>
      </c>
      <c r="AZ60" s="148" t="s">
        <v>101</v>
      </c>
      <c r="BA60" s="148">
        <v>8.5000000000000006E-2</v>
      </c>
      <c r="BB60" s="148">
        <v>0.38</v>
      </c>
      <c r="BC60" s="148">
        <v>3.6</v>
      </c>
      <c r="BD60" s="148">
        <v>41</v>
      </c>
      <c r="BE60" s="148">
        <v>0.89</v>
      </c>
      <c r="BF60" s="148">
        <v>0.51</v>
      </c>
      <c r="BG60" s="148">
        <v>0.13</v>
      </c>
      <c r="BH60" s="148" t="s">
        <v>337</v>
      </c>
      <c r="BI60" s="148" t="s">
        <v>99</v>
      </c>
      <c r="BJ60" s="148" t="s">
        <v>101</v>
      </c>
      <c r="BK60" s="148">
        <v>14</v>
      </c>
    </row>
    <row r="61" spans="1:63" x14ac:dyDescent="0.25">
      <c r="A61" s="57" t="s">
        <v>50</v>
      </c>
      <c r="B61" s="131">
        <v>40890.493055555555</v>
      </c>
      <c r="C61" s="57" t="s">
        <v>107</v>
      </c>
      <c r="D61" s="57" t="s">
        <v>678</v>
      </c>
      <c r="E61" s="148"/>
      <c r="F61" s="148"/>
      <c r="G61" s="148"/>
      <c r="H61" s="148"/>
      <c r="I61" s="148"/>
      <c r="J61" s="148"/>
      <c r="K61" s="148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48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48">
        <v>1.5</v>
      </c>
      <c r="AX61" s="148" t="s">
        <v>101</v>
      </c>
      <c r="AY61" s="148">
        <v>0.8</v>
      </c>
      <c r="AZ61" s="148" t="s">
        <v>101</v>
      </c>
      <c r="BA61" s="148">
        <v>8.7999999999999995E-2</v>
      </c>
      <c r="BB61" s="148" t="s">
        <v>679</v>
      </c>
      <c r="BC61" s="148">
        <v>2.9</v>
      </c>
      <c r="BD61" s="148">
        <v>2.8</v>
      </c>
      <c r="BE61" s="148">
        <v>0.5</v>
      </c>
      <c r="BF61" s="148">
        <v>0.55000000000000004</v>
      </c>
      <c r="BG61" s="148">
        <v>3.6999999999999998E-2</v>
      </c>
      <c r="BH61" s="148" t="s">
        <v>337</v>
      </c>
      <c r="BI61" s="148" t="s">
        <v>99</v>
      </c>
      <c r="BJ61" s="148" t="s">
        <v>101</v>
      </c>
      <c r="BK61" s="148">
        <v>14</v>
      </c>
    </row>
    <row r="62" spans="1:63" x14ac:dyDescent="0.25">
      <c r="A62" s="57" t="s">
        <v>46</v>
      </c>
      <c r="B62" s="131">
        <v>40890.517361111109</v>
      </c>
      <c r="C62" s="57" t="s">
        <v>108</v>
      </c>
      <c r="D62" s="57" t="s">
        <v>92</v>
      </c>
      <c r="E62" s="148">
        <v>10.16</v>
      </c>
      <c r="F62" s="148">
        <v>45080</v>
      </c>
      <c r="G62" s="148">
        <v>8.32</v>
      </c>
      <c r="H62" s="148">
        <v>13.98</v>
      </c>
      <c r="I62" s="200">
        <v>30</v>
      </c>
      <c r="J62" s="200">
        <v>20</v>
      </c>
      <c r="K62" s="200">
        <v>5000</v>
      </c>
      <c r="L62" s="148">
        <v>7.87</v>
      </c>
      <c r="M62" s="148">
        <v>48200</v>
      </c>
      <c r="N62" s="148">
        <v>1.88</v>
      </c>
      <c r="O62" s="148" t="s">
        <v>115</v>
      </c>
      <c r="P62" s="148" t="s">
        <v>99</v>
      </c>
      <c r="Q62" s="148">
        <v>0.3</v>
      </c>
      <c r="R62" s="148">
        <v>0.04</v>
      </c>
      <c r="S62" s="148">
        <v>0.15</v>
      </c>
      <c r="T62" s="148" t="s">
        <v>90</v>
      </c>
      <c r="U62" s="148" t="s">
        <v>90</v>
      </c>
      <c r="V62" s="148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0"/>
      <c r="BK62" s="150"/>
    </row>
    <row r="63" spans="1:63" x14ac:dyDescent="0.25">
      <c r="A63" s="57" t="s">
        <v>46</v>
      </c>
      <c r="B63" s="131">
        <v>40890.517361111109</v>
      </c>
      <c r="C63" s="57" t="s">
        <v>108</v>
      </c>
      <c r="D63" s="57" t="s">
        <v>678</v>
      </c>
      <c r="E63" s="148"/>
      <c r="F63" s="148"/>
      <c r="G63" s="148"/>
      <c r="H63" s="148"/>
      <c r="I63" s="200"/>
      <c r="J63" s="200"/>
      <c r="K63" s="200"/>
      <c r="L63" s="150"/>
      <c r="M63" s="150"/>
      <c r="N63" s="150"/>
      <c r="O63" s="150"/>
      <c r="P63" s="150"/>
      <c r="Q63" s="150"/>
      <c r="R63" s="150"/>
      <c r="S63" s="150"/>
      <c r="T63" s="148" t="s">
        <v>90</v>
      </c>
      <c r="U63" s="150"/>
      <c r="V63" s="148" t="s">
        <v>127</v>
      </c>
      <c r="W63" s="150"/>
      <c r="X63" s="148" t="s">
        <v>97</v>
      </c>
      <c r="Y63" s="148" t="s">
        <v>97</v>
      </c>
      <c r="Z63" s="148" t="s">
        <v>97</v>
      </c>
      <c r="AA63" s="148" t="s">
        <v>97</v>
      </c>
      <c r="AB63" s="148" t="s">
        <v>97</v>
      </c>
      <c r="AC63" s="148" t="s">
        <v>97</v>
      </c>
      <c r="AD63" s="148" t="s">
        <v>97</v>
      </c>
      <c r="AE63" s="148" t="s">
        <v>97</v>
      </c>
      <c r="AF63" s="148" t="s">
        <v>97</v>
      </c>
      <c r="AG63" s="148" t="s">
        <v>97</v>
      </c>
      <c r="AH63" s="148" t="s">
        <v>97</v>
      </c>
      <c r="AI63" s="148" t="s">
        <v>97</v>
      </c>
      <c r="AJ63" s="148" t="s">
        <v>97</v>
      </c>
      <c r="AK63" s="148" t="s">
        <v>97</v>
      </c>
      <c r="AL63" s="148" t="s">
        <v>97</v>
      </c>
      <c r="AM63" s="148" t="s">
        <v>97</v>
      </c>
      <c r="AN63" s="148" t="s">
        <v>97</v>
      </c>
      <c r="AO63" s="148" t="s">
        <v>287</v>
      </c>
      <c r="AP63" s="148" t="s">
        <v>97</v>
      </c>
      <c r="AQ63" s="148" t="s">
        <v>97</v>
      </c>
      <c r="AR63" s="148" t="s">
        <v>97</v>
      </c>
      <c r="AS63" s="148" t="s">
        <v>97</v>
      </c>
      <c r="AT63" s="148" t="s">
        <v>97</v>
      </c>
      <c r="AU63" s="148">
        <v>14</v>
      </c>
      <c r="AV63" s="148">
        <v>1.8</v>
      </c>
      <c r="AW63" s="150"/>
      <c r="AX63" s="148" t="s">
        <v>101</v>
      </c>
      <c r="AY63" s="148">
        <v>0.68</v>
      </c>
      <c r="AZ63" s="148" t="s">
        <v>101</v>
      </c>
      <c r="BA63" s="148">
        <v>9.7000000000000003E-2</v>
      </c>
      <c r="BB63" s="148">
        <v>0.34</v>
      </c>
      <c r="BC63" s="148">
        <v>4.0999999999999996</v>
      </c>
      <c r="BD63" s="148">
        <v>44</v>
      </c>
      <c r="BE63" s="148">
        <v>0.98</v>
      </c>
      <c r="BF63" s="148">
        <v>0.56999999999999995</v>
      </c>
      <c r="BG63" s="148">
        <v>0.16</v>
      </c>
      <c r="BH63" s="148" t="s">
        <v>337</v>
      </c>
      <c r="BI63" s="148" t="s">
        <v>99</v>
      </c>
      <c r="BJ63" s="148" t="s">
        <v>101</v>
      </c>
      <c r="BK63" s="148">
        <v>17</v>
      </c>
    </row>
    <row r="64" spans="1:63" x14ac:dyDescent="0.25">
      <c r="A64" s="57" t="s">
        <v>46</v>
      </c>
      <c r="B64" s="131">
        <v>40890.517361111109</v>
      </c>
      <c r="C64" s="57" t="s">
        <v>107</v>
      </c>
      <c r="D64" s="57" t="s">
        <v>678</v>
      </c>
      <c r="E64" s="148"/>
      <c r="F64" s="148"/>
      <c r="G64" s="148"/>
      <c r="H64" s="148"/>
      <c r="I64" s="200"/>
      <c r="J64" s="200"/>
      <c r="K64" s="20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48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48">
        <v>1.6</v>
      </c>
      <c r="AX64" s="148" t="s">
        <v>101</v>
      </c>
      <c r="AY64" s="148">
        <v>0.84</v>
      </c>
      <c r="AZ64" s="148" t="s">
        <v>101</v>
      </c>
      <c r="BA64" s="148">
        <v>0.1</v>
      </c>
      <c r="BB64" s="148" t="s">
        <v>679</v>
      </c>
      <c r="BC64" s="148">
        <v>3.2</v>
      </c>
      <c r="BD64" s="148">
        <v>2.7</v>
      </c>
      <c r="BE64" s="148">
        <v>0.79</v>
      </c>
      <c r="BF64" s="148">
        <v>0.66</v>
      </c>
      <c r="BG64" s="148">
        <v>4.2999999999999997E-2</v>
      </c>
      <c r="BH64" s="148">
        <v>0.23</v>
      </c>
      <c r="BI64" s="148" t="s">
        <v>99</v>
      </c>
      <c r="BJ64" s="148" t="s">
        <v>101</v>
      </c>
      <c r="BK64" s="148">
        <v>17</v>
      </c>
    </row>
    <row r="65" spans="1:63" x14ac:dyDescent="0.25">
      <c r="A65" s="57" t="s">
        <v>47</v>
      </c>
      <c r="B65" s="131">
        <v>40890.553472222222</v>
      </c>
      <c r="C65" s="57" t="s">
        <v>108</v>
      </c>
      <c r="D65" s="57" t="s">
        <v>92</v>
      </c>
      <c r="E65" s="148">
        <v>10.119999999999999</v>
      </c>
      <c r="F65" s="148">
        <v>45808</v>
      </c>
      <c r="G65" s="148">
        <v>8.2799999999999994</v>
      </c>
      <c r="H65" s="148">
        <v>14.34</v>
      </c>
      <c r="I65" s="283">
        <v>9</v>
      </c>
      <c r="J65" s="283">
        <v>20</v>
      </c>
      <c r="K65" s="283">
        <v>300</v>
      </c>
      <c r="L65" s="148">
        <v>7.93</v>
      </c>
      <c r="M65" s="148">
        <v>49000</v>
      </c>
      <c r="N65" s="148">
        <v>0.5</v>
      </c>
      <c r="O65" s="148" t="s">
        <v>115</v>
      </c>
      <c r="P65" s="148" t="s">
        <v>99</v>
      </c>
      <c r="Q65" s="148">
        <v>0.3</v>
      </c>
      <c r="R65" s="148">
        <v>0.04</v>
      </c>
      <c r="S65" s="148">
        <v>0.14000000000000001</v>
      </c>
      <c r="T65" s="148" t="s">
        <v>90</v>
      </c>
      <c r="U65" s="148" t="s">
        <v>90</v>
      </c>
      <c r="V65" s="148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</row>
    <row r="66" spans="1:63" ht="13" x14ac:dyDescent="0.25">
      <c r="A66" s="57" t="s">
        <v>47</v>
      </c>
      <c r="B66" s="131">
        <v>40890.553472222222</v>
      </c>
      <c r="C66" s="57" t="s">
        <v>108</v>
      </c>
      <c r="D66" s="57" t="s">
        <v>678</v>
      </c>
      <c r="E66" s="284"/>
      <c r="F66" s="148"/>
      <c r="G66" s="148"/>
      <c r="H66" s="148"/>
      <c r="I66" s="200"/>
      <c r="J66" s="200"/>
      <c r="K66" s="200"/>
      <c r="L66" s="150"/>
      <c r="M66" s="150"/>
      <c r="N66" s="150"/>
      <c r="O66" s="150"/>
      <c r="P66" s="150"/>
      <c r="Q66" s="150"/>
      <c r="R66" s="150"/>
      <c r="S66" s="150"/>
      <c r="T66" s="148" t="s">
        <v>90</v>
      </c>
      <c r="U66" s="150"/>
      <c r="V66" s="148" t="s">
        <v>127</v>
      </c>
      <c r="W66" s="150"/>
      <c r="X66" s="148" t="s">
        <v>97</v>
      </c>
      <c r="Y66" s="148" t="s">
        <v>97</v>
      </c>
      <c r="Z66" s="148" t="s">
        <v>97</v>
      </c>
      <c r="AA66" s="148" t="s">
        <v>97</v>
      </c>
      <c r="AB66" s="148" t="s">
        <v>97</v>
      </c>
      <c r="AC66" s="148" t="s">
        <v>97</v>
      </c>
      <c r="AD66" s="148" t="s">
        <v>97</v>
      </c>
      <c r="AE66" s="148" t="s">
        <v>97</v>
      </c>
      <c r="AF66" s="148" t="s">
        <v>97</v>
      </c>
      <c r="AG66" s="148" t="s">
        <v>97</v>
      </c>
      <c r="AH66" s="148" t="s">
        <v>97</v>
      </c>
      <c r="AI66" s="148" t="s">
        <v>97</v>
      </c>
      <c r="AJ66" s="148" t="s">
        <v>97</v>
      </c>
      <c r="AK66" s="148" t="s">
        <v>283</v>
      </c>
      <c r="AL66" s="148" t="s">
        <v>97</v>
      </c>
      <c r="AM66" s="148" t="s">
        <v>97</v>
      </c>
      <c r="AN66" s="148" t="s">
        <v>97</v>
      </c>
      <c r="AO66" s="148" t="s">
        <v>287</v>
      </c>
      <c r="AP66" s="148" t="s">
        <v>97</v>
      </c>
      <c r="AQ66" s="148" t="s">
        <v>97</v>
      </c>
      <c r="AR66" s="148" t="s">
        <v>97</v>
      </c>
      <c r="AS66" s="148" t="s">
        <v>97</v>
      </c>
      <c r="AT66" s="148" t="s">
        <v>97</v>
      </c>
      <c r="AU66" s="148" t="s">
        <v>97</v>
      </c>
      <c r="AV66" s="148">
        <v>1.6</v>
      </c>
      <c r="AW66" s="150"/>
      <c r="AX66" s="148" t="s">
        <v>101</v>
      </c>
      <c r="AY66" s="148">
        <v>0.83</v>
      </c>
      <c r="AZ66" s="148" t="s">
        <v>101</v>
      </c>
      <c r="BA66" s="148">
        <v>9.7000000000000003E-2</v>
      </c>
      <c r="BB66" s="148">
        <v>0.36</v>
      </c>
      <c r="BC66" s="148">
        <v>5.2</v>
      </c>
      <c r="BD66" s="148">
        <v>42</v>
      </c>
      <c r="BE66" s="148">
        <v>0.91</v>
      </c>
      <c r="BF66" s="148">
        <v>0.56000000000000005</v>
      </c>
      <c r="BG66" s="148">
        <v>0.14000000000000001</v>
      </c>
      <c r="BH66" s="148" t="s">
        <v>337</v>
      </c>
      <c r="BI66" s="148" t="s">
        <v>99</v>
      </c>
      <c r="BJ66" s="148" t="s">
        <v>101</v>
      </c>
      <c r="BK66" s="148">
        <v>23</v>
      </c>
    </row>
    <row r="67" spans="1:63" ht="13" x14ac:dyDescent="0.25">
      <c r="A67" s="57" t="s">
        <v>47</v>
      </c>
      <c r="B67" s="131">
        <v>40890.553472222222</v>
      </c>
      <c r="C67" s="57" t="s">
        <v>107</v>
      </c>
      <c r="D67" s="57" t="s">
        <v>678</v>
      </c>
      <c r="E67" s="284"/>
      <c r="F67" s="148"/>
      <c r="G67" s="148"/>
      <c r="H67" s="148"/>
      <c r="I67" s="200"/>
      <c r="J67" s="200"/>
      <c r="K67" s="20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48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48">
        <v>1.4</v>
      </c>
      <c r="AX67" s="148" t="s">
        <v>101</v>
      </c>
      <c r="AY67" s="148">
        <v>0.68</v>
      </c>
      <c r="AZ67" s="148" t="s">
        <v>101</v>
      </c>
      <c r="BA67" s="148">
        <v>0.11</v>
      </c>
      <c r="BB67" s="148" t="s">
        <v>679</v>
      </c>
      <c r="BC67" s="148">
        <v>4.3</v>
      </c>
      <c r="BD67" s="148">
        <v>2.4</v>
      </c>
      <c r="BE67" s="148">
        <v>0.54</v>
      </c>
      <c r="BF67" s="148">
        <v>0.59</v>
      </c>
      <c r="BG67" s="148">
        <v>3.5000000000000003E-2</v>
      </c>
      <c r="BH67" s="148">
        <v>0.2</v>
      </c>
      <c r="BI67" s="148" t="s">
        <v>99</v>
      </c>
      <c r="BJ67" s="148" t="s">
        <v>101</v>
      </c>
      <c r="BK67" s="148">
        <v>23</v>
      </c>
    </row>
    <row r="68" spans="1:63" x14ac:dyDescent="0.25">
      <c r="A68" s="57" t="s">
        <v>51</v>
      </c>
      <c r="B68" s="131">
        <v>40892.394444444442</v>
      </c>
      <c r="C68" s="57" t="s">
        <v>108</v>
      </c>
      <c r="D68" s="57" t="s">
        <v>92</v>
      </c>
      <c r="E68" s="148">
        <v>9.52</v>
      </c>
      <c r="F68" s="148">
        <v>32427</v>
      </c>
      <c r="G68" s="148">
        <v>8.16</v>
      </c>
      <c r="H68" s="148">
        <v>14.06</v>
      </c>
      <c r="I68" s="283">
        <v>90</v>
      </c>
      <c r="J68" s="283">
        <v>390</v>
      </c>
      <c r="K68" s="283">
        <v>58000</v>
      </c>
      <c r="L68" s="148">
        <v>7.59</v>
      </c>
      <c r="M68" s="148">
        <v>26800</v>
      </c>
      <c r="N68" s="148">
        <v>8.48</v>
      </c>
      <c r="O68" s="148">
        <v>5.2</v>
      </c>
      <c r="P68" s="148">
        <v>0.2</v>
      </c>
      <c r="Q68" s="148">
        <v>0.8</v>
      </c>
      <c r="R68" s="148">
        <v>0.09</v>
      </c>
      <c r="S68" s="148">
        <v>0.39</v>
      </c>
      <c r="T68" s="148">
        <v>7</v>
      </c>
      <c r="U68" s="148" t="s">
        <v>90</v>
      </c>
      <c r="V68" s="148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</row>
    <row r="69" spans="1:63" x14ac:dyDescent="0.25">
      <c r="A69" s="57" t="s">
        <v>51</v>
      </c>
      <c r="B69" s="131">
        <v>40892.394444444442</v>
      </c>
      <c r="C69" s="57" t="s">
        <v>108</v>
      </c>
      <c r="D69" s="57" t="s">
        <v>678</v>
      </c>
      <c r="E69" s="148"/>
      <c r="F69" s="148"/>
      <c r="G69" s="148"/>
      <c r="H69" s="148"/>
      <c r="I69" s="200"/>
      <c r="J69" s="200"/>
      <c r="K69" s="200"/>
      <c r="L69" s="150"/>
      <c r="M69" s="150"/>
      <c r="N69" s="150"/>
      <c r="O69" s="150"/>
      <c r="P69" s="150"/>
      <c r="Q69" s="150"/>
      <c r="R69" s="150"/>
      <c r="S69" s="150"/>
      <c r="T69" s="148">
        <v>9</v>
      </c>
      <c r="U69" s="150"/>
      <c r="V69" s="148" t="s">
        <v>127</v>
      </c>
      <c r="W69" s="150"/>
      <c r="X69" s="148" t="s">
        <v>97</v>
      </c>
      <c r="Y69" s="148" t="s">
        <v>97</v>
      </c>
      <c r="Z69" s="148" t="s">
        <v>97</v>
      </c>
      <c r="AA69" s="148" t="s">
        <v>97</v>
      </c>
      <c r="AB69" s="148" t="s">
        <v>97</v>
      </c>
      <c r="AC69" s="148" t="s">
        <v>97</v>
      </c>
      <c r="AD69" s="148" t="s">
        <v>97</v>
      </c>
      <c r="AE69" s="148" t="s">
        <v>97</v>
      </c>
      <c r="AF69" s="148" t="s">
        <v>97</v>
      </c>
      <c r="AG69" s="148" t="s">
        <v>97</v>
      </c>
      <c r="AH69" s="148" t="s">
        <v>97</v>
      </c>
      <c r="AI69" s="148" t="s">
        <v>97</v>
      </c>
      <c r="AJ69" s="148" t="s">
        <v>97</v>
      </c>
      <c r="AK69" s="148" t="s">
        <v>97</v>
      </c>
      <c r="AL69" s="148" t="s">
        <v>97</v>
      </c>
      <c r="AM69" s="148" t="s">
        <v>97</v>
      </c>
      <c r="AN69" s="148" t="s">
        <v>97</v>
      </c>
      <c r="AO69" s="148" t="s">
        <v>287</v>
      </c>
      <c r="AP69" s="148" t="s">
        <v>97</v>
      </c>
      <c r="AQ69" s="148" t="s">
        <v>97</v>
      </c>
      <c r="AR69" s="148" t="s">
        <v>97</v>
      </c>
      <c r="AS69" s="148" t="s">
        <v>97</v>
      </c>
      <c r="AT69" s="148" t="s">
        <v>97</v>
      </c>
      <c r="AU69" s="148">
        <v>19</v>
      </c>
      <c r="AV69" s="148">
        <v>2.5</v>
      </c>
      <c r="AW69" s="150"/>
      <c r="AX69" s="148" t="s">
        <v>101</v>
      </c>
      <c r="AY69" s="148">
        <v>0.7</v>
      </c>
      <c r="AZ69" s="148" t="s">
        <v>101</v>
      </c>
      <c r="BA69" s="148">
        <v>0.16</v>
      </c>
      <c r="BB69" s="148">
        <v>0.36</v>
      </c>
      <c r="BC69" s="148">
        <v>4</v>
      </c>
      <c r="BD69" s="148">
        <v>110</v>
      </c>
      <c r="BE69" s="148">
        <v>0.57999999999999996</v>
      </c>
      <c r="BF69" s="148">
        <v>1</v>
      </c>
      <c r="BG69" s="148">
        <v>0.25</v>
      </c>
      <c r="BH69" s="148" t="s">
        <v>337</v>
      </c>
      <c r="BI69" s="148">
        <v>0.22</v>
      </c>
      <c r="BJ69" s="148" t="s">
        <v>101</v>
      </c>
      <c r="BK69" s="148">
        <v>17</v>
      </c>
    </row>
    <row r="70" spans="1:63" x14ac:dyDescent="0.25">
      <c r="A70" s="57" t="s">
        <v>51</v>
      </c>
      <c r="B70" s="131">
        <v>40892.394444444442</v>
      </c>
      <c r="C70" s="57" t="s">
        <v>107</v>
      </c>
      <c r="D70" s="57" t="s">
        <v>678</v>
      </c>
      <c r="E70" s="148"/>
      <c r="F70" s="148"/>
      <c r="G70" s="148"/>
      <c r="H70" s="148"/>
      <c r="I70" s="200"/>
      <c r="J70" s="200"/>
      <c r="K70" s="20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48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48">
        <v>2.2000000000000002</v>
      </c>
      <c r="AX70" s="148" t="s">
        <v>101</v>
      </c>
      <c r="AY70" s="148">
        <v>0.97</v>
      </c>
      <c r="AZ70" s="148" t="s">
        <v>101</v>
      </c>
      <c r="BA70" s="148">
        <v>0.14000000000000001</v>
      </c>
      <c r="BB70" s="148" t="s">
        <v>679</v>
      </c>
      <c r="BC70" s="148">
        <v>2.7</v>
      </c>
      <c r="BD70" s="148">
        <v>9</v>
      </c>
      <c r="BE70" s="148">
        <v>0.3</v>
      </c>
      <c r="BF70" s="148">
        <v>0.88</v>
      </c>
      <c r="BG70" s="148">
        <v>4.4999999999999998E-2</v>
      </c>
      <c r="BH70" s="148">
        <v>0.23</v>
      </c>
      <c r="BI70" s="148">
        <v>0.23</v>
      </c>
      <c r="BJ70" s="148" t="s">
        <v>101</v>
      </c>
      <c r="BK70" s="148">
        <v>14</v>
      </c>
    </row>
    <row r="71" spans="1:63" x14ac:dyDescent="0.25">
      <c r="A71" s="57" t="s">
        <v>53</v>
      </c>
      <c r="B71" s="131">
        <v>40892.416666666664</v>
      </c>
      <c r="C71" s="57" t="s">
        <v>108</v>
      </c>
      <c r="D71" s="57" t="s">
        <v>92</v>
      </c>
      <c r="E71" s="148">
        <v>8.7799999999999994</v>
      </c>
      <c r="F71" s="148">
        <v>31674</v>
      </c>
      <c r="G71" s="148">
        <v>8.25</v>
      </c>
      <c r="H71" s="148">
        <v>13.4</v>
      </c>
      <c r="I71" s="283">
        <v>80</v>
      </c>
      <c r="J71" s="283">
        <v>550</v>
      </c>
      <c r="K71" s="283">
        <v>77000</v>
      </c>
      <c r="L71" s="148">
        <v>7.63</v>
      </c>
      <c r="M71" s="148">
        <v>27000</v>
      </c>
      <c r="N71" s="148">
        <v>9.27</v>
      </c>
      <c r="O71" s="148">
        <v>5.4</v>
      </c>
      <c r="P71" s="148">
        <v>0.2</v>
      </c>
      <c r="Q71" s="148">
        <v>0.8</v>
      </c>
      <c r="R71" s="148">
        <v>0.08</v>
      </c>
      <c r="S71" s="148">
        <v>0.37</v>
      </c>
      <c r="T71" s="148">
        <v>10</v>
      </c>
      <c r="U71" s="148" t="s">
        <v>90</v>
      </c>
      <c r="V71" s="148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</row>
    <row r="72" spans="1:63" ht="13" x14ac:dyDescent="0.25">
      <c r="A72" s="57" t="s">
        <v>53</v>
      </c>
      <c r="B72" s="131">
        <v>40892.416666666664</v>
      </c>
      <c r="C72" s="57" t="s">
        <v>108</v>
      </c>
      <c r="D72" s="57" t="s">
        <v>678</v>
      </c>
      <c r="E72" s="284"/>
      <c r="F72" s="148"/>
      <c r="G72" s="148"/>
      <c r="H72" s="148"/>
      <c r="I72" s="200"/>
      <c r="J72" s="200"/>
      <c r="K72" s="200"/>
      <c r="L72" s="150"/>
      <c r="M72" s="150"/>
      <c r="N72" s="150"/>
      <c r="O72" s="150"/>
      <c r="P72" s="150"/>
      <c r="Q72" s="150"/>
      <c r="R72" s="150"/>
      <c r="S72" s="150"/>
      <c r="T72" s="148">
        <v>7</v>
      </c>
      <c r="U72" s="150"/>
      <c r="V72" s="148" t="s">
        <v>127</v>
      </c>
      <c r="W72" s="150"/>
      <c r="X72" s="148" t="s">
        <v>97</v>
      </c>
      <c r="Y72" s="148" t="s">
        <v>97</v>
      </c>
      <c r="Z72" s="148" t="s">
        <v>97</v>
      </c>
      <c r="AA72" s="148" t="s">
        <v>97</v>
      </c>
      <c r="AB72" s="148" t="s">
        <v>97</v>
      </c>
      <c r="AC72" s="148" t="s">
        <v>97</v>
      </c>
      <c r="AD72" s="148" t="s">
        <v>97</v>
      </c>
      <c r="AE72" s="148" t="s">
        <v>97</v>
      </c>
      <c r="AF72" s="148" t="s">
        <v>97</v>
      </c>
      <c r="AG72" s="148" t="s">
        <v>97</v>
      </c>
      <c r="AH72" s="148" t="s">
        <v>97</v>
      </c>
      <c r="AI72" s="148" t="s">
        <v>97</v>
      </c>
      <c r="AJ72" s="148" t="s">
        <v>97</v>
      </c>
      <c r="AK72" s="148" t="s">
        <v>97</v>
      </c>
      <c r="AL72" s="148" t="s">
        <v>97</v>
      </c>
      <c r="AM72" s="148" t="s">
        <v>97</v>
      </c>
      <c r="AN72" s="148" t="s">
        <v>97</v>
      </c>
      <c r="AO72" s="148" t="s">
        <v>287</v>
      </c>
      <c r="AP72" s="148" t="s">
        <v>97</v>
      </c>
      <c r="AQ72" s="148" t="s">
        <v>97</v>
      </c>
      <c r="AR72" s="148" t="s">
        <v>97</v>
      </c>
      <c r="AS72" s="148" t="s">
        <v>97</v>
      </c>
      <c r="AT72" s="148" t="s">
        <v>97</v>
      </c>
      <c r="AU72" s="148">
        <v>14</v>
      </c>
      <c r="AV72" s="148">
        <v>2.2000000000000002</v>
      </c>
      <c r="AW72" s="150"/>
      <c r="AX72" s="148" t="s">
        <v>101</v>
      </c>
      <c r="AY72" s="148">
        <v>0.73</v>
      </c>
      <c r="AZ72" s="148" t="s">
        <v>101</v>
      </c>
      <c r="BA72" s="148">
        <v>0.14000000000000001</v>
      </c>
      <c r="BB72" s="148">
        <v>0.37</v>
      </c>
      <c r="BC72" s="148">
        <v>3.8</v>
      </c>
      <c r="BD72" s="148">
        <v>95</v>
      </c>
      <c r="BE72" s="148">
        <v>0.49</v>
      </c>
      <c r="BF72" s="148">
        <v>0.96</v>
      </c>
      <c r="BG72" s="148">
        <v>0.23</v>
      </c>
      <c r="BH72" s="148" t="s">
        <v>337</v>
      </c>
      <c r="BI72" s="148">
        <v>0.18</v>
      </c>
      <c r="BJ72" s="148" t="s">
        <v>101</v>
      </c>
      <c r="BK72" s="148">
        <v>19</v>
      </c>
    </row>
    <row r="73" spans="1:63" ht="13" x14ac:dyDescent="0.25">
      <c r="A73" s="57" t="s">
        <v>53</v>
      </c>
      <c r="B73" s="131">
        <v>40892.416666666664</v>
      </c>
      <c r="C73" s="57" t="s">
        <v>107</v>
      </c>
      <c r="D73" s="57" t="s">
        <v>678</v>
      </c>
      <c r="E73" s="284"/>
      <c r="F73" s="148"/>
      <c r="G73" s="148"/>
      <c r="H73" s="148"/>
      <c r="I73" s="200"/>
      <c r="J73" s="200"/>
      <c r="K73" s="20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48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48">
        <v>2.1</v>
      </c>
      <c r="AX73" s="148" t="s">
        <v>101</v>
      </c>
      <c r="AY73" s="148">
        <v>0.96</v>
      </c>
      <c r="AZ73" s="148" t="s">
        <v>101</v>
      </c>
      <c r="BA73" s="148">
        <v>0.12</v>
      </c>
      <c r="BB73" s="148" t="s">
        <v>679</v>
      </c>
      <c r="BC73" s="148">
        <v>2.6</v>
      </c>
      <c r="BD73" s="148">
        <v>4.8</v>
      </c>
      <c r="BE73" s="148">
        <v>0.39</v>
      </c>
      <c r="BF73" s="148">
        <v>0.87</v>
      </c>
      <c r="BG73" s="148">
        <v>3.6999999999999998E-2</v>
      </c>
      <c r="BH73" s="148">
        <v>0.26</v>
      </c>
      <c r="BI73" s="148">
        <v>0.2</v>
      </c>
      <c r="BJ73" s="148" t="s">
        <v>101</v>
      </c>
      <c r="BK73" s="148">
        <v>16</v>
      </c>
    </row>
    <row r="74" spans="1:63" x14ac:dyDescent="0.25">
      <c r="A74" s="57" t="s">
        <v>52</v>
      </c>
      <c r="B74" s="131">
        <v>40892.444444444445</v>
      </c>
      <c r="C74" s="57" t="s">
        <v>108</v>
      </c>
      <c r="D74" s="57" t="s">
        <v>92</v>
      </c>
      <c r="E74" s="148">
        <v>9.39</v>
      </c>
      <c r="F74" s="148">
        <v>45167</v>
      </c>
      <c r="G74" s="148">
        <v>8.35</v>
      </c>
      <c r="H74" s="148">
        <v>13.92</v>
      </c>
      <c r="I74" s="200">
        <v>20</v>
      </c>
      <c r="J74" s="200">
        <v>40</v>
      </c>
      <c r="K74" s="200">
        <v>7800</v>
      </c>
      <c r="L74" s="148">
        <v>7.84</v>
      </c>
      <c r="M74" s="148">
        <v>45600</v>
      </c>
      <c r="N74" s="148">
        <v>2.0699999999999998</v>
      </c>
      <c r="O74" s="148">
        <v>1.3</v>
      </c>
      <c r="P74" s="148" t="s">
        <v>99</v>
      </c>
      <c r="Q74" s="148">
        <v>0.3</v>
      </c>
      <c r="R74" s="148">
        <v>0.04</v>
      </c>
      <c r="S74" s="148">
        <v>0.19</v>
      </c>
      <c r="T74" s="148" t="s">
        <v>90</v>
      </c>
      <c r="U74" s="148" t="s">
        <v>90</v>
      </c>
      <c r="V74" s="148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</row>
    <row r="75" spans="1:63" ht="13" x14ac:dyDescent="0.25">
      <c r="A75" s="57" t="s">
        <v>52</v>
      </c>
      <c r="B75" s="131">
        <v>40892.444444444445</v>
      </c>
      <c r="C75" s="57" t="s">
        <v>108</v>
      </c>
      <c r="D75" s="57" t="s">
        <v>678</v>
      </c>
      <c r="E75" s="284"/>
      <c r="F75" s="148"/>
      <c r="G75" s="148"/>
      <c r="H75" s="148"/>
      <c r="I75" s="200"/>
      <c r="J75" s="200"/>
      <c r="K75" s="200"/>
      <c r="L75" s="150"/>
      <c r="M75" s="150"/>
      <c r="N75" s="150"/>
      <c r="O75" s="150"/>
      <c r="P75" s="150"/>
      <c r="Q75" s="150"/>
      <c r="R75" s="150"/>
      <c r="S75" s="150"/>
      <c r="T75" s="148" t="s">
        <v>90</v>
      </c>
      <c r="U75" s="150"/>
      <c r="V75" s="148" t="s">
        <v>127</v>
      </c>
      <c r="W75" s="150"/>
      <c r="X75" s="148" t="s">
        <v>97</v>
      </c>
      <c r="Y75" s="148" t="s">
        <v>97</v>
      </c>
      <c r="Z75" s="148" t="s">
        <v>97</v>
      </c>
      <c r="AA75" s="148" t="s">
        <v>97</v>
      </c>
      <c r="AB75" s="148" t="s">
        <v>97</v>
      </c>
      <c r="AC75" s="148" t="s">
        <v>97</v>
      </c>
      <c r="AD75" s="148" t="s">
        <v>97</v>
      </c>
      <c r="AE75" s="148" t="s">
        <v>97</v>
      </c>
      <c r="AF75" s="148" t="s">
        <v>97</v>
      </c>
      <c r="AG75" s="148" t="s">
        <v>97</v>
      </c>
      <c r="AH75" s="148" t="s">
        <v>97</v>
      </c>
      <c r="AI75" s="148" t="s">
        <v>97</v>
      </c>
      <c r="AJ75" s="148" t="s">
        <v>97</v>
      </c>
      <c r="AK75" s="148" t="s">
        <v>97</v>
      </c>
      <c r="AL75" s="148" t="s">
        <v>97</v>
      </c>
      <c r="AM75" s="148" t="s">
        <v>97</v>
      </c>
      <c r="AN75" s="148" t="s">
        <v>97</v>
      </c>
      <c r="AO75" s="148" t="s">
        <v>287</v>
      </c>
      <c r="AP75" s="148" t="s">
        <v>97</v>
      </c>
      <c r="AQ75" s="148" t="s">
        <v>97</v>
      </c>
      <c r="AR75" s="148" t="s">
        <v>97</v>
      </c>
      <c r="AS75" s="148" t="s">
        <v>97</v>
      </c>
      <c r="AT75" s="148" t="s">
        <v>97</v>
      </c>
      <c r="AU75" s="148" t="s">
        <v>97</v>
      </c>
      <c r="AV75" s="148">
        <v>1.9</v>
      </c>
      <c r="AW75" s="150"/>
      <c r="AX75" s="148" t="s">
        <v>101</v>
      </c>
      <c r="AY75" s="148">
        <v>0.72</v>
      </c>
      <c r="AZ75" s="148" t="s">
        <v>101</v>
      </c>
      <c r="BA75" s="148">
        <v>0.11</v>
      </c>
      <c r="BB75" s="148">
        <v>0.32</v>
      </c>
      <c r="BC75" s="148">
        <v>4.5</v>
      </c>
      <c r="BD75" s="148">
        <v>54</v>
      </c>
      <c r="BE75" s="148">
        <v>1</v>
      </c>
      <c r="BF75" s="148">
        <v>0.64</v>
      </c>
      <c r="BG75" s="148">
        <v>0.13</v>
      </c>
      <c r="BH75" s="148" t="s">
        <v>337</v>
      </c>
      <c r="BI75" s="148" t="s">
        <v>99</v>
      </c>
      <c r="BJ75" s="148" t="s">
        <v>101</v>
      </c>
      <c r="BK75" s="148">
        <v>18</v>
      </c>
    </row>
    <row r="76" spans="1:63" ht="13" x14ac:dyDescent="0.25">
      <c r="A76" s="57" t="s">
        <v>52</v>
      </c>
      <c r="B76" s="131">
        <v>40892.444444444445</v>
      </c>
      <c r="C76" s="57" t="s">
        <v>107</v>
      </c>
      <c r="D76" s="57" t="s">
        <v>678</v>
      </c>
      <c r="E76" s="284"/>
      <c r="F76" s="148"/>
      <c r="G76" s="148"/>
      <c r="H76" s="148"/>
      <c r="I76" s="200"/>
      <c r="J76" s="200"/>
      <c r="K76" s="20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48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48">
        <v>1.8</v>
      </c>
      <c r="AX76" s="148" t="s">
        <v>101</v>
      </c>
      <c r="AY76" s="148">
        <v>1</v>
      </c>
      <c r="AZ76" s="148" t="s">
        <v>101</v>
      </c>
      <c r="BA76" s="148">
        <v>0.1</v>
      </c>
      <c r="BB76" s="148" t="s">
        <v>679</v>
      </c>
      <c r="BC76" s="148">
        <v>3.5</v>
      </c>
      <c r="BD76" s="148">
        <v>3.5</v>
      </c>
      <c r="BE76" s="148">
        <v>0.68</v>
      </c>
      <c r="BF76" s="148">
        <v>0.59</v>
      </c>
      <c r="BG76" s="148">
        <v>3.6999999999999998E-2</v>
      </c>
      <c r="BH76" s="148" t="s">
        <v>337</v>
      </c>
      <c r="BI76" s="148" t="s">
        <v>99</v>
      </c>
      <c r="BJ76" s="148" t="s">
        <v>101</v>
      </c>
      <c r="BK76" s="148">
        <v>17</v>
      </c>
    </row>
    <row r="77" spans="1:63" x14ac:dyDescent="0.25">
      <c r="A77" s="57" t="s">
        <v>50</v>
      </c>
      <c r="B77" s="131">
        <v>40892.46597222222</v>
      </c>
      <c r="C77" s="57" t="s">
        <v>108</v>
      </c>
      <c r="D77" s="57" t="s">
        <v>92</v>
      </c>
      <c r="E77" s="148">
        <v>9.3800000000000008</v>
      </c>
      <c r="F77" s="148">
        <v>46626</v>
      </c>
      <c r="G77" s="148">
        <v>8.42</v>
      </c>
      <c r="H77" s="148">
        <v>14.3</v>
      </c>
      <c r="I77" s="200">
        <v>9</v>
      </c>
      <c r="J77" s="200">
        <v>9</v>
      </c>
      <c r="K77" s="200">
        <v>660</v>
      </c>
      <c r="L77" s="148">
        <v>7.93</v>
      </c>
      <c r="M77" s="148">
        <v>48600</v>
      </c>
      <c r="N77" s="148">
        <v>2.08</v>
      </c>
      <c r="O77" s="148">
        <v>0.4</v>
      </c>
      <c r="P77" s="148" t="s">
        <v>99</v>
      </c>
      <c r="Q77" s="148">
        <v>0.3</v>
      </c>
      <c r="R77" s="148">
        <v>0.03</v>
      </c>
      <c r="S77" s="148">
        <v>0.13</v>
      </c>
      <c r="T77" s="148" t="s">
        <v>90</v>
      </c>
      <c r="U77" s="148" t="s">
        <v>90</v>
      </c>
      <c r="V77" s="148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  <c r="BD77" s="150"/>
      <c r="BE77" s="150"/>
      <c r="BF77" s="150"/>
      <c r="BG77" s="150"/>
      <c r="BH77" s="150"/>
      <c r="BI77" s="150"/>
      <c r="BJ77" s="150"/>
      <c r="BK77" s="150"/>
    </row>
    <row r="78" spans="1:63" ht="13" x14ac:dyDescent="0.25">
      <c r="A78" s="57" t="s">
        <v>50</v>
      </c>
      <c r="B78" s="131">
        <v>40892.46597222222</v>
      </c>
      <c r="C78" s="57" t="s">
        <v>108</v>
      </c>
      <c r="D78" s="57" t="s">
        <v>678</v>
      </c>
      <c r="E78" s="284"/>
      <c r="F78" s="148"/>
      <c r="G78" s="148"/>
      <c r="H78" s="148"/>
      <c r="I78" s="200"/>
      <c r="J78" s="200"/>
      <c r="K78" s="200"/>
      <c r="L78" s="150"/>
      <c r="M78" s="150"/>
      <c r="N78" s="150"/>
      <c r="O78" s="150"/>
      <c r="P78" s="150"/>
      <c r="Q78" s="150"/>
      <c r="R78" s="150"/>
      <c r="S78" s="150"/>
      <c r="T78" s="148">
        <v>9</v>
      </c>
      <c r="U78" s="150"/>
      <c r="V78" s="148" t="s">
        <v>127</v>
      </c>
      <c r="W78" s="150"/>
      <c r="X78" s="148" t="s">
        <v>97</v>
      </c>
      <c r="Y78" s="148" t="s">
        <v>97</v>
      </c>
      <c r="Z78" s="148" t="s">
        <v>97</v>
      </c>
      <c r="AA78" s="148" t="s">
        <v>97</v>
      </c>
      <c r="AB78" s="148" t="s">
        <v>97</v>
      </c>
      <c r="AC78" s="148" t="s">
        <v>97</v>
      </c>
      <c r="AD78" s="148" t="s">
        <v>97</v>
      </c>
      <c r="AE78" s="148" t="s">
        <v>97</v>
      </c>
      <c r="AF78" s="148" t="s">
        <v>97</v>
      </c>
      <c r="AG78" s="148" t="s">
        <v>97</v>
      </c>
      <c r="AH78" s="148" t="s">
        <v>97</v>
      </c>
      <c r="AI78" s="148" t="s">
        <v>97</v>
      </c>
      <c r="AJ78" s="148" t="s">
        <v>97</v>
      </c>
      <c r="AK78" s="148" t="s">
        <v>97</v>
      </c>
      <c r="AL78" s="148" t="s">
        <v>97</v>
      </c>
      <c r="AM78" s="148" t="s">
        <v>97</v>
      </c>
      <c r="AN78" s="148" t="s">
        <v>97</v>
      </c>
      <c r="AO78" s="148" t="s">
        <v>287</v>
      </c>
      <c r="AP78" s="148" t="s">
        <v>97</v>
      </c>
      <c r="AQ78" s="148" t="s">
        <v>97</v>
      </c>
      <c r="AR78" s="148" t="s">
        <v>97</v>
      </c>
      <c r="AS78" s="148" t="s">
        <v>97</v>
      </c>
      <c r="AT78" s="148" t="s">
        <v>97</v>
      </c>
      <c r="AU78" s="148" t="s">
        <v>97</v>
      </c>
      <c r="AV78" s="148">
        <v>1.4</v>
      </c>
      <c r="AW78" s="150"/>
      <c r="AX78" s="148" t="s">
        <v>101</v>
      </c>
      <c r="AY78" s="148">
        <v>0.76</v>
      </c>
      <c r="AZ78" s="148" t="s">
        <v>101</v>
      </c>
      <c r="BA78" s="148">
        <v>8.5999999999999993E-2</v>
      </c>
      <c r="BB78" s="148">
        <v>0.32</v>
      </c>
      <c r="BC78" s="148">
        <v>3.7</v>
      </c>
      <c r="BD78" s="148">
        <v>50</v>
      </c>
      <c r="BE78" s="148">
        <v>1</v>
      </c>
      <c r="BF78" s="148">
        <v>0.53</v>
      </c>
      <c r="BG78" s="148">
        <v>0.13</v>
      </c>
      <c r="BH78" s="148" t="s">
        <v>337</v>
      </c>
      <c r="BI78" s="148" t="s">
        <v>99</v>
      </c>
      <c r="BJ78" s="148" t="s">
        <v>101</v>
      </c>
      <c r="BK78" s="148">
        <v>14</v>
      </c>
    </row>
    <row r="79" spans="1:63" ht="13" x14ac:dyDescent="0.25">
      <c r="A79" s="57" t="s">
        <v>50</v>
      </c>
      <c r="B79" s="131">
        <v>40892.46597222222</v>
      </c>
      <c r="C79" s="57" t="s">
        <v>107</v>
      </c>
      <c r="D79" s="57" t="s">
        <v>678</v>
      </c>
      <c r="E79" s="284"/>
      <c r="F79" s="148"/>
      <c r="G79" s="148"/>
      <c r="H79" s="148"/>
      <c r="I79" s="200"/>
      <c r="J79" s="200"/>
      <c r="K79" s="20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48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48">
        <v>1.3</v>
      </c>
      <c r="AX79" s="148" t="s">
        <v>101</v>
      </c>
      <c r="AY79" s="148">
        <v>0.94</v>
      </c>
      <c r="AZ79" s="148" t="s">
        <v>101</v>
      </c>
      <c r="BA79" s="148">
        <v>0.1</v>
      </c>
      <c r="BB79" s="148" t="s">
        <v>679</v>
      </c>
      <c r="BC79" s="148">
        <v>2.9</v>
      </c>
      <c r="BD79" s="148">
        <v>3.2</v>
      </c>
      <c r="BE79" s="148">
        <v>0.75</v>
      </c>
      <c r="BF79" s="148">
        <v>0.56999999999999995</v>
      </c>
      <c r="BG79" s="148">
        <v>3.3000000000000002E-2</v>
      </c>
      <c r="BH79" s="148" t="s">
        <v>337</v>
      </c>
      <c r="BI79" s="148" t="s">
        <v>99</v>
      </c>
      <c r="BJ79" s="148" t="s">
        <v>101</v>
      </c>
      <c r="BK79" s="148">
        <v>14</v>
      </c>
    </row>
    <row r="80" spans="1:63" x14ac:dyDescent="0.25">
      <c r="A80" s="57" t="s">
        <v>46</v>
      </c>
      <c r="B80" s="131">
        <v>40892.482638888891</v>
      </c>
      <c r="C80" s="57" t="s">
        <v>108</v>
      </c>
      <c r="D80" s="57" t="s">
        <v>92</v>
      </c>
      <c r="E80" s="148">
        <v>9.75</v>
      </c>
      <c r="F80" s="148">
        <v>46476</v>
      </c>
      <c r="G80" s="148">
        <v>8.39</v>
      </c>
      <c r="H80" s="148">
        <v>13.91</v>
      </c>
      <c r="I80" s="200" t="s">
        <v>122</v>
      </c>
      <c r="J80" s="200">
        <v>9</v>
      </c>
      <c r="K80" s="200">
        <v>560</v>
      </c>
      <c r="L80" s="148">
        <v>7.92</v>
      </c>
      <c r="M80" s="148">
        <v>47900</v>
      </c>
      <c r="N80" s="148">
        <v>2.37</v>
      </c>
      <c r="O80" s="148">
        <v>0.6</v>
      </c>
      <c r="P80" s="148" t="s">
        <v>99</v>
      </c>
      <c r="Q80" s="148">
        <v>0.3</v>
      </c>
      <c r="R80" s="148">
        <v>0.04</v>
      </c>
      <c r="S80" s="148">
        <v>0.16</v>
      </c>
      <c r="T80" s="148" t="s">
        <v>90</v>
      </c>
      <c r="U80" s="148" t="s">
        <v>90</v>
      </c>
      <c r="V80" s="148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</row>
    <row r="81" spans="1:63" ht="13" x14ac:dyDescent="0.25">
      <c r="A81" s="57" t="s">
        <v>46</v>
      </c>
      <c r="B81" s="131">
        <v>40892.482638888891</v>
      </c>
      <c r="C81" s="57" t="s">
        <v>108</v>
      </c>
      <c r="D81" s="57" t="s">
        <v>678</v>
      </c>
      <c r="E81" s="284"/>
      <c r="F81" s="148"/>
      <c r="G81" s="148"/>
      <c r="H81" s="148"/>
      <c r="I81" s="200"/>
      <c r="J81" s="200"/>
      <c r="K81" s="200"/>
      <c r="L81" s="150"/>
      <c r="M81" s="150"/>
      <c r="N81" s="150"/>
      <c r="O81" s="150"/>
      <c r="P81" s="150"/>
      <c r="Q81" s="150"/>
      <c r="R81" s="150"/>
      <c r="S81" s="150"/>
      <c r="T81" s="148" t="s">
        <v>90</v>
      </c>
      <c r="U81" s="150"/>
      <c r="V81" s="148" t="s">
        <v>127</v>
      </c>
      <c r="W81" s="150"/>
      <c r="X81" s="148" t="s">
        <v>97</v>
      </c>
      <c r="Y81" s="148" t="s">
        <v>97</v>
      </c>
      <c r="Z81" s="148" t="s">
        <v>97</v>
      </c>
      <c r="AA81" s="148" t="s">
        <v>97</v>
      </c>
      <c r="AB81" s="148" t="s">
        <v>97</v>
      </c>
      <c r="AC81" s="148" t="s">
        <v>97</v>
      </c>
      <c r="AD81" s="148" t="s">
        <v>97</v>
      </c>
      <c r="AE81" s="148" t="s">
        <v>97</v>
      </c>
      <c r="AF81" s="148" t="s">
        <v>97</v>
      </c>
      <c r="AG81" s="148" t="s">
        <v>97</v>
      </c>
      <c r="AH81" s="148" t="s">
        <v>97</v>
      </c>
      <c r="AI81" s="148" t="s">
        <v>97</v>
      </c>
      <c r="AJ81" s="148" t="s">
        <v>97</v>
      </c>
      <c r="AK81" s="148" t="s">
        <v>97</v>
      </c>
      <c r="AL81" s="148" t="s">
        <v>97</v>
      </c>
      <c r="AM81" s="148" t="s">
        <v>97</v>
      </c>
      <c r="AN81" s="148" t="s">
        <v>97</v>
      </c>
      <c r="AO81" s="148" t="s">
        <v>287</v>
      </c>
      <c r="AP81" s="148" t="s">
        <v>97</v>
      </c>
      <c r="AQ81" s="148" t="s">
        <v>97</v>
      </c>
      <c r="AR81" s="148" t="s">
        <v>97</v>
      </c>
      <c r="AS81" s="148" t="s">
        <v>97</v>
      </c>
      <c r="AT81" s="148" t="s">
        <v>97</v>
      </c>
      <c r="AU81" s="148" t="s">
        <v>97</v>
      </c>
      <c r="AV81" s="148">
        <v>1.3</v>
      </c>
      <c r="AW81" s="150"/>
      <c r="AX81" s="148" t="s">
        <v>101</v>
      </c>
      <c r="AY81" s="148">
        <v>0.99</v>
      </c>
      <c r="AZ81" s="148" t="s">
        <v>101</v>
      </c>
      <c r="BA81" s="148">
        <v>9.4E-2</v>
      </c>
      <c r="BB81" s="148">
        <v>0.81</v>
      </c>
      <c r="BC81" s="148">
        <v>3.2</v>
      </c>
      <c r="BD81" s="148">
        <v>56</v>
      </c>
      <c r="BE81" s="148">
        <v>0.54</v>
      </c>
      <c r="BF81" s="148">
        <v>0.53</v>
      </c>
      <c r="BG81" s="148">
        <v>0.14000000000000001</v>
      </c>
      <c r="BH81" s="148" t="s">
        <v>337</v>
      </c>
      <c r="BI81" s="148" t="s">
        <v>99</v>
      </c>
      <c r="BJ81" s="148" t="s">
        <v>101</v>
      </c>
      <c r="BK81" s="148">
        <v>12</v>
      </c>
    </row>
    <row r="82" spans="1:63" ht="13" x14ac:dyDescent="0.25">
      <c r="A82" s="57" t="s">
        <v>46</v>
      </c>
      <c r="B82" s="131">
        <v>40892.482638888891</v>
      </c>
      <c r="C82" s="57" t="s">
        <v>107</v>
      </c>
      <c r="D82" s="57" t="s">
        <v>678</v>
      </c>
      <c r="E82" s="284"/>
      <c r="F82" s="148"/>
      <c r="G82" s="148"/>
      <c r="H82" s="148"/>
      <c r="I82" s="200"/>
      <c r="J82" s="200"/>
      <c r="K82" s="20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48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48">
        <v>1.2</v>
      </c>
      <c r="AX82" s="148" t="s">
        <v>101</v>
      </c>
      <c r="AY82" s="148">
        <v>0.91</v>
      </c>
      <c r="AZ82" s="148" t="s">
        <v>101</v>
      </c>
      <c r="BA82" s="148">
        <v>8.7999999999999995E-2</v>
      </c>
      <c r="BB82" s="148" t="s">
        <v>679</v>
      </c>
      <c r="BC82" s="148">
        <v>2.2000000000000002</v>
      </c>
      <c r="BD82" s="148">
        <v>4.2</v>
      </c>
      <c r="BE82" s="148">
        <v>0.26</v>
      </c>
      <c r="BF82" s="148">
        <v>0.51</v>
      </c>
      <c r="BG82" s="148">
        <v>3.6999999999999998E-2</v>
      </c>
      <c r="BH82" s="148" t="s">
        <v>337</v>
      </c>
      <c r="BI82" s="148" t="s">
        <v>99</v>
      </c>
      <c r="BJ82" s="148" t="s">
        <v>101</v>
      </c>
      <c r="BK82" s="148">
        <v>12</v>
      </c>
    </row>
    <row r="83" spans="1:63" x14ac:dyDescent="0.25">
      <c r="A83" s="57" t="s">
        <v>47</v>
      </c>
      <c r="B83" s="131">
        <v>40892.506944444445</v>
      </c>
      <c r="C83" s="57" t="s">
        <v>108</v>
      </c>
      <c r="D83" s="57" t="s">
        <v>92</v>
      </c>
      <c r="E83" s="148">
        <v>9.15</v>
      </c>
      <c r="F83" s="148">
        <v>46726</v>
      </c>
      <c r="G83" s="148">
        <v>8.39</v>
      </c>
      <c r="H83" s="148">
        <v>13.86</v>
      </c>
      <c r="I83" s="200">
        <v>9</v>
      </c>
      <c r="J83" s="200">
        <v>9</v>
      </c>
      <c r="K83" s="200">
        <v>470</v>
      </c>
      <c r="L83" s="148">
        <v>7.91</v>
      </c>
      <c r="M83" s="148">
        <v>48100</v>
      </c>
      <c r="N83" s="148">
        <v>2.4900000000000002</v>
      </c>
      <c r="O83" s="148">
        <v>0.5</v>
      </c>
      <c r="P83" s="148" t="s">
        <v>99</v>
      </c>
      <c r="Q83" s="148">
        <v>0.3</v>
      </c>
      <c r="R83" s="148">
        <v>0.04</v>
      </c>
      <c r="S83" s="148">
        <v>0.15</v>
      </c>
      <c r="T83" s="148" t="s">
        <v>90</v>
      </c>
      <c r="U83" s="148" t="s">
        <v>90</v>
      </c>
      <c r="V83" s="148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</row>
    <row r="84" spans="1:63" x14ac:dyDescent="0.25">
      <c r="A84" s="57" t="s">
        <v>47</v>
      </c>
      <c r="B84" s="131">
        <v>40892.506944444445</v>
      </c>
      <c r="C84" s="57" t="s">
        <v>108</v>
      </c>
      <c r="D84" s="57" t="s">
        <v>678</v>
      </c>
      <c r="E84" s="148"/>
      <c r="F84" s="148"/>
      <c r="G84" s="148"/>
      <c r="H84" s="148"/>
      <c r="I84" s="148"/>
      <c r="J84" s="148"/>
      <c r="K84" s="148"/>
      <c r="L84" s="150"/>
      <c r="M84" s="150"/>
      <c r="N84" s="150"/>
      <c r="O84" s="150"/>
      <c r="P84" s="150"/>
      <c r="Q84" s="150"/>
      <c r="R84" s="150"/>
      <c r="S84" s="150"/>
      <c r="T84" s="148" t="s">
        <v>90</v>
      </c>
      <c r="U84" s="150"/>
      <c r="V84" s="148" t="s">
        <v>127</v>
      </c>
      <c r="W84" s="150"/>
      <c r="X84" s="148" t="s">
        <v>97</v>
      </c>
      <c r="Y84" s="148" t="s">
        <v>97</v>
      </c>
      <c r="Z84" s="148" t="s">
        <v>97</v>
      </c>
      <c r="AA84" s="148" t="s">
        <v>97</v>
      </c>
      <c r="AB84" s="148" t="s">
        <v>97</v>
      </c>
      <c r="AC84" s="148" t="s">
        <v>97</v>
      </c>
      <c r="AD84" s="148" t="s">
        <v>97</v>
      </c>
      <c r="AE84" s="148" t="s">
        <v>97</v>
      </c>
      <c r="AF84" s="148" t="s">
        <v>97</v>
      </c>
      <c r="AG84" s="148" t="s">
        <v>97</v>
      </c>
      <c r="AH84" s="148" t="s">
        <v>97</v>
      </c>
      <c r="AI84" s="148" t="s">
        <v>97</v>
      </c>
      <c r="AJ84" s="148" t="s">
        <v>97</v>
      </c>
      <c r="AK84" s="148" t="s">
        <v>97</v>
      </c>
      <c r="AL84" s="148" t="s">
        <v>97</v>
      </c>
      <c r="AM84" s="148" t="s">
        <v>97</v>
      </c>
      <c r="AN84" s="148" t="s">
        <v>97</v>
      </c>
      <c r="AO84" s="148" t="s">
        <v>287</v>
      </c>
      <c r="AP84" s="148" t="s">
        <v>97</v>
      </c>
      <c r="AQ84" s="148" t="s">
        <v>97</v>
      </c>
      <c r="AR84" s="148" t="s">
        <v>97</v>
      </c>
      <c r="AS84" s="148" t="s">
        <v>97</v>
      </c>
      <c r="AT84" s="148" t="s">
        <v>97</v>
      </c>
      <c r="AU84" s="148" t="s">
        <v>97</v>
      </c>
      <c r="AV84" s="148">
        <v>1.5</v>
      </c>
      <c r="AW84" s="150"/>
      <c r="AX84" s="148" t="s">
        <v>101</v>
      </c>
      <c r="AY84" s="148">
        <v>1</v>
      </c>
      <c r="AZ84" s="148" t="s">
        <v>101</v>
      </c>
      <c r="BA84" s="148">
        <v>0.1</v>
      </c>
      <c r="BB84" s="148">
        <v>0.38</v>
      </c>
      <c r="BC84" s="148">
        <v>5.4</v>
      </c>
      <c r="BD84" s="148">
        <v>66</v>
      </c>
      <c r="BE84" s="148">
        <v>0.77</v>
      </c>
      <c r="BF84" s="148">
        <v>0.61</v>
      </c>
      <c r="BG84" s="148">
        <v>0.17</v>
      </c>
      <c r="BH84" s="148" t="s">
        <v>337</v>
      </c>
      <c r="BI84" s="148" t="s">
        <v>99</v>
      </c>
      <c r="BJ84" s="148" t="s">
        <v>101</v>
      </c>
      <c r="BK84" s="148">
        <v>23</v>
      </c>
    </row>
    <row r="85" spans="1:63" x14ac:dyDescent="0.25">
      <c r="A85" s="57" t="s">
        <v>47</v>
      </c>
      <c r="B85" s="131">
        <v>40892.506944444445</v>
      </c>
      <c r="C85" s="57" t="s">
        <v>107</v>
      </c>
      <c r="D85" s="57" t="s">
        <v>678</v>
      </c>
      <c r="E85" s="148"/>
      <c r="F85" s="148"/>
      <c r="G85" s="148"/>
      <c r="H85" s="148"/>
      <c r="I85" s="148"/>
      <c r="J85" s="148"/>
      <c r="K85" s="148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48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48">
        <v>1.5</v>
      </c>
      <c r="AX85" s="148" t="s">
        <v>101</v>
      </c>
      <c r="AY85" s="148">
        <v>0.96</v>
      </c>
      <c r="AZ85" s="148" t="s">
        <v>101</v>
      </c>
      <c r="BA85" s="148">
        <v>0.1</v>
      </c>
      <c r="BB85" s="148" t="s">
        <v>679</v>
      </c>
      <c r="BC85" s="148">
        <v>3.7</v>
      </c>
      <c r="BD85" s="148">
        <v>2.2000000000000002</v>
      </c>
      <c r="BE85" s="148">
        <v>0.26</v>
      </c>
      <c r="BF85" s="148">
        <v>0.6</v>
      </c>
      <c r="BG85" s="148">
        <v>3.4000000000000002E-2</v>
      </c>
      <c r="BH85" s="148">
        <v>0.21</v>
      </c>
      <c r="BI85" s="148" t="s">
        <v>99</v>
      </c>
      <c r="BJ85" s="148" t="s">
        <v>101</v>
      </c>
      <c r="BK85" s="148">
        <v>22</v>
      </c>
    </row>
    <row r="86" spans="1:63" x14ac:dyDescent="0.25">
      <c r="A86" s="57" t="s">
        <v>52</v>
      </c>
      <c r="B86" s="131">
        <v>40919.388888888891</v>
      </c>
      <c r="C86" s="57" t="s">
        <v>100</v>
      </c>
      <c r="D86" s="57" t="s">
        <v>92</v>
      </c>
      <c r="E86" s="148">
        <v>11.42</v>
      </c>
      <c r="F86" s="148">
        <v>45729</v>
      </c>
      <c r="G86" s="148">
        <v>8.1199999999999992</v>
      </c>
      <c r="H86" s="148">
        <v>14.4</v>
      </c>
      <c r="I86" s="148" t="s">
        <v>122</v>
      </c>
      <c r="J86" s="148" t="s">
        <v>122</v>
      </c>
      <c r="K86" s="148">
        <v>9</v>
      </c>
      <c r="L86" s="148">
        <v>7.95</v>
      </c>
      <c r="M86" s="148">
        <v>50200</v>
      </c>
      <c r="N86" s="148">
        <v>1.83</v>
      </c>
      <c r="O86" s="148" t="s">
        <v>115</v>
      </c>
      <c r="P86" s="148" t="s">
        <v>99</v>
      </c>
      <c r="Q86" s="148">
        <v>0.3</v>
      </c>
      <c r="R86" s="148">
        <v>0.03</v>
      </c>
      <c r="S86" s="148">
        <v>0.09</v>
      </c>
      <c r="T86" s="148" t="s">
        <v>90</v>
      </c>
      <c r="U86" s="148" t="s">
        <v>90</v>
      </c>
      <c r="V86" s="148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</row>
    <row r="87" spans="1:63" x14ac:dyDescent="0.25">
      <c r="A87" s="57" t="s">
        <v>52</v>
      </c>
      <c r="B87" s="131">
        <v>40919.388888888891</v>
      </c>
      <c r="C87" s="57" t="s">
        <v>100</v>
      </c>
      <c r="D87" s="57" t="s">
        <v>677</v>
      </c>
      <c r="E87" s="148">
        <v>11.09</v>
      </c>
      <c r="F87" s="148">
        <v>45809</v>
      </c>
      <c r="G87" s="148">
        <v>8.1199999999999992</v>
      </c>
      <c r="H87" s="148">
        <v>14.4</v>
      </c>
      <c r="I87" s="148"/>
      <c r="J87" s="148"/>
      <c r="K87" s="148"/>
      <c r="L87" s="148">
        <v>7.95</v>
      </c>
      <c r="M87" s="148">
        <v>50400</v>
      </c>
      <c r="N87" s="148">
        <v>1.39</v>
      </c>
      <c r="O87" s="148" t="s">
        <v>115</v>
      </c>
      <c r="P87" s="148" t="s">
        <v>99</v>
      </c>
      <c r="Q87" s="148">
        <v>0.2</v>
      </c>
      <c r="R87" s="148">
        <v>0.03</v>
      </c>
      <c r="S87" s="148">
        <v>0.08</v>
      </c>
      <c r="T87" s="148" t="s">
        <v>90</v>
      </c>
      <c r="U87" s="148" t="s">
        <v>90</v>
      </c>
      <c r="V87" s="148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</row>
    <row r="88" spans="1:63" x14ac:dyDescent="0.25">
      <c r="A88" s="57" t="s">
        <v>52</v>
      </c>
      <c r="B88" s="131">
        <v>40919.388888888891</v>
      </c>
      <c r="C88" s="57" t="s">
        <v>100</v>
      </c>
      <c r="D88" s="57" t="s">
        <v>678</v>
      </c>
      <c r="E88" s="148"/>
      <c r="F88" s="148"/>
      <c r="G88" s="148"/>
      <c r="H88" s="148"/>
      <c r="I88" s="148"/>
      <c r="J88" s="148"/>
      <c r="K88" s="148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48" t="s">
        <v>127</v>
      </c>
      <c r="W88" s="150"/>
      <c r="X88" s="148" t="s">
        <v>97</v>
      </c>
      <c r="Y88" s="148" t="s">
        <v>97</v>
      </c>
      <c r="Z88" s="148" t="s">
        <v>97</v>
      </c>
      <c r="AA88" s="148" t="s">
        <v>97</v>
      </c>
      <c r="AB88" s="148" t="s">
        <v>97</v>
      </c>
      <c r="AC88" s="148" t="s">
        <v>97</v>
      </c>
      <c r="AD88" s="148" t="s">
        <v>97</v>
      </c>
      <c r="AE88" s="148" t="s">
        <v>97</v>
      </c>
      <c r="AF88" s="148" t="s">
        <v>97</v>
      </c>
      <c r="AG88" s="148" t="s">
        <v>97</v>
      </c>
      <c r="AH88" s="148" t="s">
        <v>97</v>
      </c>
      <c r="AI88" s="148" t="s">
        <v>97</v>
      </c>
      <c r="AJ88" s="148" t="s">
        <v>97</v>
      </c>
      <c r="AK88" s="148" t="s">
        <v>97</v>
      </c>
      <c r="AL88" s="148" t="s">
        <v>97</v>
      </c>
      <c r="AM88" s="148" t="s">
        <v>97</v>
      </c>
      <c r="AN88" s="148" t="s">
        <v>97</v>
      </c>
      <c r="AO88" s="148" t="s">
        <v>287</v>
      </c>
      <c r="AP88" s="148" t="s">
        <v>97</v>
      </c>
      <c r="AQ88" s="148" t="s">
        <v>97</v>
      </c>
      <c r="AR88" s="148" t="s">
        <v>97</v>
      </c>
      <c r="AS88" s="148" t="s">
        <v>97</v>
      </c>
      <c r="AT88" s="148" t="s">
        <v>97</v>
      </c>
      <c r="AU88" s="148" t="s">
        <v>97</v>
      </c>
      <c r="AV88" s="148">
        <v>1</v>
      </c>
      <c r="AW88" s="150"/>
      <c r="AX88" s="148" t="s">
        <v>101</v>
      </c>
      <c r="AY88" s="148">
        <v>0.82</v>
      </c>
      <c r="AZ88" s="148" t="s">
        <v>101</v>
      </c>
      <c r="BA88" s="148">
        <v>9.4E-2</v>
      </c>
      <c r="BB88" s="148">
        <v>0.31</v>
      </c>
      <c r="BC88" s="148">
        <v>5.8</v>
      </c>
      <c r="BD88" s="148">
        <v>51</v>
      </c>
      <c r="BE88" s="148">
        <v>1.1000000000000001</v>
      </c>
      <c r="BF88" s="148">
        <v>0.56000000000000005</v>
      </c>
      <c r="BG88" s="148">
        <v>0.12</v>
      </c>
      <c r="BH88" s="148" t="s">
        <v>337</v>
      </c>
      <c r="BI88" s="148" t="s">
        <v>99</v>
      </c>
      <c r="BJ88" s="148" t="s">
        <v>101</v>
      </c>
      <c r="BK88" s="148">
        <v>15</v>
      </c>
    </row>
    <row r="89" spans="1:63" x14ac:dyDescent="0.25">
      <c r="A89" s="57" t="s">
        <v>52</v>
      </c>
      <c r="B89" s="131">
        <v>40919.388888888891</v>
      </c>
      <c r="C89" s="57" t="s">
        <v>96</v>
      </c>
      <c r="D89" s="57" t="s">
        <v>678</v>
      </c>
      <c r="E89" s="148"/>
      <c r="F89" s="148"/>
      <c r="G89" s="148"/>
      <c r="H89" s="148"/>
      <c r="I89" s="148"/>
      <c r="J89" s="148"/>
      <c r="K89" s="148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48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48">
        <v>1.7</v>
      </c>
      <c r="AX89" s="148" t="s">
        <v>101</v>
      </c>
      <c r="AY89" s="148">
        <v>0.85</v>
      </c>
      <c r="AZ89" s="148" t="s">
        <v>101</v>
      </c>
      <c r="BA89" s="148">
        <v>0.11</v>
      </c>
      <c r="BB89" s="148" t="s">
        <v>679</v>
      </c>
      <c r="BC89" s="148">
        <v>4.5</v>
      </c>
      <c r="BD89" s="148">
        <v>4.3</v>
      </c>
      <c r="BE89" s="148">
        <v>1.5</v>
      </c>
      <c r="BF89" s="148">
        <v>0.5</v>
      </c>
      <c r="BG89" s="148">
        <v>3.6999999999999998E-2</v>
      </c>
      <c r="BH89" s="148" t="s">
        <v>337</v>
      </c>
      <c r="BI89" s="148" t="s">
        <v>99</v>
      </c>
      <c r="BJ89" s="148" t="s">
        <v>101</v>
      </c>
      <c r="BK89" s="148">
        <v>13</v>
      </c>
    </row>
    <row r="90" spans="1:63" x14ac:dyDescent="0.25">
      <c r="A90" s="57" t="s">
        <v>52</v>
      </c>
      <c r="B90" s="131">
        <v>40919.388888888891</v>
      </c>
      <c r="C90" s="57" t="s">
        <v>100</v>
      </c>
      <c r="D90" s="57" t="s">
        <v>602</v>
      </c>
      <c r="E90" s="200">
        <f>VLOOKUP($B90,unbnsbb,6,FALSE)</f>
        <v>10.24</v>
      </c>
      <c r="F90" s="200">
        <f>VLOOKUP($B90,unbnsbb,7,FALSE)</f>
        <v>45846</v>
      </c>
      <c r="G90" s="200">
        <f>VLOOKUP($B90,unbnsbb,8,FALSE)</f>
        <v>8.1300000000000008</v>
      </c>
      <c r="H90" s="200">
        <f>VLOOKUP($B90,unbnsbb,9,FALSE)</f>
        <v>14.41</v>
      </c>
      <c r="I90" s="148"/>
      <c r="J90" s="148"/>
      <c r="K90" s="148"/>
      <c r="L90" s="148">
        <v>7.1</v>
      </c>
      <c r="M90" s="148">
        <v>50300</v>
      </c>
      <c r="N90" s="148">
        <v>1.69</v>
      </c>
      <c r="O90" s="148" t="s">
        <v>115</v>
      </c>
      <c r="P90" s="148" t="s">
        <v>99</v>
      </c>
      <c r="Q90" s="148">
        <v>0.2</v>
      </c>
      <c r="R90" s="148">
        <v>0.03</v>
      </c>
      <c r="S90" s="148">
        <v>0.09</v>
      </c>
      <c r="T90" s="148" t="s">
        <v>90</v>
      </c>
      <c r="U90" s="148" t="s">
        <v>90</v>
      </c>
      <c r="V90" s="148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285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</row>
    <row r="91" spans="1:63" x14ac:dyDescent="0.25">
      <c r="A91" s="57" t="s">
        <v>53</v>
      </c>
      <c r="B91" s="131">
        <v>40919.427777777775</v>
      </c>
      <c r="C91" s="57" t="s">
        <v>100</v>
      </c>
      <c r="D91" s="57" t="s">
        <v>92</v>
      </c>
      <c r="E91" s="148">
        <v>10.210000000000001</v>
      </c>
      <c r="F91" s="148">
        <v>44625</v>
      </c>
      <c r="G91" s="148">
        <v>8.0399999999999991</v>
      </c>
      <c r="H91" s="148">
        <v>14.2</v>
      </c>
      <c r="I91" s="148">
        <v>9</v>
      </c>
      <c r="J91" s="148" t="s">
        <v>122</v>
      </c>
      <c r="K91" s="148">
        <v>9</v>
      </c>
      <c r="L91" s="148">
        <v>7.86</v>
      </c>
      <c r="M91" s="148">
        <v>49200</v>
      </c>
      <c r="N91" s="148">
        <v>3.04</v>
      </c>
      <c r="O91" s="148" t="s">
        <v>115</v>
      </c>
      <c r="P91" s="148" t="s">
        <v>99</v>
      </c>
      <c r="Q91" s="148">
        <v>0.5</v>
      </c>
      <c r="R91" s="148">
        <v>0.04</v>
      </c>
      <c r="S91" s="148">
        <v>0.21</v>
      </c>
      <c r="T91" s="148" t="s">
        <v>90</v>
      </c>
      <c r="U91" s="148" t="s">
        <v>90</v>
      </c>
      <c r="V91" s="148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  <c r="AN91" s="150"/>
      <c r="AO91" s="150"/>
      <c r="AP91" s="150"/>
      <c r="AQ91" s="150"/>
      <c r="AR91" s="150"/>
      <c r="AS91" s="150"/>
      <c r="AT91" s="150"/>
      <c r="AU91" s="150"/>
      <c r="AV91" s="150"/>
      <c r="AW91" s="150"/>
      <c r="AX91" s="150"/>
      <c r="AY91" s="150"/>
      <c r="AZ91" s="150"/>
      <c r="BA91" s="150"/>
      <c r="BB91" s="150"/>
      <c r="BC91" s="150"/>
      <c r="BD91" s="150"/>
      <c r="BE91" s="150"/>
      <c r="BF91" s="150"/>
      <c r="BG91" s="150"/>
      <c r="BH91" s="150"/>
      <c r="BI91" s="150"/>
      <c r="BJ91" s="150"/>
      <c r="BK91" s="150"/>
    </row>
    <row r="92" spans="1:63" x14ac:dyDescent="0.25">
      <c r="A92" s="57" t="s">
        <v>53</v>
      </c>
      <c r="B92" s="131">
        <v>40919.427777777775</v>
      </c>
      <c r="C92" s="57" t="s">
        <v>100</v>
      </c>
      <c r="D92" s="57" t="s">
        <v>677</v>
      </c>
      <c r="E92" s="148">
        <v>9.64</v>
      </c>
      <c r="F92" s="148">
        <v>45488</v>
      </c>
      <c r="G92" s="148">
        <v>8.0500000000000007</v>
      </c>
      <c r="H92" s="148">
        <v>14.34</v>
      </c>
      <c r="I92" s="150"/>
      <c r="J92" s="150"/>
      <c r="K92" s="150"/>
      <c r="L92" s="148">
        <v>7.87</v>
      </c>
      <c r="M92" s="148">
        <v>49700</v>
      </c>
      <c r="N92" s="148">
        <v>3.32</v>
      </c>
      <c r="O92" s="148" t="s">
        <v>115</v>
      </c>
      <c r="P92" s="148" t="s">
        <v>99</v>
      </c>
      <c r="Q92" s="148">
        <v>0.4</v>
      </c>
      <c r="R92" s="148">
        <v>0.04</v>
      </c>
      <c r="S92" s="148">
        <v>0.14000000000000001</v>
      </c>
      <c r="T92" s="148" t="s">
        <v>90</v>
      </c>
      <c r="U92" s="148" t="s">
        <v>90</v>
      </c>
      <c r="V92" s="148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</row>
    <row r="93" spans="1:63" x14ac:dyDescent="0.25">
      <c r="A93" s="57" t="s">
        <v>53</v>
      </c>
      <c r="B93" s="131">
        <v>40919.427777777775</v>
      </c>
      <c r="C93" s="57" t="s">
        <v>100</v>
      </c>
      <c r="D93" s="57" t="s">
        <v>678</v>
      </c>
      <c r="E93" s="148"/>
      <c r="F93" s="148"/>
      <c r="G93" s="148"/>
      <c r="H93" s="148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48" t="s">
        <v>127</v>
      </c>
      <c r="W93" s="150"/>
      <c r="X93" s="148" t="s">
        <v>97</v>
      </c>
      <c r="Y93" s="148" t="s">
        <v>97</v>
      </c>
      <c r="Z93" s="148" t="s">
        <v>97</v>
      </c>
      <c r="AA93" s="148" t="s">
        <v>97</v>
      </c>
      <c r="AB93" s="148" t="s">
        <v>97</v>
      </c>
      <c r="AC93" s="148" t="s">
        <v>97</v>
      </c>
      <c r="AD93" s="148" t="s">
        <v>97</v>
      </c>
      <c r="AE93" s="148" t="s">
        <v>97</v>
      </c>
      <c r="AF93" s="148" t="s">
        <v>97</v>
      </c>
      <c r="AG93" s="148" t="s">
        <v>97</v>
      </c>
      <c r="AH93" s="148" t="s">
        <v>97</v>
      </c>
      <c r="AI93" s="148" t="s">
        <v>97</v>
      </c>
      <c r="AJ93" s="148" t="s">
        <v>97</v>
      </c>
      <c r="AK93" s="148" t="s">
        <v>97</v>
      </c>
      <c r="AL93" s="148" t="s">
        <v>97</v>
      </c>
      <c r="AM93" s="148" t="s">
        <v>97</v>
      </c>
      <c r="AN93" s="148" t="s">
        <v>97</v>
      </c>
      <c r="AO93" s="148" t="s">
        <v>287</v>
      </c>
      <c r="AP93" s="148" t="s">
        <v>97</v>
      </c>
      <c r="AQ93" s="148" t="s">
        <v>97</v>
      </c>
      <c r="AR93" s="148" t="s">
        <v>97</v>
      </c>
      <c r="AS93" s="148" t="s">
        <v>97</v>
      </c>
      <c r="AT93" s="148" t="s">
        <v>97</v>
      </c>
      <c r="AU93" s="148" t="s">
        <v>97</v>
      </c>
      <c r="AV93" s="148">
        <v>1.3</v>
      </c>
      <c r="AW93" s="150"/>
      <c r="AX93" s="148" t="s">
        <v>101</v>
      </c>
      <c r="AY93" s="148">
        <v>0.88</v>
      </c>
      <c r="AZ93" s="148" t="s">
        <v>101</v>
      </c>
      <c r="BA93" s="148">
        <v>0.12</v>
      </c>
      <c r="BB93" s="148">
        <v>0.41</v>
      </c>
      <c r="BC93" s="148">
        <v>4.5</v>
      </c>
      <c r="BD93" s="148">
        <v>170</v>
      </c>
      <c r="BE93" s="148">
        <v>1.3</v>
      </c>
      <c r="BF93" s="148">
        <v>0.75</v>
      </c>
      <c r="BG93" s="148">
        <v>0.25</v>
      </c>
      <c r="BH93" s="148" t="s">
        <v>337</v>
      </c>
      <c r="BI93" s="148">
        <v>0.1</v>
      </c>
      <c r="BJ93" s="148" t="s">
        <v>101</v>
      </c>
      <c r="BK93" s="148">
        <v>16</v>
      </c>
    </row>
    <row r="94" spans="1:63" x14ac:dyDescent="0.25">
      <c r="A94" s="57" t="s">
        <v>53</v>
      </c>
      <c r="B94" s="131">
        <v>40919.427777777775</v>
      </c>
      <c r="C94" s="57" t="s">
        <v>96</v>
      </c>
      <c r="D94" s="57" t="s">
        <v>678</v>
      </c>
      <c r="E94" s="148"/>
      <c r="F94" s="148"/>
      <c r="G94" s="148"/>
      <c r="H94" s="148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48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48">
        <v>1.2</v>
      </c>
      <c r="AX94" s="148" t="s">
        <v>101</v>
      </c>
      <c r="AY94" s="148">
        <v>0.75</v>
      </c>
      <c r="AZ94" s="148" t="s">
        <v>101</v>
      </c>
      <c r="BA94" s="148">
        <v>0.12</v>
      </c>
      <c r="BB94" s="148" t="s">
        <v>679</v>
      </c>
      <c r="BC94" s="148">
        <v>3.5</v>
      </c>
      <c r="BD94" s="148">
        <v>8.1999999999999993</v>
      </c>
      <c r="BE94" s="148">
        <v>0.82</v>
      </c>
      <c r="BF94" s="148">
        <v>0.71</v>
      </c>
      <c r="BG94" s="148">
        <v>4.7E-2</v>
      </c>
      <c r="BH94" s="148" t="s">
        <v>337</v>
      </c>
      <c r="BI94" s="148" t="s">
        <v>99</v>
      </c>
      <c r="BJ94" s="148" t="s">
        <v>101</v>
      </c>
      <c r="BK94" s="148">
        <v>16</v>
      </c>
    </row>
    <row r="95" spans="1:63" x14ac:dyDescent="0.25">
      <c r="A95" s="57" t="s">
        <v>53</v>
      </c>
      <c r="B95" s="131">
        <v>40919.427777777775</v>
      </c>
      <c r="C95" s="57" t="s">
        <v>100</v>
      </c>
      <c r="D95" s="57" t="s">
        <v>602</v>
      </c>
      <c r="E95" s="200">
        <f>VLOOKUP($B95,unbsdcb,6,FALSE)</f>
        <v>10</v>
      </c>
      <c r="F95" s="200">
        <f>VLOOKUP($B95,unbsdcb,7,FALSE)</f>
        <v>45880</v>
      </c>
      <c r="G95" s="200">
        <f>VLOOKUP($B95,unbsdcb,8,FALSE)</f>
        <v>8.08</v>
      </c>
      <c r="H95" s="200">
        <f>VLOOKUP($B95,unbsdcb,9,FALSE)</f>
        <v>14.33</v>
      </c>
      <c r="I95" s="150"/>
      <c r="J95" s="150"/>
      <c r="K95" s="150"/>
      <c r="L95" s="148">
        <v>7.9</v>
      </c>
      <c r="M95" s="148">
        <v>49700</v>
      </c>
      <c r="N95" s="148">
        <v>2.41</v>
      </c>
      <c r="O95" s="148" t="s">
        <v>115</v>
      </c>
      <c r="P95" s="148" t="s">
        <v>99</v>
      </c>
      <c r="Q95" s="148">
        <v>0.4</v>
      </c>
      <c r="R95" s="148">
        <v>0.04</v>
      </c>
      <c r="S95" s="148">
        <v>0.11</v>
      </c>
      <c r="T95" s="148">
        <v>9</v>
      </c>
      <c r="U95" s="148" t="s">
        <v>90</v>
      </c>
      <c r="V95" s="148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286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</row>
    <row r="96" spans="1:63" x14ac:dyDescent="0.25">
      <c r="A96" s="57" t="s">
        <v>51</v>
      </c>
      <c r="B96" s="131">
        <v>40919.463194444441</v>
      </c>
      <c r="C96" s="57" t="s">
        <v>100</v>
      </c>
      <c r="D96" s="57" t="s">
        <v>92</v>
      </c>
      <c r="E96" s="148">
        <v>10.84</v>
      </c>
      <c r="F96" s="148">
        <v>44420</v>
      </c>
      <c r="G96" s="148">
        <v>8.0399999999999991</v>
      </c>
      <c r="H96" s="148">
        <v>14.63</v>
      </c>
      <c r="I96" s="148" t="s">
        <v>122</v>
      </c>
      <c r="J96" s="148" t="s">
        <v>122</v>
      </c>
      <c r="K96" s="148">
        <v>9</v>
      </c>
      <c r="L96" s="148">
        <v>7.77</v>
      </c>
      <c r="M96" s="148">
        <v>48200</v>
      </c>
      <c r="N96" s="148">
        <v>3.16</v>
      </c>
      <c r="O96" s="148" t="s">
        <v>115</v>
      </c>
      <c r="P96" s="148" t="s">
        <v>99</v>
      </c>
      <c r="Q96" s="148">
        <v>0.6</v>
      </c>
      <c r="R96" s="148">
        <v>0.05</v>
      </c>
      <c r="S96" s="148">
        <v>0.16</v>
      </c>
      <c r="T96" s="148" t="s">
        <v>90</v>
      </c>
      <c r="U96" s="148" t="s">
        <v>90</v>
      </c>
      <c r="V96" s="148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</row>
    <row r="97" spans="1:63" x14ac:dyDescent="0.25">
      <c r="A97" s="57" t="s">
        <v>51</v>
      </c>
      <c r="B97" s="131">
        <v>40919.463194444441</v>
      </c>
      <c r="C97" s="57" t="s">
        <v>100</v>
      </c>
      <c r="D97" s="57" t="s">
        <v>677</v>
      </c>
      <c r="E97" s="148">
        <v>9.25</v>
      </c>
      <c r="F97" s="148">
        <v>45115</v>
      </c>
      <c r="G97" s="148">
        <v>8.02</v>
      </c>
      <c r="H97" s="148">
        <v>14.43</v>
      </c>
      <c r="I97" s="150"/>
      <c r="J97" s="150"/>
      <c r="K97" s="150"/>
      <c r="L97" s="148">
        <v>7.77</v>
      </c>
      <c r="M97" s="148">
        <v>48900</v>
      </c>
      <c r="N97" s="148">
        <v>5.0599999999999996</v>
      </c>
      <c r="O97" s="148" t="s">
        <v>115</v>
      </c>
      <c r="P97" s="148" t="s">
        <v>99</v>
      </c>
      <c r="Q97" s="148">
        <v>0.5</v>
      </c>
      <c r="R97" s="148">
        <v>0.05</v>
      </c>
      <c r="S97" s="148">
        <v>0.2</v>
      </c>
      <c r="T97" s="148">
        <v>6</v>
      </c>
      <c r="U97" s="148" t="s">
        <v>90</v>
      </c>
      <c r="V97" s="148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</row>
    <row r="98" spans="1:63" x14ac:dyDescent="0.25">
      <c r="A98" s="57" t="s">
        <v>51</v>
      </c>
      <c r="B98" s="131">
        <v>40919.463194444441</v>
      </c>
      <c r="C98" s="57" t="s">
        <v>100</v>
      </c>
      <c r="D98" s="57" t="s">
        <v>678</v>
      </c>
      <c r="E98" s="148"/>
      <c r="F98" s="148"/>
      <c r="G98" s="148"/>
      <c r="H98" s="148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48" t="s">
        <v>127</v>
      </c>
      <c r="W98" s="150"/>
      <c r="X98" s="148" t="s">
        <v>97</v>
      </c>
      <c r="Y98" s="148" t="s">
        <v>97</v>
      </c>
      <c r="Z98" s="148" t="s">
        <v>97</v>
      </c>
      <c r="AA98" s="148" t="s">
        <v>97</v>
      </c>
      <c r="AB98" s="148" t="s">
        <v>97</v>
      </c>
      <c r="AC98" s="148" t="s">
        <v>97</v>
      </c>
      <c r="AD98" s="148" t="s">
        <v>97</v>
      </c>
      <c r="AE98" s="148" t="s">
        <v>97</v>
      </c>
      <c r="AF98" s="148" t="s">
        <v>97</v>
      </c>
      <c r="AG98" s="148" t="s">
        <v>97</v>
      </c>
      <c r="AH98" s="148" t="s">
        <v>97</v>
      </c>
      <c r="AI98" s="148" t="s">
        <v>97</v>
      </c>
      <c r="AJ98" s="148" t="s">
        <v>97</v>
      </c>
      <c r="AK98" s="148" t="s">
        <v>97</v>
      </c>
      <c r="AL98" s="148" t="s">
        <v>97</v>
      </c>
      <c r="AM98" s="148" t="s">
        <v>97</v>
      </c>
      <c r="AN98" s="148" t="s">
        <v>97</v>
      </c>
      <c r="AO98" s="148" t="s">
        <v>287</v>
      </c>
      <c r="AP98" s="148" t="s">
        <v>97</v>
      </c>
      <c r="AQ98" s="148" t="s">
        <v>97</v>
      </c>
      <c r="AR98" s="148" t="s">
        <v>97</v>
      </c>
      <c r="AS98" s="148" t="s">
        <v>97</v>
      </c>
      <c r="AT98" s="148" t="s">
        <v>97</v>
      </c>
      <c r="AU98" s="148" t="s">
        <v>97</v>
      </c>
      <c r="AV98" s="148">
        <v>1.5</v>
      </c>
      <c r="AW98" s="150"/>
      <c r="AX98" s="148" t="s">
        <v>101</v>
      </c>
      <c r="AY98" s="148">
        <v>0.74</v>
      </c>
      <c r="AZ98" s="148" t="s">
        <v>101</v>
      </c>
      <c r="BA98" s="148">
        <v>0.13</v>
      </c>
      <c r="BB98" s="148">
        <v>0.43</v>
      </c>
      <c r="BC98" s="148">
        <v>3.3</v>
      </c>
      <c r="BD98" s="148">
        <v>190</v>
      </c>
      <c r="BE98" s="148">
        <v>1.3</v>
      </c>
      <c r="BF98" s="148">
        <v>0.91</v>
      </c>
      <c r="BG98" s="148">
        <v>0.24</v>
      </c>
      <c r="BH98" s="148" t="s">
        <v>337</v>
      </c>
      <c r="BI98" s="148">
        <v>0.15</v>
      </c>
      <c r="BJ98" s="148" t="s">
        <v>101</v>
      </c>
      <c r="BK98" s="148">
        <v>15</v>
      </c>
    </row>
    <row r="99" spans="1:63" x14ac:dyDescent="0.25">
      <c r="A99" s="57" t="s">
        <v>51</v>
      </c>
      <c r="B99" s="131">
        <v>40919.463194444441</v>
      </c>
      <c r="C99" s="57" t="s">
        <v>96</v>
      </c>
      <c r="D99" s="57" t="s">
        <v>678</v>
      </c>
      <c r="E99" s="148"/>
      <c r="F99" s="148"/>
      <c r="G99" s="148"/>
      <c r="H99" s="148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48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48">
        <v>1.4</v>
      </c>
      <c r="AX99" s="148" t="s">
        <v>101</v>
      </c>
      <c r="AY99" s="148">
        <v>0.64</v>
      </c>
      <c r="AZ99" s="148" t="s">
        <v>101</v>
      </c>
      <c r="BA99" s="148">
        <v>0.12</v>
      </c>
      <c r="BB99" s="148" t="s">
        <v>679</v>
      </c>
      <c r="BC99" s="148">
        <v>2.2999999999999998</v>
      </c>
      <c r="BD99" s="148">
        <v>6.8</v>
      </c>
      <c r="BE99" s="148">
        <v>1.2</v>
      </c>
      <c r="BF99" s="148">
        <v>0.75</v>
      </c>
      <c r="BG99" s="148">
        <v>3.3000000000000002E-2</v>
      </c>
      <c r="BH99" s="148" t="s">
        <v>337</v>
      </c>
      <c r="BI99" s="148">
        <v>0.14000000000000001</v>
      </c>
      <c r="BJ99" s="148" t="s">
        <v>101</v>
      </c>
      <c r="BK99" s="148">
        <v>13</v>
      </c>
    </row>
    <row r="100" spans="1:63" x14ac:dyDescent="0.25">
      <c r="A100" s="57" t="s">
        <v>51</v>
      </c>
      <c r="B100" s="131">
        <v>40919.463194444441</v>
      </c>
      <c r="C100" s="57" t="s">
        <v>100</v>
      </c>
      <c r="D100" s="57" t="s">
        <v>602</v>
      </c>
      <c r="E100" s="200">
        <f>VLOOKUP($B100,unbjamb,6,FALSE)</f>
        <v>9.14</v>
      </c>
      <c r="F100" s="200">
        <f>VLOOKUP($B100,unbjamb,7,FALSE)</f>
        <v>45295</v>
      </c>
      <c r="G100" s="200">
        <f>VLOOKUP($B100,unbjamb,8,FALSE)</f>
        <v>8.02</v>
      </c>
      <c r="H100" s="200">
        <f>VLOOKUP($B100,unbjamb,9,FALSE)</f>
        <v>14.36</v>
      </c>
      <c r="I100" s="150"/>
      <c r="J100" s="150"/>
      <c r="K100" s="150"/>
      <c r="L100" s="148">
        <v>7.4</v>
      </c>
      <c r="M100" s="148">
        <v>49000</v>
      </c>
      <c r="N100" s="148">
        <v>5.09</v>
      </c>
      <c r="O100" s="148" t="s">
        <v>115</v>
      </c>
      <c r="P100" s="148" t="s">
        <v>99</v>
      </c>
      <c r="Q100" s="148">
        <v>0.6</v>
      </c>
      <c r="R100" s="148">
        <v>0.05</v>
      </c>
      <c r="S100" s="148">
        <v>0.26</v>
      </c>
      <c r="T100" s="148">
        <v>12</v>
      </c>
      <c r="U100" s="148" t="s">
        <v>90</v>
      </c>
      <c r="V100" s="148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286"/>
      <c r="AY100" s="200"/>
      <c r="AZ100" s="200"/>
      <c r="BA100" s="200"/>
      <c r="BB100" s="200"/>
      <c r="BC100" s="200"/>
      <c r="BD100" s="200"/>
      <c r="BE100" s="200"/>
      <c r="BF100" s="200"/>
      <c r="BG100" s="200"/>
      <c r="BH100" s="200"/>
      <c r="BI100" s="200"/>
      <c r="BJ100" s="200"/>
      <c r="BK100" s="200"/>
    </row>
    <row r="101" spans="1:63" x14ac:dyDescent="0.25">
      <c r="A101" s="57" t="s">
        <v>50</v>
      </c>
      <c r="B101" s="131">
        <v>40920.370138888888</v>
      </c>
      <c r="C101" s="57" t="s">
        <v>100</v>
      </c>
      <c r="D101" s="57" t="s">
        <v>92</v>
      </c>
      <c r="E101" s="148">
        <v>10.8</v>
      </c>
      <c r="F101" s="148">
        <v>45745</v>
      </c>
      <c r="G101" s="148">
        <v>8.14</v>
      </c>
      <c r="H101" s="148">
        <v>14.42</v>
      </c>
      <c r="I101" s="148" t="s">
        <v>122</v>
      </c>
      <c r="J101" s="148" t="s">
        <v>122</v>
      </c>
      <c r="K101" s="148">
        <v>9</v>
      </c>
      <c r="L101" s="148">
        <v>7.95</v>
      </c>
      <c r="M101" s="148">
        <v>50400</v>
      </c>
      <c r="N101" s="148">
        <v>2.16</v>
      </c>
      <c r="O101" s="148" t="s">
        <v>115</v>
      </c>
      <c r="P101" s="148" t="s">
        <v>99</v>
      </c>
      <c r="Q101" s="148">
        <v>0.4</v>
      </c>
      <c r="R101" s="148">
        <v>0.03</v>
      </c>
      <c r="S101" s="148">
        <v>0.14000000000000001</v>
      </c>
      <c r="T101" s="148" t="s">
        <v>90</v>
      </c>
      <c r="U101" s="148" t="s">
        <v>90</v>
      </c>
      <c r="V101" s="148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</row>
    <row r="102" spans="1:63" x14ac:dyDescent="0.25">
      <c r="A102" s="57" t="s">
        <v>50</v>
      </c>
      <c r="B102" s="131">
        <v>40920.370138888888</v>
      </c>
      <c r="C102" s="57" t="s">
        <v>100</v>
      </c>
      <c r="D102" s="57" t="s">
        <v>677</v>
      </c>
      <c r="E102" s="148">
        <v>10.26</v>
      </c>
      <c r="F102" s="148">
        <v>46316</v>
      </c>
      <c r="G102" s="148">
        <v>8.18</v>
      </c>
      <c r="H102" s="148">
        <v>14.41</v>
      </c>
      <c r="I102" s="150"/>
      <c r="J102" s="150"/>
      <c r="K102" s="150"/>
      <c r="L102" s="148">
        <v>7.95</v>
      </c>
      <c r="M102" s="148">
        <v>50500</v>
      </c>
      <c r="N102" s="148">
        <v>1.36</v>
      </c>
      <c r="O102" s="148" t="s">
        <v>115</v>
      </c>
      <c r="P102" s="148" t="s">
        <v>99</v>
      </c>
      <c r="Q102" s="148">
        <v>0.4</v>
      </c>
      <c r="R102" s="148">
        <v>0.03</v>
      </c>
      <c r="S102" s="148">
        <v>0.17</v>
      </c>
      <c r="T102" s="148" t="s">
        <v>90</v>
      </c>
      <c r="U102" s="148" t="s">
        <v>90</v>
      </c>
      <c r="V102" s="148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</row>
    <row r="103" spans="1:63" x14ac:dyDescent="0.25">
      <c r="A103" s="57" t="s">
        <v>50</v>
      </c>
      <c r="B103" s="131">
        <v>40920.370138888888</v>
      </c>
      <c r="C103" s="57" t="s">
        <v>100</v>
      </c>
      <c r="D103" s="57" t="s">
        <v>678</v>
      </c>
      <c r="E103" s="148"/>
      <c r="F103" s="148"/>
      <c r="G103" s="148"/>
      <c r="H103" s="148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48" t="s">
        <v>127</v>
      </c>
      <c r="W103" s="150"/>
      <c r="X103" s="148" t="s">
        <v>97</v>
      </c>
      <c r="Y103" s="148" t="s">
        <v>97</v>
      </c>
      <c r="Z103" s="148" t="s">
        <v>97</v>
      </c>
      <c r="AA103" s="148" t="s">
        <v>97</v>
      </c>
      <c r="AB103" s="148" t="s">
        <v>97</v>
      </c>
      <c r="AC103" s="148" t="s">
        <v>97</v>
      </c>
      <c r="AD103" s="148" t="s">
        <v>97</v>
      </c>
      <c r="AE103" s="148" t="s">
        <v>97</v>
      </c>
      <c r="AF103" s="148" t="s">
        <v>97</v>
      </c>
      <c r="AG103" s="148" t="s">
        <v>97</v>
      </c>
      <c r="AH103" s="148" t="s">
        <v>97</v>
      </c>
      <c r="AI103" s="148" t="s">
        <v>97</v>
      </c>
      <c r="AJ103" s="148" t="s">
        <v>97</v>
      </c>
      <c r="AK103" s="148" t="s">
        <v>97</v>
      </c>
      <c r="AL103" s="148" t="s">
        <v>97</v>
      </c>
      <c r="AM103" s="148" t="s">
        <v>97</v>
      </c>
      <c r="AN103" s="148" t="s">
        <v>97</v>
      </c>
      <c r="AO103" s="148" t="s">
        <v>287</v>
      </c>
      <c r="AP103" s="148" t="s">
        <v>97</v>
      </c>
      <c r="AQ103" s="148" t="s">
        <v>97</v>
      </c>
      <c r="AR103" s="148" t="s">
        <v>97</v>
      </c>
      <c r="AS103" s="148" t="s">
        <v>97</v>
      </c>
      <c r="AT103" s="148" t="s">
        <v>97</v>
      </c>
      <c r="AU103" s="148" t="s">
        <v>97</v>
      </c>
      <c r="AV103" s="148">
        <v>1.1000000000000001</v>
      </c>
      <c r="AW103" s="150"/>
      <c r="AX103" s="148" t="s">
        <v>101</v>
      </c>
      <c r="AY103" s="148">
        <v>0.85</v>
      </c>
      <c r="AZ103" s="148" t="s">
        <v>101</v>
      </c>
      <c r="BA103" s="148">
        <v>8.2000000000000003E-2</v>
      </c>
      <c r="BB103" s="148">
        <v>0.31</v>
      </c>
      <c r="BC103" s="148">
        <v>3.6</v>
      </c>
      <c r="BD103" s="148">
        <v>41</v>
      </c>
      <c r="BE103" s="148">
        <v>0.85</v>
      </c>
      <c r="BF103" s="148">
        <v>0.51</v>
      </c>
      <c r="BG103" s="148">
        <v>0.13</v>
      </c>
      <c r="BH103" s="148" t="s">
        <v>337</v>
      </c>
      <c r="BI103" s="148" t="s">
        <v>99</v>
      </c>
      <c r="BJ103" s="148" t="s">
        <v>101</v>
      </c>
      <c r="BK103" s="148">
        <v>12</v>
      </c>
    </row>
    <row r="104" spans="1:63" x14ac:dyDescent="0.25">
      <c r="A104" s="57" t="s">
        <v>50</v>
      </c>
      <c r="B104" s="131">
        <v>40920.370138888888</v>
      </c>
      <c r="C104" s="57" t="s">
        <v>96</v>
      </c>
      <c r="D104" s="57" t="s">
        <v>678</v>
      </c>
      <c r="E104" s="148"/>
      <c r="F104" s="148"/>
      <c r="G104" s="148"/>
      <c r="H104" s="148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48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48">
        <v>1</v>
      </c>
      <c r="AX104" s="148" t="s">
        <v>101</v>
      </c>
      <c r="AY104" s="148">
        <v>0.9</v>
      </c>
      <c r="AZ104" s="148" t="s">
        <v>101</v>
      </c>
      <c r="BA104" s="148">
        <v>8.4000000000000005E-2</v>
      </c>
      <c r="BB104" s="148" t="s">
        <v>679</v>
      </c>
      <c r="BC104" s="148">
        <v>2.7</v>
      </c>
      <c r="BD104" s="148">
        <v>3.4</v>
      </c>
      <c r="BE104" s="148">
        <v>0.46</v>
      </c>
      <c r="BF104" s="148">
        <v>0.51</v>
      </c>
      <c r="BG104" s="148">
        <v>4.3999999999999997E-2</v>
      </c>
      <c r="BH104" s="148" t="s">
        <v>337</v>
      </c>
      <c r="BI104" s="148" t="s">
        <v>99</v>
      </c>
      <c r="BJ104" s="148" t="s">
        <v>101</v>
      </c>
      <c r="BK104" s="148">
        <v>12</v>
      </c>
    </row>
    <row r="105" spans="1:63" x14ac:dyDescent="0.25">
      <c r="A105" s="57" t="s">
        <v>50</v>
      </c>
      <c r="B105" s="131">
        <v>40920.370138888888</v>
      </c>
      <c r="C105" s="57" t="s">
        <v>100</v>
      </c>
      <c r="D105" s="57" t="s">
        <v>602</v>
      </c>
      <c r="E105" s="148">
        <f>VLOOKUP($B105,unbchbb,6,FALSE)</f>
        <v>9.7100000000000009</v>
      </c>
      <c r="F105" s="148">
        <f>VLOOKUP($B105,unbchbb,7,FALSE)</f>
        <v>46656</v>
      </c>
      <c r="G105" s="148">
        <f>VLOOKUP($B105,unbchbb,8,FALSE)</f>
        <v>8.1999999999999993</v>
      </c>
      <c r="H105" s="148">
        <f>VLOOKUP($B105,unbchbb,9,FALSE)</f>
        <v>14.41</v>
      </c>
      <c r="I105" s="150"/>
      <c r="J105" s="150"/>
      <c r="K105" s="150"/>
      <c r="L105" s="148">
        <v>7.5</v>
      </c>
      <c r="M105" s="148">
        <v>50500</v>
      </c>
      <c r="N105" s="148">
        <v>2.76</v>
      </c>
      <c r="O105" s="148" t="s">
        <v>115</v>
      </c>
      <c r="P105" s="148" t="s">
        <v>99</v>
      </c>
      <c r="Q105" s="148">
        <v>0.4</v>
      </c>
      <c r="R105" s="148">
        <v>0.04</v>
      </c>
      <c r="S105" s="148">
        <v>0.13</v>
      </c>
      <c r="T105" s="148" t="s">
        <v>90</v>
      </c>
      <c r="U105" s="148" t="s">
        <v>90</v>
      </c>
      <c r="V105" s="148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150"/>
      <c r="AQ105" s="150"/>
      <c r="AR105" s="150"/>
      <c r="AS105" s="150"/>
      <c r="AT105" s="150"/>
      <c r="AU105" s="150"/>
      <c r="AV105" s="150"/>
      <c r="AW105" s="150"/>
      <c r="AX105" s="200"/>
      <c r="AY105" s="200"/>
      <c r="AZ105" s="200"/>
      <c r="BA105" s="200"/>
      <c r="BB105" s="200"/>
      <c r="BC105" s="200"/>
      <c r="BD105" s="200"/>
      <c r="BE105" s="200"/>
      <c r="BF105" s="200"/>
      <c r="BG105" s="200"/>
      <c r="BH105" s="200"/>
      <c r="BI105" s="200"/>
      <c r="BJ105" s="200"/>
      <c r="BK105" s="200"/>
    </row>
    <row r="106" spans="1:63" x14ac:dyDescent="0.25">
      <c r="A106" s="57" t="s">
        <v>46</v>
      </c>
      <c r="B106" s="131">
        <v>40920.40625</v>
      </c>
      <c r="C106" s="57" t="s">
        <v>100</v>
      </c>
      <c r="D106" s="57" t="s">
        <v>92</v>
      </c>
      <c r="E106" s="148">
        <v>10.08</v>
      </c>
      <c r="F106" s="148">
        <v>47305</v>
      </c>
      <c r="G106" s="148">
        <v>8.2200000000000006</v>
      </c>
      <c r="H106" s="148">
        <v>14.45</v>
      </c>
      <c r="I106" s="148" t="s">
        <v>122</v>
      </c>
      <c r="J106" s="148" t="s">
        <v>122</v>
      </c>
      <c r="K106" s="148" t="s">
        <v>122</v>
      </c>
      <c r="L106" s="148">
        <v>7.96</v>
      </c>
      <c r="M106" s="148">
        <v>50300</v>
      </c>
      <c r="N106" s="148">
        <v>1.33</v>
      </c>
      <c r="O106" s="148" t="s">
        <v>115</v>
      </c>
      <c r="P106" s="148" t="s">
        <v>99</v>
      </c>
      <c r="Q106" s="148">
        <v>0.4</v>
      </c>
      <c r="R106" s="148">
        <v>0.04</v>
      </c>
      <c r="S106" s="148">
        <v>0.15</v>
      </c>
      <c r="T106" s="148" t="s">
        <v>90</v>
      </c>
      <c r="U106" s="148" t="s">
        <v>90</v>
      </c>
      <c r="V106" s="148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50"/>
      <c r="AQ106" s="150"/>
      <c r="AR106" s="150"/>
      <c r="AS106" s="150"/>
      <c r="AT106" s="150"/>
      <c r="AU106" s="150"/>
      <c r="AV106" s="150"/>
      <c r="AW106" s="150"/>
      <c r="AX106" s="150"/>
      <c r="AY106" s="150"/>
      <c r="AZ106" s="150"/>
      <c r="BA106" s="150"/>
      <c r="BB106" s="150"/>
      <c r="BC106" s="150"/>
      <c r="BD106" s="150"/>
      <c r="BE106" s="150"/>
      <c r="BF106" s="150"/>
      <c r="BG106" s="150"/>
      <c r="BH106" s="150"/>
      <c r="BI106" s="150"/>
      <c r="BJ106" s="150"/>
      <c r="BK106" s="150"/>
    </row>
    <row r="107" spans="1:63" x14ac:dyDescent="0.25">
      <c r="A107" s="57" t="s">
        <v>46</v>
      </c>
      <c r="B107" s="131">
        <v>40920.40625</v>
      </c>
      <c r="C107" s="57" t="s">
        <v>100</v>
      </c>
      <c r="D107" s="57" t="s">
        <v>677</v>
      </c>
      <c r="E107" s="148">
        <v>10.55</v>
      </c>
      <c r="F107" s="148">
        <v>47213</v>
      </c>
      <c r="G107" s="148">
        <v>8.24</v>
      </c>
      <c r="H107" s="148">
        <v>14.43</v>
      </c>
      <c r="I107" s="150"/>
      <c r="J107" s="150"/>
      <c r="K107" s="150"/>
      <c r="L107" s="148">
        <v>7.98</v>
      </c>
      <c r="M107" s="148">
        <v>50400</v>
      </c>
      <c r="N107" s="148">
        <v>0.8</v>
      </c>
      <c r="O107" s="148" t="s">
        <v>115</v>
      </c>
      <c r="P107" s="148" t="s">
        <v>99</v>
      </c>
      <c r="Q107" s="148">
        <v>0.3</v>
      </c>
      <c r="R107" s="148">
        <v>0.03</v>
      </c>
      <c r="S107" s="148">
        <v>0.12</v>
      </c>
      <c r="T107" s="148" t="s">
        <v>90</v>
      </c>
      <c r="U107" s="148" t="s">
        <v>90</v>
      </c>
      <c r="V107" s="148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0"/>
      <c r="AT107" s="150"/>
      <c r="AU107" s="150"/>
      <c r="AV107" s="150"/>
      <c r="AW107" s="150"/>
      <c r="AX107" s="150"/>
      <c r="AY107" s="150"/>
      <c r="AZ107" s="150"/>
      <c r="BA107" s="150"/>
      <c r="BB107" s="150"/>
      <c r="BC107" s="150"/>
      <c r="BD107" s="150"/>
      <c r="BE107" s="150"/>
      <c r="BF107" s="150"/>
      <c r="BG107" s="150"/>
      <c r="BH107" s="150"/>
      <c r="BI107" s="150"/>
      <c r="BJ107" s="150"/>
      <c r="BK107" s="150"/>
    </row>
    <row r="108" spans="1:63" x14ac:dyDescent="0.25">
      <c r="A108" s="57" t="s">
        <v>46</v>
      </c>
      <c r="B108" s="131">
        <v>40920.40625</v>
      </c>
      <c r="C108" s="57" t="s">
        <v>100</v>
      </c>
      <c r="D108" s="57" t="s">
        <v>678</v>
      </c>
      <c r="E108" s="148"/>
      <c r="F108" s="148"/>
      <c r="G108" s="148"/>
      <c r="H108" s="148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48" t="s">
        <v>127</v>
      </c>
      <c r="W108" s="150"/>
      <c r="X108" s="148" t="s">
        <v>97</v>
      </c>
      <c r="Y108" s="148" t="s">
        <v>97</v>
      </c>
      <c r="Z108" s="148" t="s">
        <v>97</v>
      </c>
      <c r="AA108" s="148" t="s">
        <v>97</v>
      </c>
      <c r="AB108" s="148" t="s">
        <v>97</v>
      </c>
      <c r="AC108" s="148" t="s">
        <v>97</v>
      </c>
      <c r="AD108" s="148" t="s">
        <v>97</v>
      </c>
      <c r="AE108" s="148" t="s">
        <v>97</v>
      </c>
      <c r="AF108" s="148" t="s">
        <v>97</v>
      </c>
      <c r="AG108" s="148" t="s">
        <v>97</v>
      </c>
      <c r="AH108" s="148" t="s">
        <v>97</v>
      </c>
      <c r="AI108" s="148" t="s">
        <v>97</v>
      </c>
      <c r="AJ108" s="148" t="s">
        <v>97</v>
      </c>
      <c r="AK108" s="148" t="s">
        <v>97</v>
      </c>
      <c r="AL108" s="148" t="s">
        <v>97</v>
      </c>
      <c r="AM108" s="148" t="s">
        <v>97</v>
      </c>
      <c r="AN108" s="148" t="s">
        <v>97</v>
      </c>
      <c r="AO108" s="148" t="s">
        <v>287</v>
      </c>
      <c r="AP108" s="148" t="s">
        <v>97</v>
      </c>
      <c r="AQ108" s="148" t="s">
        <v>97</v>
      </c>
      <c r="AR108" s="148" t="s">
        <v>97</v>
      </c>
      <c r="AS108" s="148" t="s">
        <v>97</v>
      </c>
      <c r="AT108" s="148" t="s">
        <v>97</v>
      </c>
      <c r="AU108" s="148" t="s">
        <v>97</v>
      </c>
      <c r="AV108" s="148">
        <v>1.1000000000000001</v>
      </c>
      <c r="AW108" s="150"/>
      <c r="AX108" s="148" t="s">
        <v>101</v>
      </c>
      <c r="AY108" s="148">
        <v>0.88</v>
      </c>
      <c r="AZ108" s="148" t="s">
        <v>101</v>
      </c>
      <c r="BA108" s="148">
        <v>7.4999999999999997E-2</v>
      </c>
      <c r="BB108" s="148">
        <v>0.31</v>
      </c>
      <c r="BC108" s="148">
        <v>3.2</v>
      </c>
      <c r="BD108" s="148">
        <v>35</v>
      </c>
      <c r="BE108" s="148">
        <v>1.1000000000000001</v>
      </c>
      <c r="BF108" s="148">
        <v>0.44</v>
      </c>
      <c r="BG108" s="148">
        <v>0.1</v>
      </c>
      <c r="BH108" s="148" t="s">
        <v>337</v>
      </c>
      <c r="BI108" s="148" t="s">
        <v>99</v>
      </c>
      <c r="BJ108" s="148" t="s">
        <v>101</v>
      </c>
      <c r="BK108" s="148">
        <v>11</v>
      </c>
    </row>
    <row r="109" spans="1:63" x14ac:dyDescent="0.25">
      <c r="A109" s="57" t="s">
        <v>46</v>
      </c>
      <c r="B109" s="131">
        <v>40920.40625</v>
      </c>
      <c r="C109" s="57" t="s">
        <v>96</v>
      </c>
      <c r="D109" s="57" t="s">
        <v>678</v>
      </c>
      <c r="E109" s="148"/>
      <c r="F109" s="148"/>
      <c r="G109" s="148"/>
      <c r="H109" s="148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48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  <c r="AR109" s="150"/>
      <c r="AS109" s="150"/>
      <c r="AT109" s="150"/>
      <c r="AU109" s="150"/>
      <c r="AV109" s="150"/>
      <c r="AW109" s="148">
        <v>1</v>
      </c>
      <c r="AX109" s="148" t="s">
        <v>101</v>
      </c>
      <c r="AY109" s="148">
        <v>0.8</v>
      </c>
      <c r="AZ109" s="148" t="s">
        <v>101</v>
      </c>
      <c r="BA109" s="148">
        <v>6.6000000000000003E-2</v>
      </c>
      <c r="BB109" s="148" t="s">
        <v>679</v>
      </c>
      <c r="BC109" s="148">
        <v>1.9</v>
      </c>
      <c r="BD109" s="148">
        <v>4</v>
      </c>
      <c r="BE109" s="148">
        <v>0.55000000000000004</v>
      </c>
      <c r="BF109" s="148">
        <v>0.46</v>
      </c>
      <c r="BG109" s="148">
        <v>3.6999999999999998E-2</v>
      </c>
      <c r="BH109" s="148" t="s">
        <v>337</v>
      </c>
      <c r="BI109" s="148" t="s">
        <v>99</v>
      </c>
      <c r="BJ109" s="148" t="s">
        <v>101</v>
      </c>
      <c r="BK109" s="148">
        <v>9.6999999999999993</v>
      </c>
    </row>
    <row r="110" spans="1:63" x14ac:dyDescent="0.25">
      <c r="A110" s="57" t="s">
        <v>46</v>
      </c>
      <c r="B110" s="131">
        <v>40920.40625</v>
      </c>
      <c r="C110" s="57" t="s">
        <v>100</v>
      </c>
      <c r="D110" s="57" t="s">
        <v>602</v>
      </c>
      <c r="E110" s="148">
        <f>VLOOKUP($B110,lnnhirb,6,FALSE)</f>
        <v>9.34</v>
      </c>
      <c r="F110" s="148">
        <f>VLOOKUP($B110,lnnhirb,7,FALSE)</f>
        <v>47337</v>
      </c>
      <c r="G110" s="148">
        <f>VLOOKUP($B110,lnnhirb,8,FALSE)</f>
        <v>8.24</v>
      </c>
      <c r="H110" s="148">
        <f>VLOOKUP($B110,lnnhirb,9,FALSE)</f>
        <v>14.37</v>
      </c>
      <c r="I110" s="150"/>
      <c r="J110" s="150"/>
      <c r="K110" s="150"/>
      <c r="L110" s="148">
        <v>7.4</v>
      </c>
      <c r="M110" s="148">
        <v>50600</v>
      </c>
      <c r="N110" s="148">
        <v>1.42</v>
      </c>
      <c r="O110" s="148" t="s">
        <v>115</v>
      </c>
      <c r="P110" s="148" t="s">
        <v>99</v>
      </c>
      <c r="Q110" s="148">
        <v>0.2</v>
      </c>
      <c r="R110" s="148">
        <v>0.03</v>
      </c>
      <c r="S110" s="148">
        <v>0.12</v>
      </c>
      <c r="T110" s="148" t="s">
        <v>90</v>
      </c>
      <c r="U110" s="148" t="s">
        <v>90</v>
      </c>
      <c r="V110" s="148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  <c r="AM110" s="150"/>
      <c r="AN110" s="150"/>
      <c r="AO110" s="150"/>
      <c r="AP110" s="150"/>
      <c r="AQ110" s="150"/>
      <c r="AR110" s="150"/>
      <c r="AS110" s="150"/>
      <c r="AT110" s="150"/>
      <c r="AU110" s="150"/>
      <c r="AV110" s="150"/>
      <c r="AW110" s="150"/>
      <c r="AX110" s="200"/>
      <c r="AY110" s="200"/>
      <c r="AZ110" s="200"/>
      <c r="BA110" s="200"/>
      <c r="BB110" s="200"/>
      <c r="BC110" s="200"/>
      <c r="BD110" s="200"/>
      <c r="BE110" s="200"/>
      <c r="BF110" s="200"/>
      <c r="BG110" s="200"/>
      <c r="BH110" s="200"/>
      <c r="BI110" s="200"/>
      <c r="BJ110" s="200"/>
      <c r="BK110" s="200"/>
    </row>
    <row r="111" spans="1:63" x14ac:dyDescent="0.25">
      <c r="A111" s="57" t="s">
        <v>47</v>
      </c>
      <c r="B111" s="131">
        <v>40920.446527777778</v>
      </c>
      <c r="C111" s="57" t="s">
        <v>100</v>
      </c>
      <c r="D111" s="57" t="s">
        <v>92</v>
      </c>
      <c r="E111" s="148">
        <v>10.57</v>
      </c>
      <c r="F111" s="148">
        <v>47042</v>
      </c>
      <c r="G111" s="148">
        <v>8.19</v>
      </c>
      <c r="H111" s="148">
        <v>14.75</v>
      </c>
      <c r="I111" s="148" t="s">
        <v>122</v>
      </c>
      <c r="J111" s="148" t="s">
        <v>122</v>
      </c>
      <c r="K111" s="148" t="s">
        <v>122</v>
      </c>
      <c r="L111" s="148">
        <v>7.94</v>
      </c>
      <c r="M111" s="148">
        <v>50000</v>
      </c>
      <c r="N111" s="148">
        <v>1.28</v>
      </c>
      <c r="O111" s="148" t="s">
        <v>115</v>
      </c>
      <c r="P111" s="148" t="s">
        <v>99</v>
      </c>
      <c r="Q111" s="148">
        <v>0.3</v>
      </c>
      <c r="R111" s="148">
        <v>0.05</v>
      </c>
      <c r="S111" s="148">
        <v>0.15</v>
      </c>
      <c r="T111" s="148" t="s">
        <v>90</v>
      </c>
      <c r="U111" s="148" t="s">
        <v>90</v>
      </c>
      <c r="V111" s="148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</row>
    <row r="112" spans="1:63" x14ac:dyDescent="0.25">
      <c r="A112" s="57" t="s">
        <v>47</v>
      </c>
      <c r="B112" s="131">
        <v>40920.446527777778</v>
      </c>
      <c r="C112" s="57" t="s">
        <v>100</v>
      </c>
      <c r="D112" s="57" t="s">
        <v>678</v>
      </c>
      <c r="E112" s="148"/>
      <c r="F112" s="148"/>
      <c r="G112" s="148"/>
      <c r="H112" s="148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48" t="s">
        <v>127</v>
      </c>
      <c r="W112" s="150"/>
      <c r="X112" s="148" t="s">
        <v>97</v>
      </c>
      <c r="Y112" s="148" t="s">
        <v>97</v>
      </c>
      <c r="Z112" s="148" t="s">
        <v>97</v>
      </c>
      <c r="AA112" s="148" t="s">
        <v>97</v>
      </c>
      <c r="AB112" s="148" t="s">
        <v>97</v>
      </c>
      <c r="AC112" s="148" t="s">
        <v>97</v>
      </c>
      <c r="AD112" s="148" t="s">
        <v>97</v>
      </c>
      <c r="AE112" s="148" t="s">
        <v>97</v>
      </c>
      <c r="AF112" s="148" t="s">
        <v>97</v>
      </c>
      <c r="AG112" s="148" t="s">
        <v>97</v>
      </c>
      <c r="AH112" s="148" t="s">
        <v>97</v>
      </c>
      <c r="AI112" s="148" t="s">
        <v>97</v>
      </c>
      <c r="AJ112" s="148" t="s">
        <v>97</v>
      </c>
      <c r="AK112" s="148" t="s">
        <v>97</v>
      </c>
      <c r="AL112" s="148" t="s">
        <v>97</v>
      </c>
      <c r="AM112" s="148" t="s">
        <v>97</v>
      </c>
      <c r="AN112" s="148" t="s">
        <v>97</v>
      </c>
      <c r="AO112" s="148" t="s">
        <v>287</v>
      </c>
      <c r="AP112" s="148" t="s">
        <v>97</v>
      </c>
      <c r="AQ112" s="148" t="s">
        <v>97</v>
      </c>
      <c r="AR112" s="148" t="s">
        <v>97</v>
      </c>
      <c r="AS112" s="148" t="s">
        <v>97</v>
      </c>
      <c r="AT112" s="148" t="s">
        <v>97</v>
      </c>
      <c r="AU112" s="148" t="s">
        <v>97</v>
      </c>
      <c r="AV112" s="148">
        <v>1.3</v>
      </c>
      <c r="AW112" s="150"/>
      <c r="AX112" s="148" t="s">
        <v>101</v>
      </c>
      <c r="AY112" s="148">
        <v>0.76</v>
      </c>
      <c r="AZ112" s="148" t="s">
        <v>101</v>
      </c>
      <c r="BA112" s="148">
        <v>8.5000000000000006E-2</v>
      </c>
      <c r="BB112" s="148">
        <v>0.36</v>
      </c>
      <c r="BC112" s="148">
        <v>5.5</v>
      </c>
      <c r="BD112" s="148">
        <v>45</v>
      </c>
      <c r="BE112" s="148">
        <v>1.4</v>
      </c>
      <c r="BF112" s="148">
        <v>0.75</v>
      </c>
      <c r="BG112" s="148">
        <v>0.14000000000000001</v>
      </c>
      <c r="BH112" s="148" t="s">
        <v>337</v>
      </c>
      <c r="BI112" s="148" t="s">
        <v>99</v>
      </c>
      <c r="BJ112" s="148" t="s">
        <v>101</v>
      </c>
      <c r="BK112" s="148">
        <v>21</v>
      </c>
    </row>
    <row r="113" spans="1:63" x14ac:dyDescent="0.25">
      <c r="A113" s="57" t="s">
        <v>47</v>
      </c>
      <c r="B113" s="131">
        <v>40920.446527777778</v>
      </c>
      <c r="C113" s="57" t="s">
        <v>96</v>
      </c>
      <c r="D113" s="57" t="s">
        <v>678</v>
      </c>
      <c r="E113" s="148"/>
      <c r="F113" s="148"/>
      <c r="G113" s="148"/>
      <c r="H113" s="148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48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48">
        <v>1.1000000000000001</v>
      </c>
      <c r="AX113" s="148" t="s">
        <v>101</v>
      </c>
      <c r="AY113" s="148">
        <v>0.7</v>
      </c>
      <c r="AZ113" s="148" t="s">
        <v>101</v>
      </c>
      <c r="BA113" s="148">
        <v>8.7999999999999995E-2</v>
      </c>
      <c r="BB113" s="148" t="s">
        <v>679</v>
      </c>
      <c r="BC113" s="148">
        <v>3.5</v>
      </c>
      <c r="BD113" s="148">
        <v>4.9000000000000004</v>
      </c>
      <c r="BE113" s="148">
        <v>0.56999999999999995</v>
      </c>
      <c r="BF113" s="148">
        <v>0.71</v>
      </c>
      <c r="BG113" s="148">
        <v>5.1999999999999998E-2</v>
      </c>
      <c r="BH113" s="148" t="s">
        <v>337</v>
      </c>
      <c r="BI113" s="148" t="s">
        <v>99</v>
      </c>
      <c r="BJ113" s="148" t="s">
        <v>101</v>
      </c>
      <c r="BK113" s="148">
        <v>20</v>
      </c>
    </row>
    <row r="114" spans="1:63" x14ac:dyDescent="0.25">
      <c r="A114" s="57" t="s">
        <v>47</v>
      </c>
      <c r="B114" s="131">
        <v>40920.446527777778</v>
      </c>
      <c r="C114" s="57" t="s">
        <v>100</v>
      </c>
      <c r="D114" s="57" t="s">
        <v>602</v>
      </c>
      <c r="E114" s="148">
        <f>VLOOKUP($B114,lnbtubb,6,FALSE)</f>
        <v>9.1199999999999992</v>
      </c>
      <c r="F114" s="148">
        <f>VLOOKUP($B114,lnbtubb,7,FALSE)</f>
        <v>47364</v>
      </c>
      <c r="G114" s="148">
        <f>VLOOKUP($B114,lnbtubb,8,FALSE)</f>
        <v>8.19</v>
      </c>
      <c r="H114" s="148">
        <f>VLOOKUP($B114,lnbtubb,9,FALSE)</f>
        <v>14.61</v>
      </c>
      <c r="I114" s="150"/>
      <c r="J114" s="150"/>
      <c r="K114" s="150"/>
      <c r="L114" s="148">
        <v>7.6</v>
      </c>
      <c r="M114" s="286"/>
      <c r="N114" s="286"/>
      <c r="O114" s="286"/>
      <c r="P114" s="286"/>
      <c r="Q114" s="286"/>
      <c r="R114" s="286"/>
      <c r="S114" s="286"/>
      <c r="T114" s="286"/>
      <c r="U114" s="286"/>
      <c r="V114" s="148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0"/>
      <c r="AW114" s="150"/>
      <c r="AX114" s="200"/>
      <c r="AY114" s="200"/>
      <c r="AZ114" s="200"/>
      <c r="BA114" s="200"/>
      <c r="BB114" s="200"/>
      <c r="BC114" s="200"/>
      <c r="BD114" s="200"/>
      <c r="BE114" s="200"/>
      <c r="BF114" s="200"/>
      <c r="BG114" s="200"/>
      <c r="BH114" s="200"/>
      <c r="BI114" s="200"/>
      <c r="BJ114" s="200"/>
      <c r="BK114" s="200"/>
    </row>
    <row r="115" spans="1:63" x14ac:dyDescent="0.25">
      <c r="A115" s="57" t="s">
        <v>43</v>
      </c>
      <c r="B115" s="131">
        <v>40985.488888888889</v>
      </c>
      <c r="C115" s="57" t="s">
        <v>108</v>
      </c>
      <c r="D115" s="57" t="s">
        <v>92</v>
      </c>
      <c r="E115" s="148">
        <v>7.72</v>
      </c>
      <c r="F115" s="148">
        <v>44998</v>
      </c>
      <c r="G115" s="148">
        <v>7.63</v>
      </c>
      <c r="H115" s="148">
        <v>16.329999999999998</v>
      </c>
      <c r="I115" s="148">
        <v>50</v>
      </c>
      <c r="J115" s="148">
        <v>20</v>
      </c>
      <c r="K115" s="148">
        <v>380</v>
      </c>
      <c r="L115" s="148">
        <v>7.72</v>
      </c>
      <c r="M115" s="148">
        <v>44100</v>
      </c>
      <c r="N115" s="148">
        <v>7.1</v>
      </c>
      <c r="O115" s="148">
        <v>0.9</v>
      </c>
      <c r="P115" s="148" t="s">
        <v>99</v>
      </c>
      <c r="Q115" s="148">
        <v>0.7</v>
      </c>
      <c r="R115" s="148">
        <v>0.04</v>
      </c>
      <c r="S115" s="148">
        <v>0.22</v>
      </c>
      <c r="T115" s="148">
        <v>16</v>
      </c>
      <c r="U115" s="148" t="s">
        <v>90</v>
      </c>
      <c r="V115" s="148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</row>
    <row r="116" spans="1:63" x14ac:dyDescent="0.25">
      <c r="A116" s="57" t="s">
        <v>43</v>
      </c>
      <c r="B116" s="131">
        <v>40985.488888888889</v>
      </c>
      <c r="C116" s="57" t="s">
        <v>108</v>
      </c>
      <c r="D116" s="57" t="s">
        <v>678</v>
      </c>
      <c r="E116" s="148"/>
      <c r="F116" s="148"/>
      <c r="G116" s="148"/>
      <c r="H116" s="148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48">
        <v>21</v>
      </c>
      <c r="U116" s="150"/>
      <c r="V116" s="148" t="s">
        <v>127</v>
      </c>
      <c r="W116" s="150"/>
      <c r="X116" s="148" t="s">
        <v>97</v>
      </c>
      <c r="Y116" s="148" t="s">
        <v>97</v>
      </c>
      <c r="Z116" s="148" t="s">
        <v>97</v>
      </c>
      <c r="AA116" s="148" t="s">
        <v>97</v>
      </c>
      <c r="AB116" s="148" t="s">
        <v>97</v>
      </c>
      <c r="AC116" s="148" t="s">
        <v>97</v>
      </c>
      <c r="AD116" s="148" t="s">
        <v>97</v>
      </c>
      <c r="AE116" s="148" t="s">
        <v>97</v>
      </c>
      <c r="AF116" s="148" t="s">
        <v>97</v>
      </c>
      <c r="AG116" s="148" t="s">
        <v>97</v>
      </c>
      <c r="AH116" s="148" t="s">
        <v>97</v>
      </c>
      <c r="AI116" s="148" t="s">
        <v>97</v>
      </c>
      <c r="AJ116" s="148" t="s">
        <v>97</v>
      </c>
      <c r="AK116" s="148" t="s">
        <v>97</v>
      </c>
      <c r="AL116" s="148" t="s">
        <v>97</v>
      </c>
      <c r="AM116" s="148" t="s">
        <v>97</v>
      </c>
      <c r="AN116" s="148" t="s">
        <v>97</v>
      </c>
      <c r="AO116" s="148" t="s">
        <v>97</v>
      </c>
      <c r="AP116" s="148" t="s">
        <v>97</v>
      </c>
      <c r="AQ116" s="148" t="s">
        <v>97</v>
      </c>
      <c r="AR116" s="148" t="s">
        <v>97</v>
      </c>
      <c r="AS116" s="148" t="s">
        <v>97</v>
      </c>
      <c r="AT116" s="148" t="s">
        <v>97</v>
      </c>
      <c r="AU116" s="148" t="s">
        <v>97</v>
      </c>
      <c r="AV116" s="148">
        <v>0.63300000000000001</v>
      </c>
      <c r="AW116" s="150"/>
      <c r="AX116" s="148" t="s">
        <v>101</v>
      </c>
      <c r="AY116" s="148">
        <v>1.3</v>
      </c>
      <c r="AZ116" s="148" t="s">
        <v>101</v>
      </c>
      <c r="BA116" s="148">
        <v>9.0999999999999998E-2</v>
      </c>
      <c r="BB116" s="148">
        <v>0.77</v>
      </c>
      <c r="BC116" s="148">
        <v>11</v>
      </c>
      <c r="BD116" s="148">
        <v>400</v>
      </c>
      <c r="BE116" s="148">
        <v>1.4</v>
      </c>
      <c r="BF116" s="148">
        <v>1.1000000000000001</v>
      </c>
      <c r="BG116" s="148">
        <v>0.71</v>
      </c>
      <c r="BH116" s="148">
        <v>0.35</v>
      </c>
      <c r="BI116" s="148" t="s">
        <v>99</v>
      </c>
      <c r="BJ116" s="148" t="s">
        <v>101</v>
      </c>
      <c r="BK116" s="148">
        <v>20</v>
      </c>
    </row>
    <row r="117" spans="1:63" x14ac:dyDescent="0.25">
      <c r="A117" s="57" t="s">
        <v>43</v>
      </c>
      <c r="B117" s="131">
        <v>40985.488888888889</v>
      </c>
      <c r="C117" s="57" t="s">
        <v>107</v>
      </c>
      <c r="D117" s="57" t="s">
        <v>678</v>
      </c>
      <c r="E117" s="148"/>
      <c r="F117" s="148"/>
      <c r="G117" s="148"/>
      <c r="H117" s="148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48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48">
        <v>0.46800000000000003</v>
      </c>
      <c r="AX117" s="148" t="s">
        <v>101</v>
      </c>
      <c r="AY117" s="148">
        <v>1.1000000000000001</v>
      </c>
      <c r="AZ117" s="148" t="s">
        <v>101</v>
      </c>
      <c r="BA117" s="148">
        <v>9.8000000000000004E-2</v>
      </c>
      <c r="BB117" s="148" t="s">
        <v>679</v>
      </c>
      <c r="BC117" s="148">
        <v>8.8000000000000007</v>
      </c>
      <c r="BD117" s="148">
        <v>14</v>
      </c>
      <c r="BE117" s="148">
        <v>0.38</v>
      </c>
      <c r="BF117" s="148">
        <v>0.89</v>
      </c>
      <c r="BG117" s="148">
        <v>6.6000000000000003E-2</v>
      </c>
      <c r="BH117" s="148">
        <v>0.35</v>
      </c>
      <c r="BI117" s="148" t="s">
        <v>99</v>
      </c>
      <c r="BJ117" s="148" t="s">
        <v>101</v>
      </c>
      <c r="BK117" s="148">
        <v>18</v>
      </c>
    </row>
    <row r="118" spans="1:63" x14ac:dyDescent="0.25">
      <c r="A118" s="57" t="s">
        <v>49</v>
      </c>
      <c r="B118" s="131">
        <v>40985.510416666664</v>
      </c>
      <c r="C118" s="57" t="s">
        <v>108</v>
      </c>
      <c r="D118" s="57" t="s">
        <v>92</v>
      </c>
      <c r="E118" s="148">
        <v>10.82</v>
      </c>
      <c r="F118" s="148">
        <v>29787</v>
      </c>
      <c r="G118" s="148">
        <v>7.38</v>
      </c>
      <c r="H118" s="148">
        <v>16.920000000000002</v>
      </c>
      <c r="I118" s="148">
        <v>260</v>
      </c>
      <c r="J118" s="148">
        <v>280</v>
      </c>
      <c r="K118" s="148">
        <v>3100</v>
      </c>
      <c r="L118" s="148">
        <v>7.67</v>
      </c>
      <c r="M118" s="148">
        <v>35500</v>
      </c>
      <c r="N118" s="148">
        <v>11.7</v>
      </c>
      <c r="O118" s="148">
        <v>0.5</v>
      </c>
      <c r="P118" s="148">
        <v>0.2</v>
      </c>
      <c r="Q118" s="148">
        <v>0.9</v>
      </c>
      <c r="R118" s="148" t="s">
        <v>98</v>
      </c>
      <c r="S118" s="148">
        <v>0.3</v>
      </c>
      <c r="T118" s="148">
        <v>14</v>
      </c>
      <c r="U118" s="148" t="s">
        <v>90</v>
      </c>
      <c r="V118" s="148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</row>
    <row r="119" spans="1:63" x14ac:dyDescent="0.25">
      <c r="A119" s="57" t="s">
        <v>49</v>
      </c>
      <c r="B119" s="131">
        <v>40985.510416666664</v>
      </c>
      <c r="C119" s="57" t="s">
        <v>108</v>
      </c>
      <c r="D119" s="57" t="s">
        <v>678</v>
      </c>
      <c r="E119" s="148"/>
      <c r="F119" s="148"/>
      <c r="G119" s="148"/>
      <c r="H119" s="148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48">
        <v>16</v>
      </c>
      <c r="U119" s="150"/>
      <c r="V119" s="148" t="s">
        <v>127</v>
      </c>
      <c r="W119" s="150"/>
      <c r="X119" s="148" t="s">
        <v>97</v>
      </c>
      <c r="Y119" s="148" t="s">
        <v>97</v>
      </c>
      <c r="Z119" s="148" t="s">
        <v>97</v>
      </c>
      <c r="AA119" s="148" t="s">
        <v>97</v>
      </c>
      <c r="AB119" s="148" t="s">
        <v>97</v>
      </c>
      <c r="AC119" s="148" t="s">
        <v>97</v>
      </c>
      <c r="AD119" s="148" t="s">
        <v>97</v>
      </c>
      <c r="AE119" s="148" t="s">
        <v>97</v>
      </c>
      <c r="AF119" s="148" t="s">
        <v>97</v>
      </c>
      <c r="AG119" s="148" t="s">
        <v>97</v>
      </c>
      <c r="AH119" s="148" t="s">
        <v>97</v>
      </c>
      <c r="AI119" s="148" t="s">
        <v>97</v>
      </c>
      <c r="AJ119" s="148" t="s">
        <v>97</v>
      </c>
      <c r="AK119" s="148" t="s">
        <v>97</v>
      </c>
      <c r="AL119" s="148" t="s">
        <v>97</v>
      </c>
      <c r="AM119" s="148" t="s">
        <v>97</v>
      </c>
      <c r="AN119" s="148" t="s">
        <v>97</v>
      </c>
      <c r="AO119" s="148" t="s">
        <v>97</v>
      </c>
      <c r="AP119" s="148" t="s">
        <v>97</v>
      </c>
      <c r="AQ119" s="148" t="s">
        <v>97</v>
      </c>
      <c r="AR119" s="148" t="s">
        <v>97</v>
      </c>
      <c r="AS119" s="148" t="s">
        <v>97</v>
      </c>
      <c r="AT119" s="148" t="s">
        <v>97</v>
      </c>
      <c r="AU119" s="148" t="s">
        <v>97</v>
      </c>
      <c r="AV119" s="148">
        <v>1.1499999999999999</v>
      </c>
      <c r="AW119" s="150"/>
      <c r="AX119" s="148" t="s">
        <v>101</v>
      </c>
      <c r="AY119" s="148">
        <v>1.4</v>
      </c>
      <c r="AZ119" s="148" t="s">
        <v>101</v>
      </c>
      <c r="BA119" s="148">
        <v>0.12</v>
      </c>
      <c r="BB119" s="148">
        <v>0.88</v>
      </c>
      <c r="BC119" s="148">
        <v>6.3</v>
      </c>
      <c r="BD119" s="148">
        <v>960</v>
      </c>
      <c r="BE119" s="148">
        <v>2.2000000000000002</v>
      </c>
      <c r="BF119" s="148">
        <v>1.6</v>
      </c>
      <c r="BG119" s="148">
        <v>0.67</v>
      </c>
      <c r="BH119" s="148">
        <v>0.2</v>
      </c>
      <c r="BI119" s="148" t="s">
        <v>99</v>
      </c>
      <c r="BJ119" s="148" t="s">
        <v>101</v>
      </c>
      <c r="BK119" s="148">
        <v>9.6999999999999993</v>
      </c>
    </row>
    <row r="120" spans="1:63" x14ac:dyDescent="0.25">
      <c r="A120" s="57" t="s">
        <v>49</v>
      </c>
      <c r="B120" s="131">
        <v>40985.510416666664</v>
      </c>
      <c r="C120" s="57" t="s">
        <v>107</v>
      </c>
      <c r="D120" s="57" t="s">
        <v>678</v>
      </c>
      <c r="E120" s="148"/>
      <c r="F120" s="148"/>
      <c r="G120" s="148"/>
      <c r="H120" s="148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48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48"/>
      <c r="AW120" s="148">
        <v>0.98199999999999998</v>
      </c>
      <c r="AX120" s="148" t="s">
        <v>101</v>
      </c>
      <c r="AY120" s="148">
        <v>1.1000000000000001</v>
      </c>
      <c r="AZ120" s="148" t="s">
        <v>101</v>
      </c>
      <c r="BA120" s="148">
        <v>0.12</v>
      </c>
      <c r="BB120" s="148" t="s">
        <v>679</v>
      </c>
      <c r="BC120" s="148">
        <v>4.3</v>
      </c>
      <c r="BD120" s="148">
        <v>20</v>
      </c>
      <c r="BE120" s="148">
        <v>0.37</v>
      </c>
      <c r="BF120" s="148">
        <v>1.3</v>
      </c>
      <c r="BG120" s="148">
        <v>2.5999999999999999E-2</v>
      </c>
      <c r="BH120" s="148">
        <v>0.23</v>
      </c>
      <c r="BI120" s="148" t="s">
        <v>99</v>
      </c>
      <c r="BJ120" s="148" t="s">
        <v>101</v>
      </c>
      <c r="BK120" s="148">
        <v>7.4</v>
      </c>
    </row>
    <row r="121" spans="1:63" x14ac:dyDescent="0.25">
      <c r="A121" s="57" t="s">
        <v>44</v>
      </c>
      <c r="B121" s="131">
        <v>40985.51458333333</v>
      </c>
      <c r="C121" s="57" t="s">
        <v>108</v>
      </c>
      <c r="D121" s="57" t="s">
        <v>92</v>
      </c>
      <c r="E121" s="148">
        <v>8.9499999999999993</v>
      </c>
      <c r="F121" s="148">
        <v>48791</v>
      </c>
      <c r="G121" s="148">
        <v>7.84</v>
      </c>
      <c r="H121" s="148">
        <v>16.21</v>
      </c>
      <c r="I121" s="148">
        <v>9000</v>
      </c>
      <c r="J121" s="148">
        <v>2500</v>
      </c>
      <c r="K121" s="148">
        <v>28000</v>
      </c>
      <c r="L121" s="148">
        <v>7.76</v>
      </c>
      <c r="M121" s="148">
        <v>43100</v>
      </c>
      <c r="N121" s="148">
        <v>6.7</v>
      </c>
      <c r="O121" s="148">
        <v>0.9</v>
      </c>
      <c r="P121" s="148" t="s">
        <v>99</v>
      </c>
      <c r="Q121" s="148">
        <v>0.7</v>
      </c>
      <c r="R121" s="148">
        <v>0.04</v>
      </c>
      <c r="S121" s="148">
        <v>0.25</v>
      </c>
      <c r="T121" s="148">
        <v>17</v>
      </c>
      <c r="U121" s="148">
        <v>11</v>
      </c>
      <c r="V121" s="148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</row>
    <row r="122" spans="1:63" x14ac:dyDescent="0.25">
      <c r="A122" s="57" t="s">
        <v>44</v>
      </c>
      <c r="B122" s="131">
        <v>40985.51458333333</v>
      </c>
      <c r="C122" s="57" t="s">
        <v>108</v>
      </c>
      <c r="D122" s="57" t="s">
        <v>678</v>
      </c>
      <c r="E122" s="148"/>
      <c r="F122" s="148"/>
      <c r="G122" s="148"/>
      <c r="H122" s="148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48" t="s">
        <v>90</v>
      </c>
      <c r="U122" s="150"/>
      <c r="V122" s="148" t="s">
        <v>127</v>
      </c>
      <c r="W122" s="150"/>
      <c r="X122" s="148" t="s">
        <v>97</v>
      </c>
      <c r="Y122" s="148" t="s">
        <v>97</v>
      </c>
      <c r="Z122" s="148" t="s">
        <v>97</v>
      </c>
      <c r="AA122" s="148" t="s">
        <v>97</v>
      </c>
      <c r="AB122" s="148" t="s">
        <v>97</v>
      </c>
      <c r="AC122" s="148" t="s">
        <v>97</v>
      </c>
      <c r="AD122" s="148" t="s">
        <v>97</v>
      </c>
      <c r="AE122" s="148" t="s">
        <v>97</v>
      </c>
      <c r="AF122" s="148" t="s">
        <v>97</v>
      </c>
      <c r="AG122" s="148" t="s">
        <v>97</v>
      </c>
      <c r="AH122" s="148" t="s">
        <v>97</v>
      </c>
      <c r="AI122" s="148" t="s">
        <v>97</v>
      </c>
      <c r="AJ122" s="148" t="s">
        <v>97</v>
      </c>
      <c r="AK122" s="148" t="s">
        <v>97</v>
      </c>
      <c r="AL122" s="148" t="s">
        <v>97</v>
      </c>
      <c r="AM122" s="148" t="s">
        <v>97</v>
      </c>
      <c r="AN122" s="148" t="s">
        <v>97</v>
      </c>
      <c r="AO122" s="148" t="s">
        <v>97</v>
      </c>
      <c r="AP122" s="148" t="s">
        <v>97</v>
      </c>
      <c r="AQ122" s="148" t="s">
        <v>97</v>
      </c>
      <c r="AR122" s="148" t="s">
        <v>97</v>
      </c>
      <c r="AS122" s="148" t="s">
        <v>97</v>
      </c>
      <c r="AT122" s="148" t="s">
        <v>97</v>
      </c>
      <c r="AU122" s="148" t="s">
        <v>97</v>
      </c>
      <c r="AV122" s="148">
        <v>0.31900000000000001</v>
      </c>
      <c r="AW122" s="150"/>
      <c r="AX122" s="148" t="s">
        <v>101</v>
      </c>
      <c r="AY122" s="148">
        <v>1.1000000000000001</v>
      </c>
      <c r="AZ122" s="148" t="s">
        <v>101</v>
      </c>
      <c r="BA122" s="148">
        <v>7.9000000000000001E-2</v>
      </c>
      <c r="BB122" s="148">
        <v>0.46</v>
      </c>
      <c r="BC122" s="148">
        <v>6.5</v>
      </c>
      <c r="BD122" s="148">
        <v>160</v>
      </c>
      <c r="BE122" s="148">
        <v>1.3</v>
      </c>
      <c r="BF122" s="148">
        <v>0.74</v>
      </c>
      <c r="BG122" s="148">
        <v>0.4</v>
      </c>
      <c r="BH122" s="148">
        <v>0.25</v>
      </c>
      <c r="BI122" s="148" t="s">
        <v>99</v>
      </c>
      <c r="BJ122" s="148" t="s">
        <v>101</v>
      </c>
      <c r="BK122" s="148">
        <v>20</v>
      </c>
    </row>
    <row r="123" spans="1:63" x14ac:dyDescent="0.25">
      <c r="A123" s="57" t="s">
        <v>44</v>
      </c>
      <c r="B123" s="131">
        <v>40985.51458333333</v>
      </c>
      <c r="C123" s="57" t="s">
        <v>107</v>
      </c>
      <c r="D123" s="57" t="s">
        <v>678</v>
      </c>
      <c r="E123" s="148"/>
      <c r="F123" s="148"/>
      <c r="G123" s="148"/>
      <c r="H123" s="148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48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48"/>
      <c r="AW123" s="148">
        <v>0.40699999999999997</v>
      </c>
      <c r="AX123" s="148" t="s">
        <v>101</v>
      </c>
      <c r="AY123" s="148">
        <v>1</v>
      </c>
      <c r="AZ123" s="148" t="s">
        <v>101</v>
      </c>
      <c r="BA123" s="148">
        <v>0.11</v>
      </c>
      <c r="BB123" s="148">
        <v>0.3</v>
      </c>
      <c r="BC123" s="148">
        <v>6.8</v>
      </c>
      <c r="BD123" s="148">
        <v>14</v>
      </c>
      <c r="BE123" s="148">
        <v>0.43</v>
      </c>
      <c r="BF123" s="148">
        <v>0.67</v>
      </c>
      <c r="BG123" s="148">
        <v>0.11</v>
      </c>
      <c r="BH123" s="148">
        <v>0.24</v>
      </c>
      <c r="BI123" s="148" t="s">
        <v>99</v>
      </c>
      <c r="BJ123" s="148" t="s">
        <v>101</v>
      </c>
      <c r="BK123" s="148">
        <v>19</v>
      </c>
    </row>
    <row r="124" spans="1:63" x14ac:dyDescent="0.25">
      <c r="A124" s="57" t="s">
        <v>45</v>
      </c>
      <c r="B124" s="131">
        <v>40985.529166666667</v>
      </c>
      <c r="C124" s="57" t="s">
        <v>108</v>
      </c>
      <c r="D124" s="57" t="s">
        <v>92</v>
      </c>
      <c r="E124" s="148">
        <v>7.44</v>
      </c>
      <c r="F124" s="148">
        <v>43690</v>
      </c>
      <c r="G124" s="148">
        <v>7.62</v>
      </c>
      <c r="H124" s="148">
        <v>16.21</v>
      </c>
      <c r="I124" s="148">
        <v>30</v>
      </c>
      <c r="J124" s="148">
        <v>30</v>
      </c>
      <c r="K124" s="148" t="s">
        <v>682</v>
      </c>
      <c r="L124" s="148">
        <v>7.77</v>
      </c>
      <c r="M124" s="148">
        <v>43000</v>
      </c>
      <c r="N124" s="148">
        <v>11.7</v>
      </c>
      <c r="O124" s="148" t="s">
        <v>115</v>
      </c>
      <c r="P124" s="148" t="s">
        <v>99</v>
      </c>
      <c r="Q124" s="148">
        <v>0.8</v>
      </c>
      <c r="R124" s="148">
        <v>0.04</v>
      </c>
      <c r="S124" s="148">
        <v>0.28999999999999998</v>
      </c>
      <c r="T124" s="148">
        <v>24</v>
      </c>
      <c r="U124" s="148">
        <v>6</v>
      </c>
      <c r="V124" s="148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</row>
    <row r="125" spans="1:63" x14ac:dyDescent="0.25">
      <c r="A125" s="57" t="s">
        <v>45</v>
      </c>
      <c r="B125" s="131">
        <v>40985.529166666667</v>
      </c>
      <c r="C125" s="57" t="s">
        <v>108</v>
      </c>
      <c r="D125" s="57" t="s">
        <v>678</v>
      </c>
      <c r="E125" s="148"/>
      <c r="F125" s="148"/>
      <c r="G125" s="148"/>
      <c r="H125" s="148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48">
        <v>11</v>
      </c>
      <c r="U125" s="150"/>
      <c r="V125" s="148" t="s">
        <v>127</v>
      </c>
      <c r="W125" s="150"/>
      <c r="X125" s="148" t="s">
        <v>97</v>
      </c>
      <c r="Y125" s="148" t="s">
        <v>97</v>
      </c>
      <c r="Z125" s="148" t="s">
        <v>97</v>
      </c>
      <c r="AA125" s="148" t="s">
        <v>97</v>
      </c>
      <c r="AB125" s="148" t="s">
        <v>97</v>
      </c>
      <c r="AC125" s="148" t="s">
        <v>97</v>
      </c>
      <c r="AD125" s="148">
        <v>15</v>
      </c>
      <c r="AE125" s="148" t="s">
        <v>97</v>
      </c>
      <c r="AF125" s="148" t="s">
        <v>97</v>
      </c>
      <c r="AG125" s="148" t="s">
        <v>97</v>
      </c>
      <c r="AH125" s="148" t="s">
        <v>97</v>
      </c>
      <c r="AI125" s="148" t="s">
        <v>97</v>
      </c>
      <c r="AJ125" s="148" t="s">
        <v>97</v>
      </c>
      <c r="AK125" s="148" t="s">
        <v>97</v>
      </c>
      <c r="AL125" s="148" t="s">
        <v>97</v>
      </c>
      <c r="AM125" s="148" t="s">
        <v>97</v>
      </c>
      <c r="AN125" s="148" t="s">
        <v>97</v>
      </c>
      <c r="AO125" s="148" t="s">
        <v>97</v>
      </c>
      <c r="AP125" s="148" t="s">
        <v>97</v>
      </c>
      <c r="AQ125" s="148" t="s">
        <v>97</v>
      </c>
      <c r="AR125" s="148" t="s">
        <v>97</v>
      </c>
      <c r="AS125" s="148" t="s">
        <v>97</v>
      </c>
      <c r="AT125" s="148" t="s">
        <v>97</v>
      </c>
      <c r="AU125" s="148" t="s">
        <v>97</v>
      </c>
      <c r="AV125" s="148">
        <v>0.67300000000000004</v>
      </c>
      <c r="AW125" s="150"/>
      <c r="AX125" s="148" t="s">
        <v>101</v>
      </c>
      <c r="AY125" s="148">
        <v>1.3</v>
      </c>
      <c r="AZ125" s="148" t="s">
        <v>101</v>
      </c>
      <c r="BA125" s="148">
        <v>7.0999999999999994E-2</v>
      </c>
      <c r="BB125" s="148">
        <v>0.75</v>
      </c>
      <c r="BC125" s="148">
        <v>4.5</v>
      </c>
      <c r="BD125" s="148">
        <v>870</v>
      </c>
      <c r="BE125" s="148">
        <v>1.2</v>
      </c>
      <c r="BF125" s="148">
        <v>1.2</v>
      </c>
      <c r="BG125" s="148">
        <v>1</v>
      </c>
      <c r="BH125" s="148">
        <v>0.23</v>
      </c>
      <c r="BI125" s="148" t="s">
        <v>99</v>
      </c>
      <c r="BJ125" s="148" t="s">
        <v>101</v>
      </c>
      <c r="BK125" s="148">
        <v>15</v>
      </c>
    </row>
    <row r="126" spans="1:63" x14ac:dyDescent="0.25">
      <c r="A126" s="57" t="s">
        <v>45</v>
      </c>
      <c r="B126" s="131">
        <v>40985.529166666667</v>
      </c>
      <c r="C126" s="57" t="s">
        <v>107</v>
      </c>
      <c r="D126" s="57" t="s">
        <v>678</v>
      </c>
      <c r="E126" s="148"/>
      <c r="F126" s="148"/>
      <c r="G126" s="148"/>
      <c r="H126" s="148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48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48"/>
      <c r="AW126" s="148">
        <v>0.67500000000000004</v>
      </c>
      <c r="AX126" s="148" t="s">
        <v>101</v>
      </c>
      <c r="AY126" s="148">
        <v>0.8</v>
      </c>
      <c r="AZ126" s="148" t="s">
        <v>101</v>
      </c>
      <c r="BA126" s="148">
        <v>8.4000000000000005E-2</v>
      </c>
      <c r="BB126" s="148" t="s">
        <v>679</v>
      </c>
      <c r="BC126" s="148">
        <v>3.1</v>
      </c>
      <c r="BD126" s="148">
        <v>17</v>
      </c>
      <c r="BE126" s="148">
        <v>0.41</v>
      </c>
      <c r="BF126" s="148">
        <v>1.1000000000000001</v>
      </c>
      <c r="BG126" s="148">
        <v>4.2999999999999997E-2</v>
      </c>
      <c r="BH126" s="148" t="s">
        <v>337</v>
      </c>
      <c r="BI126" s="148" t="s">
        <v>99</v>
      </c>
      <c r="BJ126" s="148" t="s">
        <v>101</v>
      </c>
      <c r="BK126" s="148">
        <v>12</v>
      </c>
    </row>
    <row r="127" spans="1:63" x14ac:dyDescent="0.25">
      <c r="A127" s="57" t="s">
        <v>41</v>
      </c>
      <c r="B127" s="131">
        <v>40985.541666666664</v>
      </c>
      <c r="C127" s="57" t="s">
        <v>108</v>
      </c>
      <c r="D127" s="57" t="s">
        <v>92</v>
      </c>
      <c r="E127" s="148">
        <v>8.94</v>
      </c>
      <c r="F127" s="148">
        <v>52310</v>
      </c>
      <c r="G127" s="148">
        <v>7.71</v>
      </c>
      <c r="H127" s="148">
        <v>16.03</v>
      </c>
      <c r="I127" s="148">
        <v>50</v>
      </c>
      <c r="J127" s="148">
        <v>40</v>
      </c>
      <c r="K127" s="148">
        <v>80</v>
      </c>
      <c r="L127" s="148">
        <v>7.89</v>
      </c>
      <c r="M127" s="148">
        <v>48400</v>
      </c>
      <c r="N127" s="148">
        <v>2.85</v>
      </c>
      <c r="O127" s="148" t="s">
        <v>115</v>
      </c>
      <c r="P127" s="148" t="s">
        <v>99</v>
      </c>
      <c r="Q127" s="148">
        <v>0.8</v>
      </c>
      <c r="R127" s="148">
        <v>0.03</v>
      </c>
      <c r="S127" s="148">
        <v>0.17</v>
      </c>
      <c r="T127" s="148" t="s">
        <v>90</v>
      </c>
      <c r="U127" s="148" t="s">
        <v>90</v>
      </c>
      <c r="V127" s="148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</row>
    <row r="128" spans="1:63" x14ac:dyDescent="0.25">
      <c r="A128" s="57" t="s">
        <v>41</v>
      </c>
      <c r="B128" s="131">
        <v>40985.541666666664</v>
      </c>
      <c r="C128" s="57" t="s">
        <v>108</v>
      </c>
      <c r="D128" s="57" t="s">
        <v>678</v>
      </c>
      <c r="E128" s="148"/>
      <c r="F128" s="148"/>
      <c r="G128" s="148"/>
      <c r="H128" s="148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48">
        <v>35</v>
      </c>
      <c r="U128" s="150"/>
      <c r="V128" s="148" t="s">
        <v>127</v>
      </c>
      <c r="W128" s="150"/>
      <c r="X128" s="148" t="s">
        <v>97</v>
      </c>
      <c r="Y128" s="148" t="s">
        <v>97</v>
      </c>
      <c r="Z128" s="148" t="s">
        <v>97</v>
      </c>
      <c r="AA128" s="148" t="s">
        <v>97</v>
      </c>
      <c r="AB128" s="148" t="s">
        <v>97</v>
      </c>
      <c r="AC128" s="148" t="s">
        <v>97</v>
      </c>
      <c r="AD128" s="148">
        <v>15</v>
      </c>
      <c r="AE128" s="148" t="s">
        <v>97</v>
      </c>
      <c r="AF128" s="148" t="s">
        <v>97</v>
      </c>
      <c r="AG128" s="148" t="s">
        <v>97</v>
      </c>
      <c r="AH128" s="148" t="s">
        <v>97</v>
      </c>
      <c r="AI128" s="148" t="s">
        <v>97</v>
      </c>
      <c r="AJ128" s="148" t="s">
        <v>97</v>
      </c>
      <c r="AK128" s="148" t="s">
        <v>97</v>
      </c>
      <c r="AL128" s="148" t="s">
        <v>97</v>
      </c>
      <c r="AM128" s="148" t="s">
        <v>97</v>
      </c>
      <c r="AN128" s="148" t="s">
        <v>97</v>
      </c>
      <c r="AO128" s="148" t="s">
        <v>97</v>
      </c>
      <c r="AP128" s="148" t="s">
        <v>97</v>
      </c>
      <c r="AQ128" s="148" t="s">
        <v>97</v>
      </c>
      <c r="AR128" s="148" t="s">
        <v>97</v>
      </c>
      <c r="AS128" s="148" t="s">
        <v>97</v>
      </c>
      <c r="AT128" s="148" t="s">
        <v>97</v>
      </c>
      <c r="AU128" s="148" t="s">
        <v>97</v>
      </c>
      <c r="AV128" s="148">
        <v>0.44500000000000001</v>
      </c>
      <c r="AW128" s="150"/>
      <c r="AX128" s="148" t="s">
        <v>101</v>
      </c>
      <c r="AY128" s="148">
        <v>1.5</v>
      </c>
      <c r="AZ128" s="148" t="s">
        <v>101</v>
      </c>
      <c r="BA128" s="148">
        <v>0.11</v>
      </c>
      <c r="BB128" s="148">
        <v>2.2999999999999998</v>
      </c>
      <c r="BC128" s="148">
        <v>7</v>
      </c>
      <c r="BD128" s="148">
        <v>1400</v>
      </c>
      <c r="BE128" s="148">
        <v>4.3</v>
      </c>
      <c r="BF128" s="148">
        <v>1.6</v>
      </c>
      <c r="BG128" s="148">
        <v>4.3</v>
      </c>
      <c r="BH128" s="148">
        <v>0.22</v>
      </c>
      <c r="BI128" s="148" t="s">
        <v>99</v>
      </c>
      <c r="BJ128" s="148" t="s">
        <v>101</v>
      </c>
      <c r="BK128" s="148">
        <v>22</v>
      </c>
    </row>
    <row r="129" spans="1:63" x14ac:dyDescent="0.25">
      <c r="A129" s="57" t="s">
        <v>41</v>
      </c>
      <c r="B129" s="131">
        <v>40985.541666666664</v>
      </c>
      <c r="C129" s="57" t="s">
        <v>107</v>
      </c>
      <c r="D129" s="57" t="s">
        <v>678</v>
      </c>
      <c r="E129" s="148"/>
      <c r="F129" s="148"/>
      <c r="G129" s="148"/>
      <c r="H129" s="148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48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48"/>
      <c r="AW129" s="148">
        <v>0.433</v>
      </c>
      <c r="AX129" s="148" t="s">
        <v>101</v>
      </c>
      <c r="AY129" s="148">
        <v>0.95</v>
      </c>
      <c r="AZ129" s="148" t="s">
        <v>101</v>
      </c>
      <c r="BA129" s="148">
        <v>0.1</v>
      </c>
      <c r="BB129" s="148" t="s">
        <v>679</v>
      </c>
      <c r="BC129" s="148">
        <v>2.2999999999999998</v>
      </c>
      <c r="BD129" s="148">
        <v>30</v>
      </c>
      <c r="BE129" s="148">
        <v>0.2</v>
      </c>
      <c r="BF129" s="148">
        <v>0.89</v>
      </c>
      <c r="BG129" s="148">
        <v>0.1</v>
      </c>
      <c r="BH129" s="148">
        <v>0.26</v>
      </c>
      <c r="BI129" s="148" t="s">
        <v>99</v>
      </c>
      <c r="BJ129" s="148" t="s">
        <v>101</v>
      </c>
      <c r="BK129" s="148">
        <v>9</v>
      </c>
    </row>
    <row r="130" spans="1:63" x14ac:dyDescent="0.25">
      <c r="A130" s="57" t="s">
        <v>48</v>
      </c>
      <c r="B130" s="131">
        <v>40985.572916666664</v>
      </c>
      <c r="C130" s="57" t="s">
        <v>108</v>
      </c>
      <c r="D130" s="57" t="s">
        <v>92</v>
      </c>
      <c r="E130" s="148">
        <v>9.17</v>
      </c>
      <c r="F130" s="148">
        <v>50314</v>
      </c>
      <c r="G130" s="148">
        <v>7.69</v>
      </c>
      <c r="H130" s="148">
        <v>16.04</v>
      </c>
      <c r="I130" s="148">
        <v>640</v>
      </c>
      <c r="J130" s="148">
        <v>270</v>
      </c>
      <c r="K130" s="148">
        <v>2100</v>
      </c>
      <c r="L130" s="148">
        <v>7.64</v>
      </c>
      <c r="M130" s="148">
        <v>41600</v>
      </c>
      <c r="N130" s="148">
        <v>12.8</v>
      </c>
      <c r="O130" s="148">
        <v>0.5</v>
      </c>
      <c r="P130" s="148">
        <v>0.6</v>
      </c>
      <c r="Q130" s="148">
        <v>1.3</v>
      </c>
      <c r="R130" s="148">
        <v>0.09</v>
      </c>
      <c r="S130" s="148">
        <v>0.44</v>
      </c>
      <c r="T130" s="148">
        <v>18</v>
      </c>
      <c r="U130" s="148" t="s">
        <v>90</v>
      </c>
      <c r="V130" s="148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</row>
    <row r="131" spans="1:63" x14ac:dyDescent="0.25">
      <c r="A131" s="57" t="s">
        <v>48</v>
      </c>
      <c r="B131" s="131">
        <v>40985.572916666664</v>
      </c>
      <c r="C131" s="57" t="s">
        <v>108</v>
      </c>
      <c r="D131" s="57" t="s">
        <v>678</v>
      </c>
      <c r="E131" s="148"/>
      <c r="F131" s="148"/>
      <c r="G131" s="148"/>
      <c r="H131" s="148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48">
        <v>18</v>
      </c>
      <c r="U131" s="150"/>
      <c r="V131" s="148" t="s">
        <v>127</v>
      </c>
      <c r="W131" s="150"/>
      <c r="X131" s="148" t="s">
        <v>97</v>
      </c>
      <c r="Y131" s="148" t="s">
        <v>97</v>
      </c>
      <c r="Z131" s="148" t="s">
        <v>97</v>
      </c>
      <c r="AA131" s="148" t="s">
        <v>97</v>
      </c>
      <c r="AB131" s="148" t="s">
        <v>97</v>
      </c>
      <c r="AC131" s="148" t="s">
        <v>97</v>
      </c>
      <c r="AD131" s="148" t="s">
        <v>97</v>
      </c>
      <c r="AE131" s="148" t="s">
        <v>97</v>
      </c>
      <c r="AF131" s="148" t="s">
        <v>97</v>
      </c>
      <c r="AG131" s="148" t="s">
        <v>97</v>
      </c>
      <c r="AH131" s="148" t="s">
        <v>97</v>
      </c>
      <c r="AI131" s="148" t="s">
        <v>97</v>
      </c>
      <c r="AJ131" s="148" t="s">
        <v>97</v>
      </c>
      <c r="AK131" s="148" t="s">
        <v>97</v>
      </c>
      <c r="AL131" s="148" t="s">
        <v>97</v>
      </c>
      <c r="AM131" s="148" t="s">
        <v>97</v>
      </c>
      <c r="AN131" s="148" t="s">
        <v>97</v>
      </c>
      <c r="AO131" s="148" t="s">
        <v>97</v>
      </c>
      <c r="AP131" s="148" t="s">
        <v>97</v>
      </c>
      <c r="AQ131" s="148" t="s">
        <v>97</v>
      </c>
      <c r="AR131" s="148" t="s">
        <v>97</v>
      </c>
      <c r="AS131" s="148" t="s">
        <v>97</v>
      </c>
      <c r="AT131" s="148" t="s">
        <v>97</v>
      </c>
      <c r="AU131" s="148" t="s">
        <v>97</v>
      </c>
      <c r="AV131" s="148">
        <v>0.78400000000000003</v>
      </c>
      <c r="AW131" s="150"/>
      <c r="AX131" s="148" t="s">
        <v>101</v>
      </c>
      <c r="AY131" s="148">
        <v>1.5</v>
      </c>
      <c r="AZ131" s="148" t="s">
        <v>101</v>
      </c>
      <c r="BA131" s="148">
        <v>0.1</v>
      </c>
      <c r="BB131" s="148">
        <v>1.1000000000000001</v>
      </c>
      <c r="BC131" s="148">
        <v>4.0999999999999996</v>
      </c>
      <c r="BD131" s="148">
        <v>690</v>
      </c>
      <c r="BE131" s="148">
        <v>2.2999999999999998</v>
      </c>
      <c r="BF131" s="148">
        <v>1.3</v>
      </c>
      <c r="BG131" s="148">
        <v>0.72</v>
      </c>
      <c r="BH131" s="148">
        <v>0.28000000000000003</v>
      </c>
      <c r="BI131" s="148" t="s">
        <v>99</v>
      </c>
      <c r="BJ131" s="148" t="s">
        <v>101</v>
      </c>
      <c r="BK131" s="148">
        <v>9.6</v>
      </c>
    </row>
    <row r="132" spans="1:63" x14ac:dyDescent="0.25">
      <c r="A132" s="57" t="s">
        <v>48</v>
      </c>
      <c r="B132" s="131">
        <v>40985.572916666664</v>
      </c>
      <c r="C132" s="57" t="s">
        <v>107</v>
      </c>
      <c r="D132" s="57" t="s">
        <v>678</v>
      </c>
      <c r="E132" s="148"/>
      <c r="F132" s="148"/>
      <c r="G132" s="148"/>
      <c r="H132" s="148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48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48"/>
      <c r="AW132" s="148">
        <v>0.73199999999999998</v>
      </c>
      <c r="AX132" s="148" t="s">
        <v>101</v>
      </c>
      <c r="AY132" s="148">
        <v>1.2</v>
      </c>
      <c r="AZ132" s="148" t="s">
        <v>101</v>
      </c>
      <c r="BA132" s="148">
        <v>0.15</v>
      </c>
      <c r="BB132" s="148" t="s">
        <v>679</v>
      </c>
      <c r="BC132" s="148">
        <v>2.4</v>
      </c>
      <c r="BD132" s="148">
        <v>23</v>
      </c>
      <c r="BE132" s="148" t="s">
        <v>337</v>
      </c>
      <c r="BF132" s="148">
        <v>1</v>
      </c>
      <c r="BG132" s="148">
        <v>7.6999999999999999E-2</v>
      </c>
      <c r="BH132" s="148">
        <v>0.33</v>
      </c>
      <c r="BI132" s="148" t="s">
        <v>99</v>
      </c>
      <c r="BJ132" s="148" t="s">
        <v>101</v>
      </c>
      <c r="BK132" s="148">
        <v>7.7</v>
      </c>
    </row>
    <row r="133" spans="1:63" x14ac:dyDescent="0.25">
      <c r="A133" s="57" t="s">
        <v>43</v>
      </c>
      <c r="B133" s="131">
        <v>40987.392361111109</v>
      </c>
      <c r="C133" s="57" t="s">
        <v>108</v>
      </c>
      <c r="D133" s="57" t="s">
        <v>92</v>
      </c>
      <c r="E133" s="148">
        <v>7.43</v>
      </c>
      <c r="F133" s="148">
        <v>31928</v>
      </c>
      <c r="G133" s="148">
        <v>7.48</v>
      </c>
      <c r="H133" s="148">
        <v>12.91</v>
      </c>
      <c r="I133" s="148">
        <v>580</v>
      </c>
      <c r="J133" s="148">
        <v>2100</v>
      </c>
      <c r="K133" s="148" t="s">
        <v>451</v>
      </c>
      <c r="L133" s="148">
        <v>7.73</v>
      </c>
      <c r="M133" s="148">
        <v>29200</v>
      </c>
      <c r="N133" s="148">
        <v>7.44</v>
      </c>
      <c r="O133" s="148">
        <v>1.3</v>
      </c>
      <c r="P133" s="148" t="s">
        <v>99</v>
      </c>
      <c r="Q133" s="148">
        <v>0.7</v>
      </c>
      <c r="R133" s="148">
        <v>0.06</v>
      </c>
      <c r="S133" s="148">
        <v>0.26</v>
      </c>
      <c r="T133" s="148">
        <v>12</v>
      </c>
      <c r="U133" s="148" t="s">
        <v>90</v>
      </c>
      <c r="V133" s="148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</row>
    <row r="134" spans="1:63" x14ac:dyDescent="0.25">
      <c r="A134" s="57" t="s">
        <v>43</v>
      </c>
      <c r="B134" s="131">
        <v>40987.392361111109</v>
      </c>
      <c r="C134" s="57" t="s">
        <v>108</v>
      </c>
      <c r="D134" s="57" t="s">
        <v>678</v>
      </c>
      <c r="E134" s="148"/>
      <c r="F134" s="148"/>
      <c r="G134" s="148"/>
      <c r="H134" s="148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48" t="s">
        <v>90</v>
      </c>
      <c r="U134" s="150"/>
      <c r="V134" s="148" t="s">
        <v>127</v>
      </c>
      <c r="W134" s="150"/>
      <c r="X134" s="148" t="s">
        <v>97</v>
      </c>
      <c r="Y134" s="148" t="s">
        <v>97</v>
      </c>
      <c r="Z134" s="148" t="s">
        <v>97</v>
      </c>
      <c r="AA134" s="148" t="s">
        <v>97</v>
      </c>
      <c r="AB134" s="148" t="s">
        <v>97</v>
      </c>
      <c r="AC134" s="148" t="s">
        <v>97</v>
      </c>
      <c r="AD134" s="148" t="s">
        <v>97</v>
      </c>
      <c r="AE134" s="148" t="s">
        <v>97</v>
      </c>
      <c r="AF134" s="148" t="s">
        <v>97</v>
      </c>
      <c r="AG134" s="148" t="s">
        <v>97</v>
      </c>
      <c r="AH134" s="148" t="s">
        <v>97</v>
      </c>
      <c r="AI134" s="148" t="s">
        <v>97</v>
      </c>
      <c r="AJ134" s="148" t="s">
        <v>97</v>
      </c>
      <c r="AK134" s="148" t="s">
        <v>97</v>
      </c>
      <c r="AL134" s="148" t="s">
        <v>97</v>
      </c>
      <c r="AM134" s="148" t="s">
        <v>97</v>
      </c>
      <c r="AN134" s="148" t="s">
        <v>97</v>
      </c>
      <c r="AO134" s="148" t="s">
        <v>287</v>
      </c>
      <c r="AP134" s="148" t="s">
        <v>97</v>
      </c>
      <c r="AQ134" s="148" t="s">
        <v>97</v>
      </c>
      <c r="AR134" s="148" t="s">
        <v>97</v>
      </c>
      <c r="AS134" s="148" t="s">
        <v>97</v>
      </c>
      <c r="AT134" s="148" t="s">
        <v>97</v>
      </c>
      <c r="AU134" s="148" t="s">
        <v>97</v>
      </c>
      <c r="AV134" s="148">
        <v>0.47</v>
      </c>
      <c r="AW134" s="150"/>
      <c r="AX134" s="148" t="s">
        <v>101</v>
      </c>
      <c r="AY134" s="148">
        <v>0.98</v>
      </c>
      <c r="AZ134" s="148" t="s">
        <v>101</v>
      </c>
      <c r="BA134" s="148">
        <v>7.9000000000000001E-2</v>
      </c>
      <c r="BB134" s="148">
        <v>0.45</v>
      </c>
      <c r="BC134" s="148">
        <v>9.1999999999999993</v>
      </c>
      <c r="BD134" s="148">
        <v>120</v>
      </c>
      <c r="BE134" s="148">
        <v>0.79</v>
      </c>
      <c r="BF134" s="148">
        <v>0.85</v>
      </c>
      <c r="BG134" s="148">
        <v>0.32</v>
      </c>
      <c r="BH134" s="148">
        <v>0.31</v>
      </c>
      <c r="BI134" s="148" t="s">
        <v>99</v>
      </c>
      <c r="BJ134" s="148" t="s">
        <v>101</v>
      </c>
      <c r="BK134" s="148">
        <v>17</v>
      </c>
    </row>
    <row r="135" spans="1:63" x14ac:dyDescent="0.25">
      <c r="A135" s="57" t="s">
        <v>43</v>
      </c>
      <c r="B135" s="131">
        <v>40987.392361111109</v>
      </c>
      <c r="C135" s="57" t="s">
        <v>107</v>
      </c>
      <c r="D135" s="57" t="s">
        <v>678</v>
      </c>
      <c r="E135" s="148"/>
      <c r="F135" s="148"/>
      <c r="G135" s="148"/>
      <c r="H135" s="148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48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48"/>
      <c r="AW135" s="148">
        <v>0.45900000000000002</v>
      </c>
      <c r="AX135" s="148" t="s">
        <v>101</v>
      </c>
      <c r="AY135" s="148">
        <v>0.85</v>
      </c>
      <c r="AZ135" s="148" t="s">
        <v>101</v>
      </c>
      <c r="BA135" s="148">
        <v>0.08</v>
      </c>
      <c r="BB135" s="148" t="s">
        <v>679</v>
      </c>
      <c r="BC135" s="148">
        <v>8.6</v>
      </c>
      <c r="BD135" s="148">
        <v>13</v>
      </c>
      <c r="BE135" s="148">
        <v>0.25</v>
      </c>
      <c r="BF135" s="148">
        <v>0.82</v>
      </c>
      <c r="BG135" s="148">
        <v>5.1999999999999998E-2</v>
      </c>
      <c r="BH135" s="148">
        <v>0.33</v>
      </c>
      <c r="BI135" s="148" t="s">
        <v>99</v>
      </c>
      <c r="BJ135" s="148" t="s">
        <v>101</v>
      </c>
      <c r="BK135" s="148">
        <v>17</v>
      </c>
    </row>
    <row r="136" spans="1:63" x14ac:dyDescent="0.25">
      <c r="A136" s="57" t="s">
        <v>41</v>
      </c>
      <c r="B136" s="131">
        <v>40987.416666666664</v>
      </c>
      <c r="C136" s="57" t="s">
        <v>108</v>
      </c>
      <c r="D136" s="57" t="s">
        <v>92</v>
      </c>
      <c r="E136" s="148">
        <v>9.19</v>
      </c>
      <c r="F136" s="148">
        <v>38511</v>
      </c>
      <c r="G136" s="148">
        <v>7.78</v>
      </c>
      <c r="H136" s="148">
        <v>12.38</v>
      </c>
      <c r="I136" s="148">
        <v>50</v>
      </c>
      <c r="J136" s="148">
        <v>250</v>
      </c>
      <c r="K136" s="148">
        <v>64000</v>
      </c>
      <c r="L136" s="148">
        <v>7.85</v>
      </c>
      <c r="M136" s="148">
        <v>40600</v>
      </c>
      <c r="N136" s="148">
        <v>8.59</v>
      </c>
      <c r="O136" s="148">
        <v>0.7</v>
      </c>
      <c r="P136" s="148" t="s">
        <v>99</v>
      </c>
      <c r="Q136" s="148">
        <v>0.8</v>
      </c>
      <c r="R136" s="148">
        <v>0.03</v>
      </c>
      <c r="S136" s="148">
        <v>0.2</v>
      </c>
      <c r="T136" s="148">
        <v>18</v>
      </c>
      <c r="U136" s="148" t="s">
        <v>90</v>
      </c>
      <c r="V136" s="148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</row>
    <row r="137" spans="1:63" x14ac:dyDescent="0.25">
      <c r="A137" s="57" t="s">
        <v>41</v>
      </c>
      <c r="B137" s="131">
        <v>40987.416666666664</v>
      </c>
      <c r="C137" s="57" t="s">
        <v>108</v>
      </c>
      <c r="D137" s="57" t="s">
        <v>678</v>
      </c>
      <c r="E137" s="148"/>
      <c r="F137" s="148"/>
      <c r="G137" s="148"/>
      <c r="H137" s="148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48">
        <v>7</v>
      </c>
      <c r="U137" s="150"/>
      <c r="V137" s="148" t="s">
        <v>127</v>
      </c>
      <c r="W137" s="150"/>
      <c r="X137" s="148" t="s">
        <v>97</v>
      </c>
      <c r="Y137" s="148" t="s">
        <v>97</v>
      </c>
      <c r="Z137" s="148" t="s">
        <v>97</v>
      </c>
      <c r="AA137" s="148" t="s">
        <v>97</v>
      </c>
      <c r="AB137" s="148" t="s">
        <v>97</v>
      </c>
      <c r="AC137" s="148" t="s">
        <v>97</v>
      </c>
      <c r="AD137" s="148" t="s">
        <v>97</v>
      </c>
      <c r="AE137" s="148" t="s">
        <v>97</v>
      </c>
      <c r="AF137" s="148">
        <v>18</v>
      </c>
      <c r="AG137" s="148" t="s">
        <v>97</v>
      </c>
      <c r="AH137" s="148" t="s">
        <v>97</v>
      </c>
      <c r="AI137" s="148" t="s">
        <v>97</v>
      </c>
      <c r="AJ137" s="148" t="s">
        <v>97</v>
      </c>
      <c r="AK137" s="148" t="s">
        <v>97</v>
      </c>
      <c r="AL137" s="148" t="s">
        <v>97</v>
      </c>
      <c r="AM137" s="148" t="s">
        <v>97</v>
      </c>
      <c r="AN137" s="148" t="s">
        <v>97</v>
      </c>
      <c r="AO137" s="148" t="s">
        <v>97</v>
      </c>
      <c r="AP137" s="148" t="s">
        <v>97</v>
      </c>
      <c r="AQ137" s="148" t="s">
        <v>97</v>
      </c>
      <c r="AR137" s="148" t="s">
        <v>97</v>
      </c>
      <c r="AS137" s="148" t="s">
        <v>97</v>
      </c>
      <c r="AT137" s="148" t="s">
        <v>97</v>
      </c>
      <c r="AU137" s="148" t="s">
        <v>97</v>
      </c>
      <c r="AV137" s="148">
        <v>0.80900000000000005</v>
      </c>
      <c r="AW137" s="150"/>
      <c r="AX137" s="148" t="s">
        <v>101</v>
      </c>
      <c r="AY137" s="148">
        <v>0.71</v>
      </c>
      <c r="AZ137" s="148" t="s">
        <v>101</v>
      </c>
      <c r="BA137" s="148">
        <v>8.3000000000000004E-2</v>
      </c>
      <c r="BB137" s="148">
        <v>0.53</v>
      </c>
      <c r="BC137" s="148">
        <v>10</v>
      </c>
      <c r="BD137" s="148">
        <v>200</v>
      </c>
      <c r="BE137" s="148">
        <v>1.4</v>
      </c>
      <c r="BF137" s="148">
        <v>1.1000000000000001</v>
      </c>
      <c r="BG137" s="148">
        <v>0.72</v>
      </c>
      <c r="BH137" s="148">
        <v>0.34</v>
      </c>
      <c r="BI137" s="148" t="s">
        <v>99</v>
      </c>
      <c r="BJ137" s="148" t="s">
        <v>101</v>
      </c>
      <c r="BK137" s="148">
        <v>12</v>
      </c>
    </row>
    <row r="138" spans="1:63" x14ac:dyDescent="0.25">
      <c r="A138" s="57" t="s">
        <v>41</v>
      </c>
      <c r="B138" s="131">
        <v>40987.416666666664</v>
      </c>
      <c r="C138" s="57" t="s">
        <v>107</v>
      </c>
      <c r="D138" s="57" t="s">
        <v>678</v>
      </c>
      <c r="E138" s="148"/>
      <c r="F138" s="148"/>
      <c r="G138" s="148"/>
      <c r="H138" s="148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48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48"/>
      <c r="AW138" s="148">
        <v>0.76900000000000002</v>
      </c>
      <c r="AX138" s="148" t="s">
        <v>101</v>
      </c>
      <c r="AY138" s="148">
        <v>0.51</v>
      </c>
      <c r="AZ138" s="148" t="s">
        <v>101</v>
      </c>
      <c r="BA138" s="148">
        <v>0.22</v>
      </c>
      <c r="BB138" s="148" t="s">
        <v>679</v>
      </c>
      <c r="BC138" s="148">
        <v>9.3000000000000007</v>
      </c>
      <c r="BD138" s="148">
        <v>16</v>
      </c>
      <c r="BE138" s="148">
        <v>0.45</v>
      </c>
      <c r="BF138" s="148">
        <v>1.1000000000000001</v>
      </c>
      <c r="BG138" s="148">
        <v>5.2999999999999999E-2</v>
      </c>
      <c r="BH138" s="148">
        <v>0.28999999999999998</v>
      </c>
      <c r="BI138" s="148" t="s">
        <v>99</v>
      </c>
      <c r="BJ138" s="148" t="s">
        <v>101</v>
      </c>
      <c r="BK138" s="148">
        <v>11</v>
      </c>
    </row>
    <row r="139" spans="1:63" x14ac:dyDescent="0.25">
      <c r="A139" s="57" t="s">
        <v>44</v>
      </c>
      <c r="B139" s="131">
        <v>40987.434027777781</v>
      </c>
      <c r="C139" s="57" t="s">
        <v>108</v>
      </c>
      <c r="D139" s="57" t="s">
        <v>92</v>
      </c>
      <c r="E139" s="148">
        <v>6.4</v>
      </c>
      <c r="F139" s="148">
        <v>39667</v>
      </c>
      <c r="G139" s="148">
        <v>7.92</v>
      </c>
      <c r="H139" s="148">
        <v>13.64</v>
      </c>
      <c r="I139" s="148">
        <v>150</v>
      </c>
      <c r="J139" s="148">
        <v>690</v>
      </c>
      <c r="K139" s="148" t="s">
        <v>683</v>
      </c>
      <c r="L139" s="148">
        <v>7.73</v>
      </c>
      <c r="M139" s="148">
        <v>33900</v>
      </c>
      <c r="N139" s="148">
        <v>3.58</v>
      </c>
      <c r="O139" s="148">
        <v>1.4</v>
      </c>
      <c r="P139" s="148" t="s">
        <v>99</v>
      </c>
      <c r="Q139" s="148">
        <v>0.8</v>
      </c>
      <c r="R139" s="148">
        <v>0.05</v>
      </c>
      <c r="S139" s="148">
        <v>0.24</v>
      </c>
      <c r="T139" s="148" t="s">
        <v>90</v>
      </c>
      <c r="U139" s="148" t="s">
        <v>90</v>
      </c>
      <c r="V139" s="148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</row>
    <row r="140" spans="1:63" x14ac:dyDescent="0.25">
      <c r="A140" s="57" t="s">
        <v>44</v>
      </c>
      <c r="B140" s="131">
        <v>40987.434027777781</v>
      </c>
      <c r="C140" s="57" t="s">
        <v>108</v>
      </c>
      <c r="D140" s="57" t="s">
        <v>678</v>
      </c>
      <c r="E140" s="148"/>
      <c r="F140" s="148"/>
      <c r="G140" s="148"/>
      <c r="H140" s="148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48" t="s">
        <v>90</v>
      </c>
      <c r="U140" s="150"/>
      <c r="V140" s="148" t="s">
        <v>127</v>
      </c>
      <c r="W140" s="150"/>
      <c r="X140" s="148" t="s">
        <v>97</v>
      </c>
      <c r="Y140" s="148" t="s">
        <v>97</v>
      </c>
      <c r="Z140" s="148" t="s">
        <v>97</v>
      </c>
      <c r="AA140" s="148" t="s">
        <v>97</v>
      </c>
      <c r="AB140" s="148" t="s">
        <v>97</v>
      </c>
      <c r="AC140" s="148" t="s">
        <v>97</v>
      </c>
      <c r="AD140" s="148" t="s">
        <v>97</v>
      </c>
      <c r="AE140" s="148" t="s">
        <v>97</v>
      </c>
      <c r="AF140" s="148" t="s">
        <v>97</v>
      </c>
      <c r="AG140" s="148" t="s">
        <v>97</v>
      </c>
      <c r="AH140" s="148" t="s">
        <v>97</v>
      </c>
      <c r="AI140" s="148" t="s">
        <v>97</v>
      </c>
      <c r="AJ140" s="148" t="s">
        <v>97</v>
      </c>
      <c r="AK140" s="148" t="s">
        <v>97</v>
      </c>
      <c r="AL140" s="148" t="s">
        <v>97</v>
      </c>
      <c r="AM140" s="148" t="s">
        <v>97</v>
      </c>
      <c r="AN140" s="148" t="s">
        <v>97</v>
      </c>
      <c r="AO140" s="148" t="s">
        <v>287</v>
      </c>
      <c r="AP140" s="148" t="s">
        <v>97</v>
      </c>
      <c r="AQ140" s="148" t="s">
        <v>97</v>
      </c>
      <c r="AR140" s="148" t="s">
        <v>97</v>
      </c>
      <c r="AS140" s="148" t="s">
        <v>97</v>
      </c>
      <c r="AT140" s="148" t="s">
        <v>97</v>
      </c>
      <c r="AU140" s="148" t="s">
        <v>97</v>
      </c>
      <c r="AV140" s="148">
        <v>0.48199999999999998</v>
      </c>
      <c r="AW140" s="150"/>
      <c r="AX140" s="148" t="s">
        <v>101</v>
      </c>
      <c r="AY140" s="148">
        <v>0.91</v>
      </c>
      <c r="AZ140" s="148" t="s">
        <v>101</v>
      </c>
      <c r="BA140" s="148">
        <v>7.4999999999999997E-2</v>
      </c>
      <c r="BB140" s="148">
        <v>0.49</v>
      </c>
      <c r="BC140" s="148">
        <v>6.9</v>
      </c>
      <c r="BD140" s="148">
        <v>190</v>
      </c>
      <c r="BE140" s="148">
        <v>0.91</v>
      </c>
      <c r="BF140" s="148">
        <v>0.91</v>
      </c>
      <c r="BG140" s="148">
        <v>0.54</v>
      </c>
      <c r="BH140" s="148">
        <v>0.26</v>
      </c>
      <c r="BI140" s="148" t="s">
        <v>99</v>
      </c>
      <c r="BJ140" s="148" t="s">
        <v>101</v>
      </c>
      <c r="BK140" s="148">
        <v>21</v>
      </c>
    </row>
    <row r="141" spans="1:63" x14ac:dyDescent="0.25">
      <c r="A141" s="57" t="s">
        <v>44</v>
      </c>
      <c r="B141" s="131">
        <v>40987.434027777781</v>
      </c>
      <c r="C141" s="57" t="s">
        <v>107</v>
      </c>
      <c r="D141" s="57" t="s">
        <v>678</v>
      </c>
      <c r="E141" s="148"/>
      <c r="F141" s="148"/>
      <c r="G141" s="148"/>
      <c r="H141" s="148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48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48"/>
      <c r="AW141" s="148">
        <v>0.47899999999999998</v>
      </c>
      <c r="AX141" s="148" t="s">
        <v>101</v>
      </c>
      <c r="AY141" s="148">
        <v>0.82</v>
      </c>
      <c r="AZ141" s="148" t="s">
        <v>101</v>
      </c>
      <c r="BA141" s="148">
        <v>6.4000000000000001E-2</v>
      </c>
      <c r="BB141" s="148" t="s">
        <v>679</v>
      </c>
      <c r="BC141" s="148">
        <v>4.2</v>
      </c>
      <c r="BD141" s="148">
        <v>10</v>
      </c>
      <c r="BE141" s="148">
        <v>0.28000000000000003</v>
      </c>
      <c r="BF141" s="148">
        <v>0.69</v>
      </c>
      <c r="BG141" s="148">
        <v>4.1000000000000002E-2</v>
      </c>
      <c r="BH141" s="148">
        <v>0.26</v>
      </c>
      <c r="BI141" s="148" t="s">
        <v>99</v>
      </c>
      <c r="BJ141" s="148" t="s">
        <v>101</v>
      </c>
      <c r="BK141" s="148">
        <v>14</v>
      </c>
    </row>
    <row r="142" spans="1:63" x14ac:dyDescent="0.25">
      <c r="A142" s="57" t="s">
        <v>49</v>
      </c>
      <c r="B142" s="131">
        <v>40987.436111111114</v>
      </c>
      <c r="C142" s="57" t="s">
        <v>108</v>
      </c>
      <c r="D142" s="57" t="s">
        <v>92</v>
      </c>
      <c r="E142" s="148">
        <v>9.99</v>
      </c>
      <c r="F142" s="148">
        <v>40397</v>
      </c>
      <c r="G142" s="148">
        <v>7.97</v>
      </c>
      <c r="H142" s="148">
        <v>12.55</v>
      </c>
      <c r="I142" s="148">
        <v>40</v>
      </c>
      <c r="J142" s="148">
        <v>300</v>
      </c>
      <c r="K142" s="148" t="s">
        <v>684</v>
      </c>
      <c r="L142" s="148">
        <v>7.77</v>
      </c>
      <c r="M142" s="148">
        <v>36700</v>
      </c>
      <c r="N142" s="148">
        <v>3.85</v>
      </c>
      <c r="O142" s="148">
        <v>1</v>
      </c>
      <c r="P142" s="148" t="s">
        <v>99</v>
      </c>
      <c r="Q142" s="148">
        <v>0.9</v>
      </c>
      <c r="R142" s="148">
        <v>0.04</v>
      </c>
      <c r="S142" s="148">
        <v>0.21</v>
      </c>
      <c r="T142" s="148" t="s">
        <v>90</v>
      </c>
      <c r="U142" s="148" t="s">
        <v>90</v>
      </c>
      <c r="V142" s="148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</row>
    <row r="143" spans="1:63" x14ac:dyDescent="0.25">
      <c r="A143" s="57" t="s">
        <v>49</v>
      </c>
      <c r="B143" s="131">
        <v>40987.436111111114</v>
      </c>
      <c r="C143" s="57" t="s">
        <v>108</v>
      </c>
      <c r="D143" s="57" t="s">
        <v>678</v>
      </c>
      <c r="E143" s="148"/>
      <c r="F143" s="148"/>
      <c r="G143" s="148"/>
      <c r="H143" s="148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48">
        <v>7</v>
      </c>
      <c r="U143" s="150"/>
      <c r="V143" s="148" t="s">
        <v>127</v>
      </c>
      <c r="W143" s="150"/>
      <c r="X143" s="148" t="s">
        <v>97</v>
      </c>
      <c r="Y143" s="148" t="s">
        <v>97</v>
      </c>
      <c r="Z143" s="148" t="s">
        <v>97</v>
      </c>
      <c r="AA143" s="148" t="s">
        <v>97</v>
      </c>
      <c r="AB143" s="148" t="s">
        <v>97</v>
      </c>
      <c r="AC143" s="148" t="s">
        <v>97</v>
      </c>
      <c r="AD143" s="148" t="s">
        <v>97</v>
      </c>
      <c r="AE143" s="148" t="s">
        <v>97</v>
      </c>
      <c r="AF143" s="148" t="s">
        <v>97</v>
      </c>
      <c r="AG143" s="148" t="s">
        <v>97</v>
      </c>
      <c r="AH143" s="148" t="s">
        <v>97</v>
      </c>
      <c r="AI143" s="148" t="s">
        <v>97</v>
      </c>
      <c r="AJ143" s="148" t="s">
        <v>97</v>
      </c>
      <c r="AK143" s="148" t="s">
        <v>97</v>
      </c>
      <c r="AL143" s="148" t="s">
        <v>97</v>
      </c>
      <c r="AM143" s="148" t="s">
        <v>97</v>
      </c>
      <c r="AN143" s="148" t="s">
        <v>97</v>
      </c>
      <c r="AO143" s="148" t="s">
        <v>97</v>
      </c>
      <c r="AP143" s="148" t="s">
        <v>97</v>
      </c>
      <c r="AQ143" s="148" t="s">
        <v>97</v>
      </c>
      <c r="AR143" s="148" t="s">
        <v>97</v>
      </c>
      <c r="AS143" s="148" t="s">
        <v>97</v>
      </c>
      <c r="AT143" s="148" t="s">
        <v>97</v>
      </c>
      <c r="AU143" s="148" t="s">
        <v>97</v>
      </c>
      <c r="AV143" s="148">
        <v>0.751</v>
      </c>
      <c r="AW143" s="150"/>
      <c r="AX143" s="148" t="s">
        <v>101</v>
      </c>
      <c r="AY143" s="148">
        <v>0.92</v>
      </c>
      <c r="AZ143" s="148" t="s">
        <v>101</v>
      </c>
      <c r="BA143" s="148">
        <v>5.7000000000000002E-2</v>
      </c>
      <c r="BB143" s="148">
        <v>0.48</v>
      </c>
      <c r="BC143" s="148">
        <v>6.7</v>
      </c>
      <c r="BD143" s="148">
        <v>100</v>
      </c>
      <c r="BE143" s="148">
        <v>0.92</v>
      </c>
      <c r="BF143" s="148">
        <v>0.9</v>
      </c>
      <c r="BG143" s="148">
        <v>0.28999999999999998</v>
      </c>
      <c r="BH143" s="148">
        <v>0.44</v>
      </c>
      <c r="BI143" s="148" t="s">
        <v>99</v>
      </c>
      <c r="BJ143" s="148" t="s">
        <v>101</v>
      </c>
      <c r="BK143" s="148">
        <v>13</v>
      </c>
    </row>
    <row r="144" spans="1:63" x14ac:dyDescent="0.25">
      <c r="A144" s="57" t="s">
        <v>49</v>
      </c>
      <c r="B144" s="131">
        <v>40987.436111111114</v>
      </c>
      <c r="C144" s="57" t="s">
        <v>107</v>
      </c>
      <c r="D144" s="57" t="s">
        <v>678</v>
      </c>
      <c r="E144" s="148"/>
      <c r="F144" s="148"/>
      <c r="G144" s="148"/>
      <c r="H144" s="148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48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48">
        <v>0.68200000000000005</v>
      </c>
      <c r="AX144" s="148">
        <v>9.5000000000000001E-2</v>
      </c>
      <c r="AY144" s="148">
        <v>0.73</v>
      </c>
      <c r="AZ144" s="148" t="s">
        <v>101</v>
      </c>
      <c r="BA144" s="148">
        <v>7.1999999999999995E-2</v>
      </c>
      <c r="BB144" s="148" t="s">
        <v>679</v>
      </c>
      <c r="BC144" s="148">
        <v>6.9</v>
      </c>
      <c r="BD144" s="148">
        <v>15</v>
      </c>
      <c r="BE144" s="148">
        <v>0.56999999999999995</v>
      </c>
      <c r="BF144" s="148">
        <v>0.97</v>
      </c>
      <c r="BG144" s="148">
        <v>3.6999999999999998E-2</v>
      </c>
      <c r="BH144" s="148">
        <v>0.44</v>
      </c>
      <c r="BI144" s="148" t="s">
        <v>99</v>
      </c>
      <c r="BJ144" s="148" t="s">
        <v>101</v>
      </c>
      <c r="BK144" s="148">
        <v>14</v>
      </c>
    </row>
    <row r="145" spans="1:63" x14ac:dyDescent="0.25">
      <c r="A145" s="57" t="s">
        <v>45</v>
      </c>
      <c r="B145" s="131">
        <v>40987.447916666664</v>
      </c>
      <c r="C145" s="57" t="s">
        <v>108</v>
      </c>
      <c r="D145" s="57" t="s">
        <v>92</v>
      </c>
      <c r="E145" s="148">
        <v>7.43</v>
      </c>
      <c r="F145" s="148">
        <v>31928</v>
      </c>
      <c r="G145" s="148">
        <v>7.48</v>
      </c>
      <c r="H145" s="148">
        <v>13.93</v>
      </c>
      <c r="I145" s="148">
        <v>30</v>
      </c>
      <c r="J145" s="148">
        <v>150</v>
      </c>
      <c r="K145" s="148" t="s">
        <v>685</v>
      </c>
      <c r="L145" s="148">
        <v>7.8</v>
      </c>
      <c r="M145" s="148">
        <v>37500</v>
      </c>
      <c r="N145" s="148">
        <v>1.99</v>
      </c>
      <c r="O145" s="148">
        <v>1</v>
      </c>
      <c r="P145" s="148" t="s">
        <v>99</v>
      </c>
      <c r="Q145" s="148">
        <v>0.7</v>
      </c>
      <c r="R145" s="148">
        <v>0.04</v>
      </c>
      <c r="S145" s="148">
        <v>0.23</v>
      </c>
      <c r="T145" s="148" t="s">
        <v>90</v>
      </c>
      <c r="U145" s="148" t="s">
        <v>90</v>
      </c>
      <c r="V145" s="148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</row>
    <row r="146" spans="1:63" x14ac:dyDescent="0.25">
      <c r="A146" s="57" t="s">
        <v>45</v>
      </c>
      <c r="B146" s="131">
        <v>40987.447916666664</v>
      </c>
      <c r="C146" s="57" t="s">
        <v>108</v>
      </c>
      <c r="D146" s="57" t="s">
        <v>678</v>
      </c>
      <c r="E146" s="148"/>
      <c r="F146" s="148"/>
      <c r="G146" s="148"/>
      <c r="H146" s="148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48" t="s">
        <v>90</v>
      </c>
      <c r="U146" s="150"/>
      <c r="V146" s="148" t="s">
        <v>127</v>
      </c>
      <c r="W146" s="150"/>
      <c r="X146" s="148" t="s">
        <v>97</v>
      </c>
      <c r="Y146" s="148" t="s">
        <v>97</v>
      </c>
      <c r="Z146" s="148" t="s">
        <v>97</v>
      </c>
      <c r="AA146" s="148" t="s">
        <v>97</v>
      </c>
      <c r="AB146" s="148" t="s">
        <v>97</v>
      </c>
      <c r="AC146" s="148" t="s">
        <v>97</v>
      </c>
      <c r="AD146" s="148" t="s">
        <v>97</v>
      </c>
      <c r="AE146" s="148" t="s">
        <v>97</v>
      </c>
      <c r="AF146" s="148" t="s">
        <v>97</v>
      </c>
      <c r="AG146" s="148" t="s">
        <v>97</v>
      </c>
      <c r="AH146" s="148" t="s">
        <v>97</v>
      </c>
      <c r="AI146" s="148" t="s">
        <v>97</v>
      </c>
      <c r="AJ146" s="148" t="s">
        <v>97</v>
      </c>
      <c r="AK146" s="148" t="s">
        <v>97</v>
      </c>
      <c r="AL146" s="148" t="s">
        <v>97</v>
      </c>
      <c r="AM146" s="148" t="s">
        <v>97</v>
      </c>
      <c r="AN146" s="148" t="s">
        <v>97</v>
      </c>
      <c r="AO146" s="148" t="s">
        <v>287</v>
      </c>
      <c r="AP146" s="148" t="s">
        <v>97</v>
      </c>
      <c r="AQ146" s="148" t="s">
        <v>97</v>
      </c>
      <c r="AR146" s="148" t="s">
        <v>97</v>
      </c>
      <c r="AS146" s="148" t="s">
        <v>97</v>
      </c>
      <c r="AT146" s="148" t="s">
        <v>97</v>
      </c>
      <c r="AU146" s="148" t="s">
        <v>97</v>
      </c>
      <c r="AV146" s="148">
        <v>0.60299999999999998</v>
      </c>
      <c r="AW146" s="150"/>
      <c r="AX146" s="148" t="s">
        <v>101</v>
      </c>
      <c r="AY146" s="148">
        <v>0.91</v>
      </c>
      <c r="AZ146" s="148" t="s">
        <v>101</v>
      </c>
      <c r="BA146" s="148">
        <v>6.4000000000000001E-2</v>
      </c>
      <c r="BB146" s="148">
        <v>0.41</v>
      </c>
      <c r="BC146" s="148">
        <v>6.2</v>
      </c>
      <c r="BD146" s="148">
        <v>130</v>
      </c>
      <c r="BE146" s="148">
        <v>0.6</v>
      </c>
      <c r="BF146" s="148">
        <v>1</v>
      </c>
      <c r="BG146" s="148">
        <v>0.36</v>
      </c>
      <c r="BH146" s="148">
        <v>0.37</v>
      </c>
      <c r="BI146" s="148" t="s">
        <v>99</v>
      </c>
      <c r="BJ146" s="148" t="s">
        <v>101</v>
      </c>
      <c r="BK146" s="148">
        <v>22</v>
      </c>
    </row>
    <row r="147" spans="1:63" x14ac:dyDescent="0.25">
      <c r="A147" s="57" t="s">
        <v>45</v>
      </c>
      <c r="B147" s="131">
        <v>40987.447916666664</v>
      </c>
      <c r="C147" s="57" t="s">
        <v>107</v>
      </c>
      <c r="D147" s="57" t="s">
        <v>678</v>
      </c>
      <c r="E147" s="148"/>
      <c r="F147" s="148"/>
      <c r="G147" s="148"/>
      <c r="H147" s="148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48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48"/>
      <c r="AW147" s="148">
        <v>0.59699999999999998</v>
      </c>
      <c r="AX147" s="148" t="s">
        <v>101</v>
      </c>
      <c r="AY147" s="148">
        <v>0.9</v>
      </c>
      <c r="AZ147" s="148" t="s">
        <v>101</v>
      </c>
      <c r="BA147" s="148">
        <v>5.6000000000000001E-2</v>
      </c>
      <c r="BB147" s="148">
        <v>0.3</v>
      </c>
      <c r="BC147" s="148">
        <v>4.0999999999999996</v>
      </c>
      <c r="BD147" s="148">
        <v>12</v>
      </c>
      <c r="BE147" s="148">
        <v>0.45</v>
      </c>
      <c r="BF147" s="148">
        <v>0.8</v>
      </c>
      <c r="BG147" s="148">
        <v>3.5999999999999997E-2</v>
      </c>
      <c r="BH147" s="148">
        <v>0.4</v>
      </c>
      <c r="BI147" s="148" t="s">
        <v>99</v>
      </c>
      <c r="BJ147" s="148" t="s">
        <v>101</v>
      </c>
      <c r="BK147" s="148">
        <v>15</v>
      </c>
    </row>
    <row r="148" spans="1:63" x14ac:dyDescent="0.25">
      <c r="A148" s="57" t="s">
        <v>48</v>
      </c>
      <c r="B148" s="131">
        <v>40987.466666666667</v>
      </c>
      <c r="C148" s="57" t="s">
        <v>108</v>
      </c>
      <c r="D148" s="57" t="s">
        <v>92</v>
      </c>
      <c r="E148" s="148">
        <v>9.91</v>
      </c>
      <c r="F148" s="148">
        <v>53959</v>
      </c>
      <c r="G148" s="148">
        <v>7.99</v>
      </c>
      <c r="H148" s="148">
        <v>13.02</v>
      </c>
      <c r="I148" s="148">
        <v>20</v>
      </c>
      <c r="J148" s="148">
        <v>9</v>
      </c>
      <c r="K148" s="148" t="s">
        <v>686</v>
      </c>
      <c r="L148" s="148">
        <v>7.96</v>
      </c>
      <c r="M148" s="148">
        <v>49100</v>
      </c>
      <c r="N148" s="148">
        <v>3.31</v>
      </c>
      <c r="O148" s="148">
        <v>0.5</v>
      </c>
      <c r="P148" s="148" t="s">
        <v>99</v>
      </c>
      <c r="Q148" s="148">
        <v>0.5</v>
      </c>
      <c r="R148" s="148">
        <v>0.03</v>
      </c>
      <c r="S148" s="148">
        <v>0.15</v>
      </c>
      <c r="T148" s="148">
        <v>6</v>
      </c>
      <c r="U148" s="148" t="s">
        <v>90</v>
      </c>
      <c r="V148" s="148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</row>
    <row r="149" spans="1:63" x14ac:dyDescent="0.25">
      <c r="A149" s="57" t="s">
        <v>48</v>
      </c>
      <c r="B149" s="131">
        <v>40987.466666666667</v>
      </c>
      <c r="C149" s="57" t="s">
        <v>108</v>
      </c>
      <c r="D149" s="57" t="s">
        <v>678</v>
      </c>
      <c r="E149" s="148"/>
      <c r="F149" s="148"/>
      <c r="G149" s="148"/>
      <c r="H149" s="148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48" t="s">
        <v>90</v>
      </c>
      <c r="U149" s="150"/>
      <c r="V149" s="148" t="s">
        <v>127</v>
      </c>
      <c r="W149" s="150"/>
      <c r="X149" s="148" t="s">
        <v>97</v>
      </c>
      <c r="Y149" s="148" t="s">
        <v>97</v>
      </c>
      <c r="Z149" s="148" t="s">
        <v>97</v>
      </c>
      <c r="AA149" s="148" t="s">
        <v>97</v>
      </c>
      <c r="AB149" s="148" t="s">
        <v>97</v>
      </c>
      <c r="AC149" s="148" t="s">
        <v>97</v>
      </c>
      <c r="AD149" s="148" t="s">
        <v>97</v>
      </c>
      <c r="AE149" s="148" t="s">
        <v>97</v>
      </c>
      <c r="AF149" s="148" t="s">
        <v>97</v>
      </c>
      <c r="AG149" s="148" t="s">
        <v>97</v>
      </c>
      <c r="AH149" s="148" t="s">
        <v>97</v>
      </c>
      <c r="AI149" s="148" t="s">
        <v>97</v>
      </c>
      <c r="AJ149" s="148" t="s">
        <v>97</v>
      </c>
      <c r="AK149" s="148" t="s">
        <v>97</v>
      </c>
      <c r="AL149" s="148" t="s">
        <v>97</v>
      </c>
      <c r="AM149" s="148" t="s">
        <v>97</v>
      </c>
      <c r="AN149" s="148" t="s">
        <v>97</v>
      </c>
      <c r="AO149" s="148" t="s">
        <v>97</v>
      </c>
      <c r="AP149" s="148" t="s">
        <v>97</v>
      </c>
      <c r="AQ149" s="148" t="s">
        <v>97</v>
      </c>
      <c r="AR149" s="148" t="s">
        <v>97</v>
      </c>
      <c r="AS149" s="148" t="s">
        <v>97</v>
      </c>
      <c r="AT149" s="148" t="s">
        <v>97</v>
      </c>
      <c r="AU149" s="148" t="s">
        <v>97</v>
      </c>
      <c r="AV149" s="148" t="s">
        <v>679</v>
      </c>
      <c r="AW149" s="150"/>
      <c r="AX149" s="148" t="s">
        <v>101</v>
      </c>
      <c r="AY149" s="148">
        <v>0.98</v>
      </c>
      <c r="AZ149" s="148" t="s">
        <v>101</v>
      </c>
      <c r="BA149" s="148">
        <v>1.1000000000000001</v>
      </c>
      <c r="BB149" s="148">
        <v>0.55000000000000004</v>
      </c>
      <c r="BC149" s="148">
        <v>3.4</v>
      </c>
      <c r="BD149" s="148">
        <v>150</v>
      </c>
      <c r="BE149" s="148">
        <v>1.2</v>
      </c>
      <c r="BF149" s="148">
        <v>1.4</v>
      </c>
      <c r="BG149" s="148">
        <v>0.25</v>
      </c>
      <c r="BH149" s="148" t="s">
        <v>337</v>
      </c>
      <c r="BI149" s="148" t="s">
        <v>99</v>
      </c>
      <c r="BJ149" s="148" t="s">
        <v>101</v>
      </c>
      <c r="BK149" s="148">
        <v>5.4</v>
      </c>
    </row>
    <row r="150" spans="1:63" x14ac:dyDescent="0.25">
      <c r="A150" s="57" t="s">
        <v>48</v>
      </c>
      <c r="B150" s="131">
        <v>40987.466666666667</v>
      </c>
      <c r="C150" s="57" t="s">
        <v>107</v>
      </c>
      <c r="D150" s="57" t="s">
        <v>678</v>
      </c>
      <c r="E150" s="148"/>
      <c r="F150" s="148"/>
      <c r="G150" s="148"/>
      <c r="H150" s="148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48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48"/>
      <c r="AW150" s="148" t="s">
        <v>679</v>
      </c>
      <c r="AX150" s="148" t="s">
        <v>101</v>
      </c>
      <c r="AY150" s="148">
        <v>0.95</v>
      </c>
      <c r="AZ150" s="148" t="s">
        <v>101</v>
      </c>
      <c r="BA150" s="148">
        <v>0.96</v>
      </c>
      <c r="BB150" s="148" t="s">
        <v>679</v>
      </c>
      <c r="BC150" s="148">
        <v>3.4</v>
      </c>
      <c r="BD150" s="148">
        <v>13</v>
      </c>
      <c r="BE150" s="148">
        <v>0.46</v>
      </c>
      <c r="BF150" s="148">
        <v>1.1000000000000001</v>
      </c>
      <c r="BG150" s="148">
        <v>5.7000000000000002E-2</v>
      </c>
      <c r="BH150" s="148" t="s">
        <v>337</v>
      </c>
      <c r="BI150" s="148" t="s">
        <v>99</v>
      </c>
      <c r="BJ150" s="148" t="s">
        <v>101</v>
      </c>
      <c r="BK150" s="148">
        <v>5</v>
      </c>
    </row>
    <row r="151" spans="1:63" x14ac:dyDescent="0.25">
      <c r="A151" s="57" t="s">
        <v>51</v>
      </c>
      <c r="B151" s="131">
        <v>41002.427083333336</v>
      </c>
      <c r="C151" s="57" t="s">
        <v>100</v>
      </c>
      <c r="D151" s="57" t="s">
        <v>92</v>
      </c>
      <c r="E151" s="148">
        <v>6.61</v>
      </c>
      <c r="F151" s="148">
        <v>30750</v>
      </c>
      <c r="G151" s="148">
        <v>8.2100000000000009</v>
      </c>
      <c r="H151" s="148">
        <v>18.27</v>
      </c>
      <c r="I151" s="148">
        <v>60</v>
      </c>
      <c r="J151" s="148">
        <v>30</v>
      </c>
      <c r="K151" s="148" t="s">
        <v>169</v>
      </c>
      <c r="L151" s="148">
        <v>7.83</v>
      </c>
      <c r="M151" s="148">
        <v>26300</v>
      </c>
      <c r="N151" s="148">
        <v>3.57</v>
      </c>
      <c r="O151" s="148">
        <v>4.7</v>
      </c>
      <c r="P151" s="148" t="s">
        <v>99</v>
      </c>
      <c r="Q151" s="148">
        <v>0.8</v>
      </c>
      <c r="R151" s="148">
        <v>0.09</v>
      </c>
      <c r="S151" s="148">
        <v>0.39</v>
      </c>
      <c r="T151" s="148">
        <v>6</v>
      </c>
      <c r="U151" s="148" t="s">
        <v>90</v>
      </c>
      <c r="V151" s="148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</row>
    <row r="152" spans="1:63" x14ac:dyDescent="0.25">
      <c r="A152" s="57" t="s">
        <v>51</v>
      </c>
      <c r="B152" s="131">
        <v>41002.427083333336</v>
      </c>
      <c r="C152" s="57" t="s">
        <v>100</v>
      </c>
      <c r="D152" s="57" t="s">
        <v>677</v>
      </c>
      <c r="E152" s="148">
        <v>3.91</v>
      </c>
      <c r="F152" s="148">
        <v>45000</v>
      </c>
      <c r="G152" s="148">
        <v>8.0299999999999994</v>
      </c>
      <c r="H152" s="148">
        <v>15.82</v>
      </c>
      <c r="I152" s="150"/>
      <c r="J152" s="150"/>
      <c r="K152" s="150"/>
      <c r="L152" s="148">
        <v>7.63</v>
      </c>
      <c r="M152" s="148">
        <v>45600</v>
      </c>
      <c r="N152" s="148">
        <v>3.01</v>
      </c>
      <c r="O152" s="148">
        <v>0.8</v>
      </c>
      <c r="P152" s="148" t="s">
        <v>99</v>
      </c>
      <c r="Q152" s="148">
        <v>0.7</v>
      </c>
      <c r="R152" s="148">
        <v>7.0000000000000007E-2</v>
      </c>
      <c r="S152" s="148">
        <v>0.31</v>
      </c>
      <c r="T152" s="148">
        <v>5</v>
      </c>
      <c r="U152" s="148" t="s">
        <v>90</v>
      </c>
      <c r="V152" s="148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</row>
    <row r="153" spans="1:63" x14ac:dyDescent="0.25">
      <c r="A153" s="57" t="s">
        <v>51</v>
      </c>
      <c r="B153" s="131">
        <v>41002.427083333336</v>
      </c>
      <c r="C153" s="57" t="s">
        <v>100</v>
      </c>
      <c r="D153" s="57" t="s">
        <v>678</v>
      </c>
      <c r="E153" s="148"/>
      <c r="F153" s="148"/>
      <c r="G153" s="148"/>
      <c r="H153" s="148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48">
        <v>5</v>
      </c>
      <c r="W153" s="150"/>
      <c r="X153" s="148" t="s">
        <v>97</v>
      </c>
      <c r="Y153" s="148" t="s">
        <v>97</v>
      </c>
      <c r="Z153" s="148">
        <v>12</v>
      </c>
      <c r="AA153" s="148" t="s">
        <v>97</v>
      </c>
      <c r="AB153" s="148" t="s">
        <v>97</v>
      </c>
      <c r="AC153" s="148" t="s">
        <v>97</v>
      </c>
      <c r="AD153" s="148" t="s">
        <v>97</v>
      </c>
      <c r="AE153" s="148" t="s">
        <v>97</v>
      </c>
      <c r="AF153" s="148" t="s">
        <v>97</v>
      </c>
      <c r="AG153" s="148" t="s">
        <v>97</v>
      </c>
      <c r="AH153" s="148" t="s">
        <v>97</v>
      </c>
      <c r="AI153" s="148" t="s">
        <v>97</v>
      </c>
      <c r="AJ153" s="148" t="s">
        <v>97</v>
      </c>
      <c r="AK153" s="148" t="s">
        <v>97</v>
      </c>
      <c r="AL153" s="148" t="s">
        <v>97</v>
      </c>
      <c r="AM153" s="148" t="s">
        <v>97</v>
      </c>
      <c r="AN153" s="148" t="s">
        <v>97</v>
      </c>
      <c r="AO153" s="148" t="s">
        <v>97</v>
      </c>
      <c r="AP153" s="148" t="s">
        <v>97</v>
      </c>
      <c r="AQ153" s="148" t="s">
        <v>97</v>
      </c>
      <c r="AR153" s="148" t="s">
        <v>97</v>
      </c>
      <c r="AS153" s="148" t="s">
        <v>97</v>
      </c>
      <c r="AT153" s="148" t="s">
        <v>97</v>
      </c>
      <c r="AU153" s="148" t="s">
        <v>97</v>
      </c>
      <c r="AV153" s="148" t="s">
        <v>679</v>
      </c>
      <c r="AW153" s="150"/>
      <c r="AX153" s="148" t="s">
        <v>101</v>
      </c>
      <c r="AY153" s="148">
        <v>1.4</v>
      </c>
      <c r="AZ153" s="148" t="s">
        <v>101</v>
      </c>
      <c r="BA153" s="148">
        <v>6.3E-2</v>
      </c>
      <c r="BB153" s="148">
        <v>0.35</v>
      </c>
      <c r="BC153" s="148">
        <v>2.6</v>
      </c>
      <c r="BD153" s="148">
        <v>54</v>
      </c>
      <c r="BE153" s="148">
        <v>0.44</v>
      </c>
      <c r="BF153" s="148">
        <v>0.93</v>
      </c>
      <c r="BG153" s="148">
        <v>0.1</v>
      </c>
      <c r="BH153" s="148">
        <v>0.33</v>
      </c>
      <c r="BI153" s="148">
        <v>0.2</v>
      </c>
      <c r="BJ153" s="148" t="s">
        <v>101</v>
      </c>
      <c r="BK153" s="148">
        <v>7</v>
      </c>
    </row>
    <row r="154" spans="1:63" x14ac:dyDescent="0.25">
      <c r="A154" s="57" t="s">
        <v>51</v>
      </c>
      <c r="B154" s="131">
        <v>41002.427083333336</v>
      </c>
      <c r="C154" s="57" t="s">
        <v>96</v>
      </c>
      <c r="D154" s="57" t="s">
        <v>678</v>
      </c>
      <c r="E154" s="148"/>
      <c r="F154" s="148"/>
      <c r="G154" s="148"/>
      <c r="H154" s="148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48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48"/>
      <c r="AW154" s="148" t="s">
        <v>679</v>
      </c>
      <c r="AX154" s="148" t="s">
        <v>101</v>
      </c>
      <c r="AY154" s="148">
        <v>1.4</v>
      </c>
      <c r="AZ154" s="148" t="s">
        <v>101</v>
      </c>
      <c r="BA154" s="148">
        <v>5.8000000000000003E-2</v>
      </c>
      <c r="BB154" s="148" t="s">
        <v>679</v>
      </c>
      <c r="BC154" s="148">
        <v>2.2999999999999998</v>
      </c>
      <c r="BD154" s="148">
        <v>16</v>
      </c>
      <c r="BE154" s="148" t="s">
        <v>337</v>
      </c>
      <c r="BF154" s="148">
        <v>0.88</v>
      </c>
      <c r="BG154" s="148">
        <v>1.7000000000000001E-2</v>
      </c>
      <c r="BH154" s="148">
        <v>0.31</v>
      </c>
      <c r="BI154" s="148">
        <v>0.13</v>
      </c>
      <c r="BJ154" s="148" t="s">
        <v>101</v>
      </c>
      <c r="BK154" s="148">
        <v>6.4</v>
      </c>
    </row>
    <row r="155" spans="1:63" x14ac:dyDescent="0.25">
      <c r="A155" s="57" t="s">
        <v>51</v>
      </c>
      <c r="B155" s="131">
        <v>41002.427083333336</v>
      </c>
      <c r="C155" s="57" t="s">
        <v>100</v>
      </c>
      <c r="D155" s="57" t="s">
        <v>602</v>
      </c>
      <c r="E155" s="200">
        <v>2.14</v>
      </c>
      <c r="F155" s="200">
        <v>46220</v>
      </c>
      <c r="G155" s="200">
        <v>7.91</v>
      </c>
      <c r="H155" s="200">
        <v>15.36</v>
      </c>
      <c r="I155" s="150"/>
      <c r="J155" s="150"/>
      <c r="K155" s="150"/>
      <c r="L155" s="148">
        <v>7.4</v>
      </c>
      <c r="M155" s="148">
        <v>47700</v>
      </c>
      <c r="N155" s="148">
        <v>7.19</v>
      </c>
      <c r="O155" s="148">
        <v>0.4</v>
      </c>
      <c r="P155" s="148">
        <v>0.5</v>
      </c>
      <c r="Q155" s="148">
        <v>0.9</v>
      </c>
      <c r="R155" s="148">
        <v>0.28999999999999998</v>
      </c>
      <c r="S155" s="148">
        <v>0.92</v>
      </c>
      <c r="T155" s="148">
        <v>12</v>
      </c>
      <c r="U155" s="148" t="s">
        <v>90</v>
      </c>
      <c r="V155" s="148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</row>
    <row r="156" spans="1:63" x14ac:dyDescent="0.25">
      <c r="A156" s="57" t="s">
        <v>53</v>
      </c>
      <c r="B156" s="131">
        <v>41002.462500000001</v>
      </c>
      <c r="C156" s="57" t="s">
        <v>100</v>
      </c>
      <c r="D156" s="57" t="s">
        <v>92</v>
      </c>
      <c r="E156" s="148">
        <v>7.14</v>
      </c>
      <c r="F156" s="148">
        <v>28904</v>
      </c>
      <c r="G156" s="148">
        <v>8.44</v>
      </c>
      <c r="H156" s="148">
        <v>17.239999999999998</v>
      </c>
      <c r="I156" s="148" t="s">
        <v>122</v>
      </c>
      <c r="J156" s="148">
        <v>150</v>
      </c>
      <c r="K156" s="148" t="s">
        <v>556</v>
      </c>
      <c r="L156" s="148">
        <v>7.89</v>
      </c>
      <c r="M156" s="148">
        <v>29200</v>
      </c>
      <c r="N156" s="148">
        <v>3.27</v>
      </c>
      <c r="O156" s="148">
        <v>3.6</v>
      </c>
      <c r="P156" s="148" t="s">
        <v>99</v>
      </c>
      <c r="Q156" s="148">
        <v>0.7</v>
      </c>
      <c r="R156" s="148">
        <v>7.0000000000000007E-2</v>
      </c>
      <c r="S156" s="148">
        <v>0.32</v>
      </c>
      <c r="T156" s="148" t="s">
        <v>90</v>
      </c>
      <c r="U156" s="148" t="s">
        <v>90</v>
      </c>
      <c r="V156" s="148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</row>
    <row r="157" spans="1:63" x14ac:dyDescent="0.25">
      <c r="A157" s="57" t="s">
        <v>53</v>
      </c>
      <c r="B157" s="131">
        <v>41002.462500000001</v>
      </c>
      <c r="C157" s="57" t="s">
        <v>100</v>
      </c>
      <c r="D157" s="57" t="s">
        <v>677</v>
      </c>
      <c r="E157" s="148">
        <v>5.36</v>
      </c>
      <c r="F157" s="148">
        <v>45731</v>
      </c>
      <c r="G157" s="148">
        <v>8.16</v>
      </c>
      <c r="H157" s="148">
        <v>15.92</v>
      </c>
      <c r="I157" s="150"/>
      <c r="J157" s="150"/>
      <c r="K157" s="150"/>
      <c r="L157" s="148">
        <v>7.75</v>
      </c>
      <c r="M157" s="148">
        <v>45700</v>
      </c>
      <c r="N157" s="148">
        <v>4.7699999999999996</v>
      </c>
      <c r="O157" s="148">
        <v>0.7</v>
      </c>
      <c r="P157" s="148" t="s">
        <v>99</v>
      </c>
      <c r="Q157" s="148">
        <v>0.8</v>
      </c>
      <c r="R157" s="148">
        <v>0.06</v>
      </c>
      <c r="S157" s="148">
        <v>0.27</v>
      </c>
      <c r="T157" s="148">
        <v>8</v>
      </c>
      <c r="U157" s="148" t="s">
        <v>90</v>
      </c>
      <c r="V157" s="148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  <c r="BF157" s="150"/>
      <c r="BG157" s="150"/>
      <c r="BH157" s="150"/>
      <c r="BI157" s="150"/>
      <c r="BJ157" s="150"/>
      <c r="BK157" s="150"/>
    </row>
    <row r="158" spans="1:63" x14ac:dyDescent="0.25">
      <c r="A158" s="57" t="s">
        <v>53</v>
      </c>
      <c r="B158" s="131">
        <v>41002.462500000001</v>
      </c>
      <c r="C158" s="57" t="s">
        <v>100</v>
      </c>
      <c r="D158" s="57" t="s">
        <v>678</v>
      </c>
      <c r="E158" s="148"/>
      <c r="F158" s="148"/>
      <c r="G158" s="148"/>
      <c r="H158" s="148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48">
        <v>5</v>
      </c>
      <c r="W158" s="150"/>
      <c r="X158" s="148" t="s">
        <v>97</v>
      </c>
      <c r="Y158" s="148" t="s">
        <v>97</v>
      </c>
      <c r="Z158" s="148" t="s">
        <v>97</v>
      </c>
      <c r="AA158" s="148" t="s">
        <v>97</v>
      </c>
      <c r="AB158" s="148" t="s">
        <v>97</v>
      </c>
      <c r="AC158" s="148" t="s">
        <v>97</v>
      </c>
      <c r="AD158" s="148" t="s">
        <v>97</v>
      </c>
      <c r="AE158" s="148" t="s">
        <v>97</v>
      </c>
      <c r="AF158" s="148" t="s">
        <v>97</v>
      </c>
      <c r="AG158" s="148" t="s">
        <v>97</v>
      </c>
      <c r="AH158" s="148" t="s">
        <v>97</v>
      </c>
      <c r="AI158" s="148" t="s">
        <v>97</v>
      </c>
      <c r="AJ158" s="148" t="s">
        <v>97</v>
      </c>
      <c r="AK158" s="148" t="s">
        <v>97</v>
      </c>
      <c r="AL158" s="148" t="s">
        <v>97</v>
      </c>
      <c r="AM158" s="148" t="s">
        <v>97</v>
      </c>
      <c r="AN158" s="148" t="s">
        <v>97</v>
      </c>
      <c r="AO158" s="148" t="s">
        <v>97</v>
      </c>
      <c r="AP158" s="148" t="s">
        <v>97</v>
      </c>
      <c r="AQ158" s="148" t="s">
        <v>97</v>
      </c>
      <c r="AR158" s="148" t="s">
        <v>97</v>
      </c>
      <c r="AS158" s="148" t="s">
        <v>97</v>
      </c>
      <c r="AT158" s="148" t="s">
        <v>97</v>
      </c>
      <c r="AU158" s="148" t="s">
        <v>97</v>
      </c>
      <c r="AV158" s="148" t="s">
        <v>679</v>
      </c>
      <c r="AW158" s="150"/>
      <c r="AX158" s="148" t="s">
        <v>101</v>
      </c>
      <c r="AY158" s="148">
        <v>1.4</v>
      </c>
      <c r="AZ158" s="148" t="s">
        <v>101</v>
      </c>
      <c r="BA158" s="148">
        <v>6.7000000000000004E-2</v>
      </c>
      <c r="BB158" s="148">
        <v>0.44</v>
      </c>
      <c r="BC158" s="148">
        <v>2.5</v>
      </c>
      <c r="BD158" s="148">
        <v>70</v>
      </c>
      <c r="BE158" s="148">
        <v>0.39</v>
      </c>
      <c r="BF158" s="148">
        <v>0.97</v>
      </c>
      <c r="BG158" s="148">
        <v>0.15</v>
      </c>
      <c r="BH158" s="148">
        <v>0.24</v>
      </c>
      <c r="BI158" s="148">
        <v>0.24</v>
      </c>
      <c r="BJ158" s="148" t="s">
        <v>101</v>
      </c>
      <c r="BK158" s="148">
        <v>7</v>
      </c>
    </row>
    <row r="159" spans="1:63" x14ac:dyDescent="0.25">
      <c r="A159" s="57" t="s">
        <v>53</v>
      </c>
      <c r="B159" s="131">
        <v>41002.462500000001</v>
      </c>
      <c r="C159" s="57" t="s">
        <v>96</v>
      </c>
      <c r="D159" s="57" t="s">
        <v>678</v>
      </c>
      <c r="E159" s="148"/>
      <c r="F159" s="148"/>
      <c r="G159" s="148"/>
      <c r="H159" s="148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48"/>
      <c r="W159" s="15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150"/>
      <c r="AQ159" s="150"/>
      <c r="AR159" s="150"/>
      <c r="AS159" s="150"/>
      <c r="AT159" s="150"/>
      <c r="AU159" s="150"/>
      <c r="AV159" s="150"/>
      <c r="AW159" s="148">
        <v>0.32</v>
      </c>
      <c r="AX159" s="148" t="s">
        <v>101</v>
      </c>
      <c r="AY159" s="148">
        <v>1.3</v>
      </c>
      <c r="AZ159" s="148" t="s">
        <v>101</v>
      </c>
      <c r="BA159" s="148">
        <v>0.06</v>
      </c>
      <c r="BB159" s="148" t="s">
        <v>679</v>
      </c>
      <c r="BC159" s="148">
        <v>1.9</v>
      </c>
      <c r="BD159" s="148">
        <v>16</v>
      </c>
      <c r="BE159" s="148" t="s">
        <v>337</v>
      </c>
      <c r="BF159" s="148">
        <v>0.98</v>
      </c>
      <c r="BG159" s="148">
        <v>1.7999999999999999E-2</v>
      </c>
      <c r="BH159" s="148">
        <v>0.24</v>
      </c>
      <c r="BI159" s="148">
        <v>0.22</v>
      </c>
      <c r="BJ159" s="148" t="s">
        <v>101</v>
      </c>
      <c r="BK159" s="148">
        <v>6.2</v>
      </c>
    </row>
    <row r="160" spans="1:63" x14ac:dyDescent="0.25">
      <c r="A160" s="57" t="s">
        <v>53</v>
      </c>
      <c r="B160" s="131">
        <v>41002.462500000001</v>
      </c>
      <c r="C160" s="57" t="s">
        <v>100</v>
      </c>
      <c r="D160" s="57" t="s">
        <v>602</v>
      </c>
      <c r="E160" s="200">
        <v>4.38</v>
      </c>
      <c r="F160" s="200">
        <v>46554</v>
      </c>
      <c r="G160" s="200">
        <v>8.11</v>
      </c>
      <c r="H160" s="200">
        <v>15.6</v>
      </c>
      <c r="I160" s="150"/>
      <c r="J160" s="150"/>
      <c r="K160" s="150"/>
      <c r="L160" s="148">
        <v>7.7</v>
      </c>
      <c r="M160" s="148">
        <v>47200</v>
      </c>
      <c r="N160" s="148">
        <v>5.65</v>
      </c>
      <c r="O160" s="148">
        <v>0.6</v>
      </c>
      <c r="P160" s="148" t="s">
        <v>99</v>
      </c>
      <c r="Q160" s="148">
        <v>0.5</v>
      </c>
      <c r="R160" s="148">
        <v>0.08</v>
      </c>
      <c r="S160" s="148">
        <v>0.31</v>
      </c>
      <c r="T160" s="148">
        <v>8</v>
      </c>
      <c r="U160" s="148" t="s">
        <v>90</v>
      </c>
      <c r="V160" s="148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150"/>
      <c r="AQ160" s="150"/>
      <c r="AR160" s="150"/>
      <c r="AS160" s="150"/>
      <c r="AT160" s="150"/>
      <c r="AU160" s="150"/>
      <c r="AV160" s="150"/>
      <c r="AW160" s="150"/>
      <c r="AX160" s="150"/>
      <c r="AY160" s="150"/>
      <c r="AZ160" s="150"/>
      <c r="BA160" s="150"/>
      <c r="BB160" s="150"/>
      <c r="BC160" s="150"/>
      <c r="BD160" s="150"/>
      <c r="BE160" s="150"/>
      <c r="BF160" s="150"/>
      <c r="BG160" s="150"/>
      <c r="BH160" s="150"/>
      <c r="BI160" s="150"/>
      <c r="BJ160" s="150"/>
      <c r="BK160" s="150"/>
    </row>
    <row r="161" spans="1:63" x14ac:dyDescent="0.25">
      <c r="A161" s="57" t="s">
        <v>52</v>
      </c>
      <c r="B161" s="131">
        <v>41002.500694444447</v>
      </c>
      <c r="C161" s="57" t="s">
        <v>100</v>
      </c>
      <c r="D161" s="57" t="s">
        <v>92</v>
      </c>
      <c r="E161" s="148">
        <v>6.79</v>
      </c>
      <c r="F161" s="148">
        <v>42031</v>
      </c>
      <c r="G161" s="148">
        <v>8.32</v>
      </c>
      <c r="H161" s="148">
        <v>17.82</v>
      </c>
      <c r="I161" s="148">
        <v>9</v>
      </c>
      <c r="J161" s="148">
        <v>9</v>
      </c>
      <c r="K161" s="148">
        <v>140</v>
      </c>
      <c r="L161" s="148">
        <v>7.83</v>
      </c>
      <c r="M161" s="148">
        <v>39300</v>
      </c>
      <c r="N161" s="148">
        <v>3.97</v>
      </c>
      <c r="O161" s="148">
        <v>1.6</v>
      </c>
      <c r="P161" s="148" t="s">
        <v>99</v>
      </c>
      <c r="Q161" s="148">
        <v>0.7</v>
      </c>
      <c r="R161" s="148">
        <v>0.06</v>
      </c>
      <c r="S161" s="148">
        <v>0.27</v>
      </c>
      <c r="T161" s="148" t="s">
        <v>90</v>
      </c>
      <c r="U161" s="148" t="s">
        <v>90</v>
      </c>
      <c r="V161" s="148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0"/>
      <c r="AQ161" s="150"/>
      <c r="AR161" s="150"/>
      <c r="AS161" s="150"/>
      <c r="AT161" s="150"/>
      <c r="AU161" s="150"/>
      <c r="AV161" s="150"/>
      <c r="AW161" s="150"/>
      <c r="AX161" s="150"/>
      <c r="AY161" s="150"/>
      <c r="AZ161" s="150"/>
      <c r="BA161" s="150"/>
      <c r="BB161" s="150"/>
      <c r="BC161" s="150"/>
      <c r="BD161" s="150"/>
      <c r="BE161" s="150"/>
      <c r="BF161" s="150"/>
      <c r="BG161" s="150"/>
      <c r="BH161" s="150"/>
      <c r="BI161" s="150"/>
      <c r="BJ161" s="150"/>
      <c r="BK161" s="150"/>
    </row>
    <row r="162" spans="1:63" x14ac:dyDescent="0.25">
      <c r="A162" s="57" t="s">
        <v>52</v>
      </c>
      <c r="B162" s="131">
        <v>41002.500694444447</v>
      </c>
      <c r="C162" s="57" t="s">
        <v>100</v>
      </c>
      <c r="D162" s="57" t="s">
        <v>677</v>
      </c>
      <c r="E162" s="148">
        <v>5.53</v>
      </c>
      <c r="F162" s="148">
        <v>48199</v>
      </c>
      <c r="G162" s="148">
        <v>8.1999999999999993</v>
      </c>
      <c r="H162" s="148">
        <v>16.3</v>
      </c>
      <c r="I162" s="150"/>
      <c r="J162" s="150"/>
      <c r="K162" s="150"/>
      <c r="L162" s="148">
        <v>7.74</v>
      </c>
      <c r="M162" s="148">
        <v>45000</v>
      </c>
      <c r="N162" s="148">
        <v>4.32</v>
      </c>
      <c r="O162" s="148">
        <v>0.8</v>
      </c>
      <c r="P162" s="148" t="s">
        <v>99</v>
      </c>
      <c r="Q162" s="148">
        <v>0.7</v>
      </c>
      <c r="R162" s="148">
        <v>7.0000000000000007E-2</v>
      </c>
      <c r="S162" s="148">
        <v>0.27</v>
      </c>
      <c r="T162" s="148">
        <v>5</v>
      </c>
      <c r="U162" s="148" t="s">
        <v>90</v>
      </c>
      <c r="V162" s="148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150"/>
      <c r="AQ162" s="150"/>
      <c r="AR162" s="150"/>
      <c r="AS162" s="150"/>
      <c r="AT162" s="150"/>
      <c r="AU162" s="150"/>
      <c r="AV162" s="150"/>
      <c r="AW162" s="150"/>
      <c r="AX162" s="150"/>
      <c r="AY162" s="150"/>
      <c r="AZ162" s="150"/>
      <c r="BA162" s="150"/>
      <c r="BB162" s="150"/>
      <c r="BC162" s="150"/>
      <c r="BD162" s="150"/>
      <c r="BE162" s="150"/>
      <c r="BF162" s="150"/>
      <c r="BG162" s="150"/>
      <c r="BH162" s="150"/>
      <c r="BI162" s="150"/>
      <c r="BJ162" s="150"/>
      <c r="BK162" s="150"/>
    </row>
    <row r="163" spans="1:63" x14ac:dyDescent="0.25">
      <c r="A163" s="57" t="s">
        <v>52</v>
      </c>
      <c r="B163" s="131">
        <v>41002.500694444447</v>
      </c>
      <c r="C163" s="57" t="s">
        <v>100</v>
      </c>
      <c r="D163" s="57" t="s">
        <v>678</v>
      </c>
      <c r="E163" s="148"/>
      <c r="F163" s="148"/>
      <c r="G163" s="148"/>
      <c r="H163" s="148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48">
        <v>5</v>
      </c>
      <c r="W163" s="150"/>
      <c r="X163" s="148" t="s">
        <v>97</v>
      </c>
      <c r="Y163" s="148" t="s">
        <v>97</v>
      </c>
      <c r="Z163" s="148" t="s">
        <v>97</v>
      </c>
      <c r="AA163" s="148" t="s">
        <v>97</v>
      </c>
      <c r="AB163" s="148" t="s">
        <v>97</v>
      </c>
      <c r="AC163" s="148" t="s">
        <v>97</v>
      </c>
      <c r="AD163" s="148" t="s">
        <v>97</v>
      </c>
      <c r="AE163" s="148" t="s">
        <v>97</v>
      </c>
      <c r="AF163" s="148" t="s">
        <v>97</v>
      </c>
      <c r="AG163" s="148" t="s">
        <v>97</v>
      </c>
      <c r="AH163" s="148" t="s">
        <v>97</v>
      </c>
      <c r="AI163" s="148" t="s">
        <v>97</v>
      </c>
      <c r="AJ163" s="148" t="s">
        <v>97</v>
      </c>
      <c r="AK163" s="148" t="s">
        <v>97</v>
      </c>
      <c r="AL163" s="148" t="s">
        <v>97</v>
      </c>
      <c r="AM163" s="148" t="s">
        <v>97</v>
      </c>
      <c r="AN163" s="148" t="s">
        <v>97</v>
      </c>
      <c r="AO163" s="148" t="s">
        <v>97</v>
      </c>
      <c r="AP163" s="148" t="s">
        <v>97</v>
      </c>
      <c r="AQ163" s="148" t="s">
        <v>97</v>
      </c>
      <c r="AR163" s="148" t="s">
        <v>97</v>
      </c>
      <c r="AS163" s="148" t="s">
        <v>97</v>
      </c>
      <c r="AT163" s="148" t="s">
        <v>97</v>
      </c>
      <c r="AU163" s="148" t="s">
        <v>97</v>
      </c>
      <c r="AV163" s="148" t="s">
        <v>679</v>
      </c>
      <c r="AW163" s="150"/>
      <c r="AX163" s="148" t="s">
        <v>101</v>
      </c>
      <c r="AY163" s="148">
        <v>1.3</v>
      </c>
      <c r="AZ163" s="148" t="s">
        <v>101</v>
      </c>
      <c r="BA163" s="148">
        <v>6.4000000000000001E-2</v>
      </c>
      <c r="BB163" s="148">
        <v>0.38</v>
      </c>
      <c r="BC163" s="148">
        <v>1.9</v>
      </c>
      <c r="BD163" s="148">
        <v>60</v>
      </c>
      <c r="BE163" s="148">
        <v>2.4</v>
      </c>
      <c r="BF163" s="148">
        <v>0.89</v>
      </c>
      <c r="BG163" s="148">
        <v>0.12</v>
      </c>
      <c r="BH163" s="148">
        <v>0.22</v>
      </c>
      <c r="BI163" s="148">
        <v>0.18</v>
      </c>
      <c r="BJ163" s="148" t="s">
        <v>101</v>
      </c>
      <c r="BK163" s="148">
        <v>6.7</v>
      </c>
    </row>
    <row r="164" spans="1:63" x14ac:dyDescent="0.25">
      <c r="A164" s="57" t="s">
        <v>52</v>
      </c>
      <c r="B164" s="131">
        <v>41002.500694444447</v>
      </c>
      <c r="C164" s="57" t="s">
        <v>96</v>
      </c>
      <c r="D164" s="57" t="s">
        <v>678</v>
      </c>
      <c r="E164" s="148"/>
      <c r="F164" s="148"/>
      <c r="G164" s="148"/>
      <c r="H164" s="148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48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150"/>
      <c r="AQ164" s="150"/>
      <c r="AR164" s="150"/>
      <c r="AS164" s="150"/>
      <c r="AT164" s="150"/>
      <c r="AU164" s="150"/>
      <c r="AV164" s="148"/>
      <c r="AW164" s="148" t="s">
        <v>679</v>
      </c>
      <c r="AX164" s="148" t="s">
        <v>101</v>
      </c>
      <c r="AY164" s="148">
        <v>1.3</v>
      </c>
      <c r="AZ164" s="148" t="s">
        <v>101</v>
      </c>
      <c r="BA164" s="148">
        <v>5.7000000000000002E-2</v>
      </c>
      <c r="BB164" s="148" t="s">
        <v>679</v>
      </c>
      <c r="BC164" s="148">
        <v>1.4</v>
      </c>
      <c r="BD164" s="148">
        <v>15</v>
      </c>
      <c r="BE164" s="148">
        <v>2.2999999999999998</v>
      </c>
      <c r="BF164" s="148">
        <v>0.84</v>
      </c>
      <c r="BG164" s="148">
        <v>1.6E-2</v>
      </c>
      <c r="BH164" s="148">
        <v>0.25</v>
      </c>
      <c r="BI164" s="148">
        <v>0.17</v>
      </c>
      <c r="BJ164" s="148" t="s">
        <v>101</v>
      </c>
      <c r="BK164" s="148">
        <v>5.8</v>
      </c>
    </row>
    <row r="165" spans="1:63" x14ac:dyDescent="0.25">
      <c r="A165" s="57" t="s">
        <v>52</v>
      </c>
      <c r="B165" s="131">
        <v>41002.500694444447</v>
      </c>
      <c r="C165" s="57" t="s">
        <v>100</v>
      </c>
      <c r="D165" s="57" t="s">
        <v>602</v>
      </c>
      <c r="E165" s="200">
        <v>5.39</v>
      </c>
      <c r="F165" s="200">
        <v>48277</v>
      </c>
      <c r="G165" s="200">
        <v>8.18</v>
      </c>
      <c r="H165" s="200">
        <v>16.3</v>
      </c>
      <c r="I165" s="150"/>
      <c r="J165" s="150"/>
      <c r="K165" s="150"/>
      <c r="L165" s="148">
        <v>7.75</v>
      </c>
      <c r="M165" s="148">
        <v>45900</v>
      </c>
      <c r="N165" s="148">
        <v>4.66</v>
      </c>
      <c r="O165" s="148">
        <v>0.8</v>
      </c>
      <c r="P165" s="148" t="s">
        <v>99</v>
      </c>
      <c r="Q165" s="148">
        <v>0.6</v>
      </c>
      <c r="R165" s="148">
        <v>7.0000000000000007E-2</v>
      </c>
      <c r="S165" s="148">
        <v>0.28000000000000003</v>
      </c>
      <c r="T165" s="148">
        <v>8</v>
      </c>
      <c r="U165" s="148" t="s">
        <v>90</v>
      </c>
      <c r="V165" s="148"/>
      <c r="W165" s="15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  <c r="AN165" s="150"/>
      <c r="AO165" s="150"/>
      <c r="AP165" s="150"/>
      <c r="AQ165" s="150"/>
      <c r="AR165" s="150"/>
      <c r="AS165" s="150"/>
      <c r="AT165" s="150"/>
      <c r="AU165" s="150"/>
      <c r="AV165" s="150"/>
      <c r="AW165" s="150"/>
      <c r="AX165" s="150"/>
      <c r="AY165" s="150"/>
      <c r="AZ165" s="150"/>
      <c r="BA165" s="150"/>
      <c r="BB165" s="150"/>
      <c r="BC165" s="150"/>
      <c r="BD165" s="150"/>
      <c r="BE165" s="150"/>
      <c r="BF165" s="150"/>
      <c r="BG165" s="150"/>
      <c r="BH165" s="150"/>
      <c r="BI165" s="150"/>
      <c r="BJ165" s="150"/>
      <c r="BK165" s="150"/>
    </row>
    <row r="166" spans="1:63" x14ac:dyDescent="0.25">
      <c r="A166" s="57" t="s">
        <v>50</v>
      </c>
      <c r="B166" s="131">
        <v>41003.379861111112</v>
      </c>
      <c r="C166" s="57" t="s">
        <v>100</v>
      </c>
      <c r="D166" s="57" t="s">
        <v>92</v>
      </c>
      <c r="E166" s="148">
        <v>7.84</v>
      </c>
      <c r="F166" s="148">
        <v>44139</v>
      </c>
      <c r="G166" s="148">
        <v>8.51</v>
      </c>
      <c r="H166" s="148">
        <v>15.47</v>
      </c>
      <c r="I166" s="148" t="s">
        <v>122</v>
      </c>
      <c r="J166" s="148" t="s">
        <v>122</v>
      </c>
      <c r="K166" s="148">
        <v>30</v>
      </c>
      <c r="L166" s="148">
        <v>7.83</v>
      </c>
      <c r="M166" s="148">
        <v>48200</v>
      </c>
      <c r="N166" s="148">
        <v>1.55</v>
      </c>
      <c r="O166" s="148">
        <v>0.6</v>
      </c>
      <c r="P166" s="148" t="s">
        <v>99</v>
      </c>
      <c r="Q166" s="148">
        <v>0.4</v>
      </c>
      <c r="R166" s="148">
        <v>0.05</v>
      </c>
      <c r="S166" s="148">
        <v>0.17</v>
      </c>
      <c r="T166" s="148" t="s">
        <v>90</v>
      </c>
      <c r="U166" s="148" t="s">
        <v>90</v>
      </c>
      <c r="V166" s="148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50"/>
      <c r="AM166" s="150"/>
      <c r="AN166" s="150"/>
      <c r="AO166" s="150"/>
      <c r="AP166" s="150"/>
      <c r="AQ166" s="150"/>
      <c r="AR166" s="150"/>
      <c r="AS166" s="150"/>
      <c r="AT166" s="150"/>
      <c r="AU166" s="150"/>
      <c r="AV166" s="150"/>
      <c r="AW166" s="150"/>
      <c r="AX166" s="150"/>
      <c r="AY166" s="150"/>
      <c r="AZ166" s="150"/>
      <c r="BA166" s="150"/>
      <c r="BB166" s="150"/>
      <c r="BC166" s="150"/>
      <c r="BD166" s="150"/>
      <c r="BE166" s="150"/>
      <c r="BF166" s="150"/>
      <c r="BG166" s="150"/>
      <c r="BH166" s="150"/>
      <c r="BI166" s="150"/>
      <c r="BJ166" s="150"/>
      <c r="BK166" s="150"/>
    </row>
    <row r="167" spans="1:63" x14ac:dyDescent="0.25">
      <c r="A167" s="57" t="s">
        <v>50</v>
      </c>
      <c r="B167" s="131">
        <v>41003.379861111112</v>
      </c>
      <c r="C167" s="57" t="s">
        <v>100</v>
      </c>
      <c r="D167" s="57" t="s">
        <v>677</v>
      </c>
      <c r="E167" s="148">
        <v>7.66</v>
      </c>
      <c r="F167" s="148">
        <v>46646</v>
      </c>
      <c r="G167" s="148">
        <v>8.5299999999999994</v>
      </c>
      <c r="H167" s="148">
        <v>15.28</v>
      </c>
      <c r="I167" s="150"/>
      <c r="J167" s="150"/>
      <c r="K167" s="150"/>
      <c r="L167" s="148">
        <v>7.85</v>
      </c>
      <c r="M167" s="148">
        <v>49100</v>
      </c>
      <c r="N167" s="148">
        <v>2.2200000000000002</v>
      </c>
      <c r="O167" s="148">
        <v>0.5</v>
      </c>
      <c r="P167" s="148" t="s">
        <v>99</v>
      </c>
      <c r="Q167" s="148">
        <v>0.5</v>
      </c>
      <c r="R167" s="148">
        <v>0.04</v>
      </c>
      <c r="S167" s="148">
        <v>0.18</v>
      </c>
      <c r="T167" s="148" t="s">
        <v>90</v>
      </c>
      <c r="U167" s="148" t="s">
        <v>90</v>
      </c>
      <c r="V167" s="148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150"/>
      <c r="AL167" s="150"/>
      <c r="AM167" s="150"/>
      <c r="AN167" s="150"/>
      <c r="AO167" s="150"/>
      <c r="AP167" s="150"/>
      <c r="AQ167" s="150"/>
      <c r="AR167" s="150"/>
      <c r="AS167" s="150"/>
      <c r="AT167" s="150"/>
      <c r="AU167" s="150"/>
      <c r="AV167" s="150"/>
      <c r="AW167" s="150"/>
      <c r="AX167" s="150"/>
      <c r="AY167" s="150"/>
      <c r="AZ167" s="150"/>
      <c r="BA167" s="150"/>
      <c r="BB167" s="150"/>
      <c r="BC167" s="150"/>
      <c r="BD167" s="150"/>
      <c r="BE167" s="150"/>
      <c r="BF167" s="150"/>
      <c r="BG167" s="150"/>
      <c r="BH167" s="150"/>
      <c r="BI167" s="150"/>
      <c r="BJ167" s="150"/>
      <c r="BK167" s="150"/>
    </row>
    <row r="168" spans="1:63" x14ac:dyDescent="0.25">
      <c r="A168" s="57" t="s">
        <v>50</v>
      </c>
      <c r="B168" s="131">
        <v>41003.379861111112</v>
      </c>
      <c r="C168" s="57" t="s">
        <v>100</v>
      </c>
      <c r="D168" s="57" t="s">
        <v>678</v>
      </c>
      <c r="E168" s="148"/>
      <c r="F168" s="148"/>
      <c r="G168" s="148"/>
      <c r="H168" s="148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48">
        <v>5</v>
      </c>
      <c r="W168" s="150"/>
      <c r="X168" s="148" t="s">
        <v>97</v>
      </c>
      <c r="Y168" s="148" t="s">
        <v>97</v>
      </c>
      <c r="Z168" s="148" t="s">
        <v>97</v>
      </c>
      <c r="AA168" s="148" t="s">
        <v>97</v>
      </c>
      <c r="AB168" s="148" t="s">
        <v>97</v>
      </c>
      <c r="AC168" s="148" t="s">
        <v>97</v>
      </c>
      <c r="AD168" s="148" t="s">
        <v>97</v>
      </c>
      <c r="AE168" s="148" t="s">
        <v>97</v>
      </c>
      <c r="AF168" s="148" t="s">
        <v>97</v>
      </c>
      <c r="AG168" s="148" t="s">
        <v>97</v>
      </c>
      <c r="AH168" s="148" t="s">
        <v>97</v>
      </c>
      <c r="AI168" s="148" t="s">
        <v>97</v>
      </c>
      <c r="AJ168" s="148" t="s">
        <v>97</v>
      </c>
      <c r="AK168" s="148" t="s">
        <v>97</v>
      </c>
      <c r="AL168" s="148" t="s">
        <v>97</v>
      </c>
      <c r="AM168" s="148" t="s">
        <v>97</v>
      </c>
      <c r="AN168" s="148" t="s">
        <v>97</v>
      </c>
      <c r="AO168" s="148" t="s">
        <v>97</v>
      </c>
      <c r="AP168" s="148" t="s">
        <v>97</v>
      </c>
      <c r="AQ168" s="148" t="s">
        <v>97</v>
      </c>
      <c r="AR168" s="148" t="s">
        <v>97</v>
      </c>
      <c r="AS168" s="148" t="s">
        <v>97</v>
      </c>
      <c r="AT168" s="148" t="s">
        <v>97</v>
      </c>
      <c r="AU168" s="148" t="s">
        <v>97</v>
      </c>
      <c r="AV168" s="148" t="s">
        <v>679</v>
      </c>
      <c r="AW168" s="150"/>
      <c r="AX168" s="148" t="s">
        <v>101</v>
      </c>
      <c r="AY168" s="148">
        <v>1.4</v>
      </c>
      <c r="AZ168" s="148" t="s">
        <v>101</v>
      </c>
      <c r="BA168" s="148">
        <v>9.2999999999999999E-2</v>
      </c>
      <c r="BB168" s="148">
        <v>0.37</v>
      </c>
      <c r="BC168" s="148">
        <v>4.5</v>
      </c>
      <c r="BD168" s="148">
        <v>34</v>
      </c>
      <c r="BE168" s="148">
        <v>0.37</v>
      </c>
      <c r="BF168" s="148">
        <v>0.56999999999999995</v>
      </c>
      <c r="BG168" s="148">
        <v>0.1</v>
      </c>
      <c r="BH168" s="148">
        <v>0.21</v>
      </c>
      <c r="BI168" s="148" t="s">
        <v>99</v>
      </c>
      <c r="BJ168" s="148" t="s">
        <v>101</v>
      </c>
      <c r="BK168" s="148">
        <v>7.9</v>
      </c>
    </row>
    <row r="169" spans="1:63" x14ac:dyDescent="0.25">
      <c r="A169" s="57" t="s">
        <v>50</v>
      </c>
      <c r="B169" s="131">
        <v>41003.379861111112</v>
      </c>
      <c r="C169" s="57" t="s">
        <v>96</v>
      </c>
      <c r="D169" s="57" t="s">
        <v>678</v>
      </c>
      <c r="E169" s="148"/>
      <c r="F169" s="148"/>
      <c r="G169" s="148"/>
      <c r="H169" s="148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48"/>
      <c r="W169" s="15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  <c r="AN169" s="150"/>
      <c r="AO169" s="150"/>
      <c r="AP169" s="150"/>
      <c r="AQ169" s="150"/>
      <c r="AR169" s="150"/>
      <c r="AS169" s="150"/>
      <c r="AT169" s="150"/>
      <c r="AU169" s="150"/>
      <c r="AV169" s="148"/>
      <c r="AW169" s="148" t="s">
        <v>679</v>
      </c>
      <c r="AX169" s="148" t="s">
        <v>101</v>
      </c>
      <c r="AY169" s="148">
        <v>1.3</v>
      </c>
      <c r="AZ169" s="148" t="s">
        <v>101</v>
      </c>
      <c r="BA169" s="148">
        <v>0.09</v>
      </c>
      <c r="BB169" s="148" t="s">
        <v>679</v>
      </c>
      <c r="BC169" s="148">
        <v>4.2</v>
      </c>
      <c r="BD169" s="148">
        <v>7.6</v>
      </c>
      <c r="BE169" s="148" t="s">
        <v>337</v>
      </c>
      <c r="BF169" s="148">
        <v>0.52</v>
      </c>
      <c r="BG169" s="148">
        <v>2.4E-2</v>
      </c>
      <c r="BH169" s="148" t="s">
        <v>337</v>
      </c>
      <c r="BI169" s="148" t="s">
        <v>99</v>
      </c>
      <c r="BJ169" s="148" t="s">
        <v>101</v>
      </c>
      <c r="BK169" s="148">
        <v>7.8</v>
      </c>
    </row>
    <row r="170" spans="1:63" x14ac:dyDescent="0.25">
      <c r="A170" s="57" t="s">
        <v>50</v>
      </c>
      <c r="B170" s="131">
        <v>41003.379861111112</v>
      </c>
      <c r="C170" s="57" t="s">
        <v>100</v>
      </c>
      <c r="D170" s="57" t="s">
        <v>602</v>
      </c>
      <c r="E170" s="287">
        <v>7.62</v>
      </c>
      <c r="F170" s="200">
        <f>VLOOKUP($B170,unbchbb,7,FALSE)</f>
        <v>48068</v>
      </c>
      <c r="G170" s="200">
        <f>VLOOKUP($B170,unbchbb,8,FALSE)</f>
        <v>8.52</v>
      </c>
      <c r="H170" s="200">
        <f>VLOOKUP($B170,unbchbb,9,FALSE)</f>
        <v>15.12</v>
      </c>
      <c r="I170" s="148"/>
      <c r="J170" s="148"/>
      <c r="K170" s="148"/>
      <c r="L170" s="148">
        <v>7.85</v>
      </c>
      <c r="M170" s="148">
        <v>49200</v>
      </c>
      <c r="N170" s="148">
        <v>2.25</v>
      </c>
      <c r="O170" s="148">
        <v>0.5</v>
      </c>
      <c r="P170" s="148" t="s">
        <v>99</v>
      </c>
      <c r="Q170" s="148">
        <v>0.6</v>
      </c>
      <c r="R170" s="148">
        <v>0.04</v>
      </c>
      <c r="S170" s="148">
        <v>0.15</v>
      </c>
      <c r="T170" s="148" t="s">
        <v>90</v>
      </c>
      <c r="U170" s="148" t="s">
        <v>90</v>
      </c>
      <c r="V170" s="148"/>
      <c r="W170" s="15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  <c r="AN170" s="150"/>
      <c r="AO170" s="150"/>
      <c r="AP170" s="150"/>
      <c r="AQ170" s="150"/>
      <c r="AR170" s="150"/>
      <c r="AS170" s="150"/>
      <c r="AT170" s="150"/>
      <c r="AU170" s="150"/>
      <c r="AV170" s="150"/>
      <c r="AW170" s="150"/>
      <c r="AX170" s="150"/>
      <c r="AY170" s="150"/>
      <c r="AZ170" s="150"/>
      <c r="BA170" s="150"/>
      <c r="BB170" s="150"/>
      <c r="BC170" s="150"/>
      <c r="BD170" s="150"/>
      <c r="BE170" s="150"/>
      <c r="BF170" s="150"/>
      <c r="BG170" s="150"/>
      <c r="BH170" s="150"/>
      <c r="BI170" s="150"/>
      <c r="BJ170" s="150"/>
      <c r="BK170" s="150"/>
    </row>
    <row r="171" spans="1:63" x14ac:dyDescent="0.25">
      <c r="A171" s="57" t="s">
        <v>46</v>
      </c>
      <c r="B171" s="131">
        <v>41003.404861111114</v>
      </c>
      <c r="C171" s="57" t="s">
        <v>100</v>
      </c>
      <c r="D171" s="57" t="s">
        <v>92</v>
      </c>
      <c r="E171" s="148">
        <v>7.53</v>
      </c>
      <c r="F171" s="148">
        <v>50472</v>
      </c>
      <c r="G171" s="148">
        <v>8.52</v>
      </c>
      <c r="H171" s="148">
        <v>15.68</v>
      </c>
      <c r="I171" s="148" t="s">
        <v>122</v>
      </c>
      <c r="J171" s="148" t="s">
        <v>122</v>
      </c>
      <c r="K171" s="148">
        <v>50</v>
      </c>
      <c r="L171" s="148">
        <v>7.86</v>
      </c>
      <c r="M171" s="148">
        <v>48400</v>
      </c>
      <c r="N171" s="148">
        <v>2.08</v>
      </c>
      <c r="O171" s="148">
        <v>0.6</v>
      </c>
      <c r="P171" s="148" t="s">
        <v>99</v>
      </c>
      <c r="Q171" s="148">
        <v>0.6</v>
      </c>
      <c r="R171" s="148">
        <v>0.04</v>
      </c>
      <c r="S171" s="148">
        <v>0.18</v>
      </c>
      <c r="T171" s="148" t="s">
        <v>90</v>
      </c>
      <c r="U171" s="148" t="s">
        <v>90</v>
      </c>
      <c r="V171" s="148"/>
      <c r="W171" s="150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0"/>
      <c r="AM171" s="150"/>
      <c r="AN171" s="150"/>
      <c r="AO171" s="150"/>
      <c r="AP171" s="150"/>
      <c r="AQ171" s="150"/>
      <c r="AR171" s="150"/>
      <c r="AS171" s="150"/>
      <c r="AT171" s="150"/>
      <c r="AU171" s="150"/>
      <c r="AV171" s="150"/>
      <c r="AW171" s="150"/>
      <c r="AX171" s="150"/>
      <c r="AY171" s="150"/>
      <c r="AZ171" s="150"/>
      <c r="BA171" s="150"/>
      <c r="BB171" s="150"/>
      <c r="BC171" s="150"/>
      <c r="BD171" s="150"/>
      <c r="BE171" s="150"/>
      <c r="BF171" s="150"/>
      <c r="BG171" s="150"/>
      <c r="BH171" s="150"/>
      <c r="BI171" s="150"/>
      <c r="BJ171" s="150"/>
      <c r="BK171" s="150"/>
    </row>
    <row r="172" spans="1:63" x14ac:dyDescent="0.25">
      <c r="A172" s="57" t="s">
        <v>46</v>
      </c>
      <c r="B172" s="131">
        <v>41003.404861111114</v>
      </c>
      <c r="C172" s="57" t="s">
        <v>100</v>
      </c>
      <c r="D172" s="57" t="s">
        <v>677</v>
      </c>
      <c r="E172" s="148">
        <v>7.35</v>
      </c>
      <c r="F172" s="148">
        <v>51087</v>
      </c>
      <c r="G172" s="148">
        <v>8.52</v>
      </c>
      <c r="H172" s="148">
        <v>15.1</v>
      </c>
      <c r="I172" s="150"/>
      <c r="J172" s="150"/>
      <c r="K172" s="150"/>
      <c r="L172" s="148">
        <v>7.86</v>
      </c>
      <c r="M172" s="148">
        <v>48800</v>
      </c>
      <c r="N172" s="148">
        <v>2.2599999999999998</v>
      </c>
      <c r="O172" s="148">
        <v>0.6</v>
      </c>
      <c r="P172" s="148" t="s">
        <v>99</v>
      </c>
      <c r="Q172" s="148">
        <v>0.5</v>
      </c>
      <c r="R172" s="148">
        <v>0.05</v>
      </c>
      <c r="S172" s="148">
        <v>0.18</v>
      </c>
      <c r="T172" s="148">
        <v>5</v>
      </c>
      <c r="U172" s="148" t="s">
        <v>90</v>
      </c>
      <c r="V172" s="148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0"/>
      <c r="AQ172" s="150"/>
      <c r="AR172" s="150"/>
      <c r="AS172" s="150"/>
      <c r="AT172" s="150"/>
      <c r="AU172" s="150"/>
      <c r="AV172" s="150"/>
      <c r="AW172" s="150"/>
      <c r="AX172" s="150"/>
      <c r="AY172" s="150"/>
      <c r="AZ172" s="150"/>
      <c r="BA172" s="150"/>
      <c r="BB172" s="150"/>
      <c r="BC172" s="150"/>
      <c r="BD172" s="150"/>
      <c r="BE172" s="150"/>
      <c r="BF172" s="150"/>
      <c r="BG172" s="150"/>
      <c r="BH172" s="150"/>
      <c r="BI172" s="150"/>
      <c r="BJ172" s="150"/>
      <c r="BK172" s="150"/>
    </row>
    <row r="173" spans="1:63" x14ac:dyDescent="0.25">
      <c r="A173" s="57" t="s">
        <v>46</v>
      </c>
      <c r="B173" s="131">
        <v>41003.404861111114</v>
      </c>
      <c r="C173" s="57" t="s">
        <v>100</v>
      </c>
      <c r="D173" s="57" t="s">
        <v>678</v>
      </c>
      <c r="E173" s="148"/>
      <c r="F173" s="148"/>
      <c r="G173" s="148"/>
      <c r="H173" s="148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48">
        <v>5</v>
      </c>
      <c r="W173" s="150"/>
      <c r="X173" s="148" t="s">
        <v>97</v>
      </c>
      <c r="Y173" s="148" t="s">
        <v>97</v>
      </c>
      <c r="Z173" s="148" t="s">
        <v>97</v>
      </c>
      <c r="AA173" s="148" t="s">
        <v>97</v>
      </c>
      <c r="AB173" s="148" t="s">
        <v>97</v>
      </c>
      <c r="AC173" s="148" t="s">
        <v>97</v>
      </c>
      <c r="AD173" s="148" t="s">
        <v>97</v>
      </c>
      <c r="AE173" s="148" t="s">
        <v>97</v>
      </c>
      <c r="AF173" s="148" t="s">
        <v>97</v>
      </c>
      <c r="AG173" s="148" t="s">
        <v>97</v>
      </c>
      <c r="AH173" s="148" t="s">
        <v>97</v>
      </c>
      <c r="AI173" s="148" t="s">
        <v>97</v>
      </c>
      <c r="AJ173" s="148" t="s">
        <v>97</v>
      </c>
      <c r="AK173" s="148" t="s">
        <v>97</v>
      </c>
      <c r="AL173" s="148" t="s">
        <v>97</v>
      </c>
      <c r="AM173" s="148" t="s">
        <v>97</v>
      </c>
      <c r="AN173" s="148" t="s">
        <v>97</v>
      </c>
      <c r="AO173" s="148" t="s">
        <v>97</v>
      </c>
      <c r="AP173" s="148" t="s">
        <v>97</v>
      </c>
      <c r="AQ173" s="148" t="s">
        <v>97</v>
      </c>
      <c r="AR173" s="148" t="s">
        <v>97</v>
      </c>
      <c r="AS173" s="148" t="s">
        <v>97</v>
      </c>
      <c r="AT173" s="148" t="s">
        <v>97</v>
      </c>
      <c r="AU173" s="148" t="s">
        <v>97</v>
      </c>
      <c r="AV173" s="148" t="s">
        <v>679</v>
      </c>
      <c r="AW173" s="150"/>
      <c r="AX173" s="148" t="s">
        <v>101</v>
      </c>
      <c r="AY173" s="148">
        <v>1.4</v>
      </c>
      <c r="AZ173" s="148" t="s">
        <v>101</v>
      </c>
      <c r="BA173" s="148">
        <v>6.0999999999999999E-2</v>
      </c>
      <c r="BB173" s="148">
        <v>0.45</v>
      </c>
      <c r="BC173" s="148">
        <v>2.5</v>
      </c>
      <c r="BD173" s="148">
        <v>37</v>
      </c>
      <c r="BE173" s="148">
        <v>0.72</v>
      </c>
      <c r="BF173" s="148">
        <v>0.49</v>
      </c>
      <c r="BG173" s="148">
        <v>0.12</v>
      </c>
      <c r="BH173" s="148" t="s">
        <v>337</v>
      </c>
      <c r="BI173" s="148" t="s">
        <v>99</v>
      </c>
      <c r="BJ173" s="148" t="s">
        <v>101</v>
      </c>
      <c r="BK173" s="148">
        <v>6</v>
      </c>
    </row>
    <row r="174" spans="1:63" x14ac:dyDescent="0.25">
      <c r="A174" s="57" t="s">
        <v>46</v>
      </c>
      <c r="B174" s="131">
        <v>41003.404861111114</v>
      </c>
      <c r="C174" s="57" t="s">
        <v>96</v>
      </c>
      <c r="D174" s="57" t="s">
        <v>678</v>
      </c>
      <c r="E174" s="148"/>
      <c r="F174" s="148"/>
      <c r="G174" s="148"/>
      <c r="H174" s="148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48"/>
      <c r="W174" s="150"/>
      <c r="X174" s="150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50"/>
      <c r="AM174" s="150"/>
      <c r="AN174" s="150"/>
      <c r="AO174" s="150"/>
      <c r="AP174" s="150"/>
      <c r="AQ174" s="150"/>
      <c r="AR174" s="150"/>
      <c r="AS174" s="150"/>
      <c r="AT174" s="150"/>
      <c r="AU174" s="150"/>
      <c r="AV174" s="148"/>
      <c r="AW174" s="148" t="s">
        <v>679</v>
      </c>
      <c r="AX174" s="148" t="s">
        <v>101</v>
      </c>
      <c r="AY174" s="148">
        <v>1.2</v>
      </c>
      <c r="AZ174" s="148" t="s">
        <v>101</v>
      </c>
      <c r="BA174" s="148">
        <v>0.05</v>
      </c>
      <c r="BB174" s="148" t="s">
        <v>679</v>
      </c>
      <c r="BC174" s="148">
        <v>1.7</v>
      </c>
      <c r="BD174" s="148">
        <v>7</v>
      </c>
      <c r="BE174" s="148" t="s">
        <v>337</v>
      </c>
      <c r="BF174" s="148">
        <v>0.48</v>
      </c>
      <c r="BG174" s="148">
        <v>2.1000000000000001E-2</v>
      </c>
      <c r="BH174" s="148" t="s">
        <v>337</v>
      </c>
      <c r="BI174" s="148" t="s">
        <v>99</v>
      </c>
      <c r="BJ174" s="148" t="s">
        <v>101</v>
      </c>
      <c r="BK174" s="148">
        <v>4.9000000000000004</v>
      </c>
    </row>
    <row r="175" spans="1:63" x14ac:dyDescent="0.25">
      <c r="A175" s="57" t="s">
        <v>46</v>
      </c>
      <c r="B175" s="131">
        <v>41003.404861111114</v>
      </c>
      <c r="C175" s="57" t="s">
        <v>100</v>
      </c>
      <c r="D175" s="57" t="s">
        <v>602</v>
      </c>
      <c r="E175" s="148">
        <f>VLOOKUP($B175,lnnhirb,6,FALSE)</f>
        <v>7.45</v>
      </c>
      <c r="F175" s="148">
        <f>VLOOKUP($B175,lnnhirb,7,FALSE)</f>
        <v>51499</v>
      </c>
      <c r="G175" s="148">
        <f>VLOOKUP($B175,lnnhirb,8,FALSE)</f>
        <v>8.52</v>
      </c>
      <c r="H175" s="148">
        <f>VLOOKUP($B175,lnnhirb,9,FALSE)</f>
        <v>14.64</v>
      </c>
      <c r="I175" s="150"/>
      <c r="J175" s="150"/>
      <c r="K175" s="150"/>
      <c r="L175" s="148">
        <v>7.86</v>
      </c>
      <c r="M175" s="148">
        <v>50400</v>
      </c>
      <c r="N175" s="148">
        <v>2.04</v>
      </c>
      <c r="O175" s="148">
        <v>0.5</v>
      </c>
      <c r="P175" s="148" t="s">
        <v>99</v>
      </c>
      <c r="Q175" s="148">
        <v>0.5</v>
      </c>
      <c r="R175" s="148">
        <v>0.03</v>
      </c>
      <c r="S175" s="148">
        <v>0.15</v>
      </c>
      <c r="T175" s="148">
        <v>5</v>
      </c>
      <c r="U175" s="148" t="s">
        <v>90</v>
      </c>
      <c r="V175" s="148"/>
      <c r="W175" s="15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50"/>
      <c r="AM175" s="150"/>
      <c r="AN175" s="150"/>
      <c r="AO175" s="150"/>
      <c r="AP175" s="150"/>
      <c r="AQ175" s="150"/>
      <c r="AR175" s="150"/>
      <c r="AS175" s="150"/>
      <c r="AT175" s="150"/>
      <c r="AU175" s="150"/>
      <c r="AV175" s="150"/>
      <c r="AW175" s="150"/>
      <c r="AX175" s="150"/>
      <c r="AY175" s="150"/>
      <c r="AZ175" s="150"/>
      <c r="BA175" s="150"/>
      <c r="BB175" s="150"/>
      <c r="BC175" s="150"/>
      <c r="BD175" s="150"/>
      <c r="BE175" s="150"/>
      <c r="BF175" s="150"/>
      <c r="BG175" s="150"/>
      <c r="BH175" s="150"/>
      <c r="BI175" s="150"/>
      <c r="BJ175" s="150"/>
      <c r="BK175" s="150"/>
    </row>
    <row r="176" spans="1:63" x14ac:dyDescent="0.25">
      <c r="A176" s="57" t="s">
        <v>47</v>
      </c>
      <c r="B176" s="131">
        <v>41003.4375</v>
      </c>
      <c r="C176" s="57" t="s">
        <v>100</v>
      </c>
      <c r="D176" s="57" t="s">
        <v>92</v>
      </c>
      <c r="E176" s="148">
        <v>7.76</v>
      </c>
      <c r="F176" s="148">
        <v>53186</v>
      </c>
      <c r="G176" s="148">
        <v>8.58</v>
      </c>
      <c r="H176" s="148">
        <v>16.27</v>
      </c>
      <c r="I176" s="148" t="s">
        <v>122</v>
      </c>
      <c r="J176" s="148" t="s">
        <v>122</v>
      </c>
      <c r="K176" s="148">
        <v>9</v>
      </c>
      <c r="L176" s="148">
        <v>7.85</v>
      </c>
      <c r="M176" s="148">
        <v>48600</v>
      </c>
      <c r="N176" s="148">
        <v>1.26</v>
      </c>
      <c r="O176" s="148">
        <v>0.6</v>
      </c>
      <c r="P176" s="148" t="s">
        <v>99</v>
      </c>
      <c r="Q176" s="148">
        <v>0.5</v>
      </c>
      <c r="R176" s="148">
        <v>0.04</v>
      </c>
      <c r="S176" s="148">
        <v>0.17</v>
      </c>
      <c r="T176" s="148" t="s">
        <v>90</v>
      </c>
      <c r="U176" s="148" t="s">
        <v>90</v>
      </c>
      <c r="V176" s="148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  <c r="AN176" s="150"/>
      <c r="AO176" s="150"/>
      <c r="AP176" s="150"/>
      <c r="AQ176" s="150"/>
      <c r="AR176" s="150"/>
      <c r="AS176" s="150"/>
      <c r="AT176" s="150"/>
      <c r="AU176" s="150"/>
      <c r="AV176" s="150"/>
      <c r="AW176" s="150"/>
      <c r="AX176" s="150"/>
      <c r="AY176" s="150"/>
      <c r="AZ176" s="150"/>
      <c r="BA176" s="150"/>
      <c r="BB176" s="150"/>
      <c r="BC176" s="150"/>
      <c r="BD176" s="150"/>
      <c r="BE176" s="150"/>
      <c r="BF176" s="150"/>
      <c r="BG176" s="150"/>
      <c r="BH176" s="150"/>
      <c r="BI176" s="150"/>
      <c r="BJ176" s="150"/>
      <c r="BK176" s="150"/>
    </row>
    <row r="177" spans="1:63" x14ac:dyDescent="0.25">
      <c r="A177" s="57" t="s">
        <v>47</v>
      </c>
      <c r="B177" s="131">
        <v>41003.4375</v>
      </c>
      <c r="C177" s="57" t="s">
        <v>100</v>
      </c>
      <c r="D177" s="57" t="s">
        <v>678</v>
      </c>
      <c r="E177" s="148"/>
      <c r="F177" s="148"/>
      <c r="G177" s="148"/>
      <c r="H177" s="148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48">
        <v>5</v>
      </c>
      <c r="W177" s="150"/>
      <c r="X177" s="148" t="s">
        <v>97</v>
      </c>
      <c r="Y177" s="148" t="s">
        <v>97</v>
      </c>
      <c r="Z177" s="148" t="s">
        <v>97</v>
      </c>
      <c r="AA177" s="148" t="s">
        <v>97</v>
      </c>
      <c r="AB177" s="148" t="s">
        <v>97</v>
      </c>
      <c r="AC177" s="148" t="s">
        <v>97</v>
      </c>
      <c r="AD177" s="148" t="s">
        <v>97</v>
      </c>
      <c r="AE177" s="148" t="s">
        <v>97</v>
      </c>
      <c r="AF177" s="148" t="s">
        <v>97</v>
      </c>
      <c r="AG177" s="148" t="s">
        <v>97</v>
      </c>
      <c r="AH177" s="148" t="s">
        <v>97</v>
      </c>
      <c r="AI177" s="148" t="s">
        <v>97</v>
      </c>
      <c r="AJ177" s="148" t="s">
        <v>97</v>
      </c>
      <c r="AK177" s="148" t="s">
        <v>97</v>
      </c>
      <c r="AL177" s="148" t="s">
        <v>97</v>
      </c>
      <c r="AM177" s="148" t="s">
        <v>97</v>
      </c>
      <c r="AN177" s="148" t="s">
        <v>97</v>
      </c>
      <c r="AO177" s="148" t="s">
        <v>97</v>
      </c>
      <c r="AP177" s="148" t="s">
        <v>97</v>
      </c>
      <c r="AQ177" s="148" t="s">
        <v>97</v>
      </c>
      <c r="AR177" s="148" t="s">
        <v>97</v>
      </c>
      <c r="AS177" s="148" t="s">
        <v>97</v>
      </c>
      <c r="AT177" s="148" t="s">
        <v>97</v>
      </c>
      <c r="AU177" s="148" t="s">
        <v>97</v>
      </c>
      <c r="AV177" s="148" t="s">
        <v>679</v>
      </c>
      <c r="AW177" s="150"/>
      <c r="AX177" s="148" t="s">
        <v>101</v>
      </c>
      <c r="AY177" s="148">
        <v>1.4</v>
      </c>
      <c r="AZ177" s="148" t="s">
        <v>101</v>
      </c>
      <c r="BA177" s="148">
        <v>5.6000000000000001E-2</v>
      </c>
      <c r="BB177" s="148">
        <v>0.35</v>
      </c>
      <c r="BC177" s="148">
        <v>2.6</v>
      </c>
      <c r="BD177" s="148">
        <v>26</v>
      </c>
      <c r="BE177" s="148">
        <v>0.76</v>
      </c>
      <c r="BF177" s="148">
        <v>0.5</v>
      </c>
      <c r="BG177" s="148">
        <v>7.1999999999999995E-2</v>
      </c>
      <c r="BH177" s="148" t="s">
        <v>337</v>
      </c>
      <c r="BI177" s="148" t="s">
        <v>99</v>
      </c>
      <c r="BJ177" s="148" t="s">
        <v>101</v>
      </c>
      <c r="BK177" s="148">
        <v>6.9</v>
      </c>
    </row>
    <row r="178" spans="1:63" x14ac:dyDescent="0.25">
      <c r="A178" s="57" t="s">
        <v>47</v>
      </c>
      <c r="B178" s="131">
        <v>41003.4375</v>
      </c>
      <c r="C178" s="57" t="s">
        <v>96</v>
      </c>
      <c r="D178" s="57" t="s">
        <v>678</v>
      </c>
      <c r="E178" s="148"/>
      <c r="F178" s="148"/>
      <c r="G178" s="148"/>
      <c r="H178" s="148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48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150"/>
      <c r="AQ178" s="150"/>
      <c r="AR178" s="150"/>
      <c r="AS178" s="150"/>
      <c r="AT178" s="150"/>
      <c r="AU178" s="150"/>
      <c r="AV178" s="148"/>
      <c r="AW178" s="148" t="s">
        <v>679</v>
      </c>
      <c r="AX178" s="148" t="s">
        <v>101</v>
      </c>
      <c r="AY178" s="148">
        <v>1.2</v>
      </c>
      <c r="AZ178" s="148" t="s">
        <v>101</v>
      </c>
      <c r="BA178" s="148">
        <v>5.7000000000000002E-2</v>
      </c>
      <c r="BB178" s="148" t="s">
        <v>679</v>
      </c>
      <c r="BC178" s="148">
        <v>2.2000000000000002</v>
      </c>
      <c r="BD178" s="148">
        <v>7.5</v>
      </c>
      <c r="BE178" s="148" t="s">
        <v>337</v>
      </c>
      <c r="BF178" s="148">
        <v>0.49</v>
      </c>
      <c r="BG178" s="148">
        <v>1.7999999999999999E-2</v>
      </c>
      <c r="BH178" s="148">
        <v>0.21</v>
      </c>
      <c r="BI178" s="148" t="s">
        <v>99</v>
      </c>
      <c r="BJ178" s="148" t="s">
        <v>101</v>
      </c>
      <c r="BK178" s="148">
        <v>6.5</v>
      </c>
    </row>
    <row r="179" spans="1:63" x14ac:dyDescent="0.25">
      <c r="A179" s="57" t="s">
        <v>53</v>
      </c>
      <c r="B179" s="131">
        <v>41065.425000000003</v>
      </c>
      <c r="C179" s="57" t="s">
        <v>100</v>
      </c>
      <c r="D179" s="57" t="s">
        <v>92</v>
      </c>
      <c r="E179" s="148">
        <v>4.43</v>
      </c>
      <c r="F179" s="148">
        <v>47280</v>
      </c>
      <c r="G179" s="148">
        <v>7.87</v>
      </c>
      <c r="H179" s="148">
        <v>21.7</v>
      </c>
      <c r="I179" s="148" t="s">
        <v>122</v>
      </c>
      <c r="J179" s="148" t="s">
        <v>122</v>
      </c>
      <c r="K179" s="148" t="s">
        <v>687</v>
      </c>
      <c r="L179" s="148">
        <v>7.81</v>
      </c>
      <c r="M179" s="148">
        <v>47100</v>
      </c>
      <c r="N179" s="148">
        <v>2.61</v>
      </c>
      <c r="O179" s="148" t="s">
        <v>115</v>
      </c>
      <c r="P179" s="148" t="s">
        <v>99</v>
      </c>
      <c r="Q179" s="148">
        <v>0.6</v>
      </c>
      <c r="R179" s="148">
        <v>0.02</v>
      </c>
      <c r="S179" s="148">
        <v>0.25</v>
      </c>
      <c r="T179" s="148" t="s">
        <v>90</v>
      </c>
      <c r="U179" s="148" t="s">
        <v>90</v>
      </c>
      <c r="V179" s="148"/>
      <c r="W179" s="148">
        <v>7.33</v>
      </c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  <c r="AN179" s="150"/>
      <c r="AO179" s="150"/>
      <c r="AP179" s="150"/>
      <c r="AQ179" s="150"/>
      <c r="AR179" s="150"/>
      <c r="AS179" s="150"/>
      <c r="AT179" s="150"/>
      <c r="AU179" s="150"/>
      <c r="AV179" s="150"/>
      <c r="AW179" s="150"/>
      <c r="AX179" s="150"/>
      <c r="AY179" s="150"/>
      <c r="AZ179" s="150"/>
      <c r="BA179" s="150"/>
      <c r="BB179" s="150"/>
      <c r="BC179" s="150"/>
      <c r="BD179" s="150"/>
      <c r="BE179" s="150"/>
      <c r="BF179" s="150"/>
      <c r="BG179" s="150"/>
      <c r="BH179" s="150"/>
      <c r="BI179" s="150"/>
      <c r="BJ179" s="150"/>
      <c r="BK179" s="150"/>
    </row>
    <row r="180" spans="1:63" x14ac:dyDescent="0.25">
      <c r="A180" s="57" t="s">
        <v>53</v>
      </c>
      <c r="B180" s="131">
        <v>41065.425000000003</v>
      </c>
      <c r="C180" s="57" t="s">
        <v>100</v>
      </c>
      <c r="D180" s="57" t="s">
        <v>677</v>
      </c>
      <c r="E180" s="148">
        <v>3.38</v>
      </c>
      <c r="F180" s="148">
        <v>48958</v>
      </c>
      <c r="G180" s="148">
        <v>7.97</v>
      </c>
      <c r="H180" s="148">
        <v>21.15</v>
      </c>
      <c r="I180" s="150"/>
      <c r="J180" s="150"/>
      <c r="K180" s="150"/>
      <c r="L180" s="148">
        <v>7.81</v>
      </c>
      <c r="M180" s="148">
        <v>48200</v>
      </c>
      <c r="N180" s="148">
        <v>2.8</v>
      </c>
      <c r="O180" s="148" t="s">
        <v>115</v>
      </c>
      <c r="P180" s="148" t="s">
        <v>99</v>
      </c>
      <c r="Q180" s="148">
        <v>0.6</v>
      </c>
      <c r="R180" s="148">
        <v>0.02</v>
      </c>
      <c r="S180" s="148">
        <v>0.24</v>
      </c>
      <c r="T180" s="148" t="s">
        <v>90</v>
      </c>
      <c r="U180" s="148" t="s">
        <v>90</v>
      </c>
      <c r="V180" s="148"/>
      <c r="W180" s="150"/>
      <c r="X180" s="150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  <c r="AK180" s="150"/>
      <c r="AL180" s="150"/>
      <c r="AM180" s="150"/>
      <c r="AN180" s="150"/>
      <c r="AO180" s="150"/>
      <c r="AP180" s="150"/>
      <c r="AQ180" s="150"/>
      <c r="AR180" s="150"/>
      <c r="AS180" s="150"/>
      <c r="AT180" s="150"/>
      <c r="AU180" s="150"/>
      <c r="AV180" s="150"/>
      <c r="AW180" s="150"/>
      <c r="AX180" s="150"/>
      <c r="AY180" s="150"/>
      <c r="AZ180" s="150"/>
      <c r="BA180" s="150"/>
      <c r="BB180" s="150"/>
      <c r="BC180" s="150"/>
      <c r="BD180" s="150"/>
      <c r="BE180" s="150"/>
      <c r="BF180" s="150"/>
      <c r="BG180" s="150"/>
      <c r="BH180" s="150"/>
      <c r="BI180" s="150"/>
      <c r="BJ180" s="150"/>
      <c r="BK180" s="150"/>
    </row>
    <row r="181" spans="1:63" x14ac:dyDescent="0.25">
      <c r="A181" s="57" t="s">
        <v>53</v>
      </c>
      <c r="B181" s="131">
        <v>41065.425000000003</v>
      </c>
      <c r="C181" s="57" t="s">
        <v>100</v>
      </c>
      <c r="D181" s="57" t="s">
        <v>678</v>
      </c>
      <c r="E181" s="148"/>
      <c r="F181" s="148"/>
      <c r="G181" s="148"/>
      <c r="H181" s="148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48" t="s">
        <v>127</v>
      </c>
      <c r="W181" s="150"/>
      <c r="X181" s="148" t="s">
        <v>97</v>
      </c>
      <c r="Y181" s="148" t="s">
        <v>97</v>
      </c>
      <c r="Z181" s="148" t="s">
        <v>97</v>
      </c>
      <c r="AA181" s="148" t="s">
        <v>97</v>
      </c>
      <c r="AB181" s="148" t="s">
        <v>97</v>
      </c>
      <c r="AC181" s="148" t="s">
        <v>97</v>
      </c>
      <c r="AD181" s="148" t="s">
        <v>97</v>
      </c>
      <c r="AE181" s="148" t="s">
        <v>97</v>
      </c>
      <c r="AF181" s="148" t="s">
        <v>97</v>
      </c>
      <c r="AG181" s="148" t="s">
        <v>97</v>
      </c>
      <c r="AH181" s="148" t="s">
        <v>97</v>
      </c>
      <c r="AI181" s="148" t="s">
        <v>97</v>
      </c>
      <c r="AJ181" s="148" t="s">
        <v>97</v>
      </c>
      <c r="AK181" s="148" t="s">
        <v>97</v>
      </c>
      <c r="AL181" s="148" t="s">
        <v>97</v>
      </c>
      <c r="AM181" s="148" t="s">
        <v>97</v>
      </c>
      <c r="AN181" s="148" t="s">
        <v>97</v>
      </c>
      <c r="AO181" s="148" t="s">
        <v>287</v>
      </c>
      <c r="AP181" s="148" t="s">
        <v>97</v>
      </c>
      <c r="AQ181" s="148" t="s">
        <v>97</v>
      </c>
      <c r="AR181" s="148" t="s">
        <v>97</v>
      </c>
      <c r="AS181" s="148" t="s">
        <v>97</v>
      </c>
      <c r="AT181" s="148" t="s">
        <v>97</v>
      </c>
      <c r="AU181" s="148" t="s">
        <v>97</v>
      </c>
      <c r="AV181" s="148">
        <v>0.36799999999999999</v>
      </c>
      <c r="AW181" s="150"/>
      <c r="AX181" s="148" t="s">
        <v>101</v>
      </c>
      <c r="AY181" s="148">
        <v>1.1000000000000001</v>
      </c>
      <c r="AZ181" s="148" t="s">
        <v>101</v>
      </c>
      <c r="BA181" s="148">
        <v>0.13</v>
      </c>
      <c r="BB181" s="148">
        <v>0.32</v>
      </c>
      <c r="BC181" s="148">
        <v>3.3</v>
      </c>
      <c r="BD181" s="148">
        <v>45</v>
      </c>
      <c r="BE181" s="148">
        <v>0.73</v>
      </c>
      <c r="BF181" s="148">
        <v>1</v>
      </c>
      <c r="BG181" s="148">
        <v>0.18</v>
      </c>
      <c r="BH181" s="148">
        <v>0.25</v>
      </c>
      <c r="BI181" s="148">
        <v>0.21</v>
      </c>
      <c r="BJ181" s="148" t="s">
        <v>101</v>
      </c>
      <c r="BK181" s="148">
        <v>11</v>
      </c>
    </row>
    <row r="182" spans="1:63" x14ac:dyDescent="0.25">
      <c r="A182" s="57" t="s">
        <v>53</v>
      </c>
      <c r="B182" s="131">
        <v>41065.425000000003</v>
      </c>
      <c r="C182" s="57" t="s">
        <v>96</v>
      </c>
      <c r="D182" s="57" t="s">
        <v>678</v>
      </c>
      <c r="E182" s="148"/>
      <c r="F182" s="148"/>
      <c r="G182" s="148"/>
      <c r="H182" s="148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48"/>
      <c r="W182" s="150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  <c r="AK182" s="150"/>
      <c r="AL182" s="150"/>
      <c r="AM182" s="150"/>
      <c r="AN182" s="150"/>
      <c r="AO182" s="150"/>
      <c r="AP182" s="150"/>
      <c r="AQ182" s="150"/>
      <c r="AR182" s="150"/>
      <c r="AS182" s="150"/>
      <c r="AT182" s="150"/>
      <c r="AU182" s="150"/>
      <c r="AV182" s="150"/>
      <c r="AW182" s="148" t="s">
        <v>679</v>
      </c>
      <c r="AX182" s="148" t="s">
        <v>101</v>
      </c>
      <c r="AY182" s="148">
        <v>1.1000000000000001</v>
      </c>
      <c r="AZ182" s="148" t="s">
        <v>101</v>
      </c>
      <c r="BA182" s="148">
        <v>0.12</v>
      </c>
      <c r="BB182" s="148" t="s">
        <v>679</v>
      </c>
      <c r="BC182" s="148">
        <v>2.8</v>
      </c>
      <c r="BD182" s="148">
        <v>6.9</v>
      </c>
      <c r="BE182" s="148">
        <v>0.38</v>
      </c>
      <c r="BF182" s="148">
        <v>1.2</v>
      </c>
      <c r="BG182" s="148">
        <v>3.3000000000000002E-2</v>
      </c>
      <c r="BH182" s="148">
        <v>0.28000000000000003</v>
      </c>
      <c r="BI182" s="148">
        <v>0.21</v>
      </c>
      <c r="BJ182" s="148" t="s">
        <v>101</v>
      </c>
      <c r="BK182" s="148">
        <v>10</v>
      </c>
    </row>
    <row r="183" spans="1:63" x14ac:dyDescent="0.25">
      <c r="A183" s="57" t="s">
        <v>53</v>
      </c>
      <c r="B183" s="131">
        <v>41065.425000000003</v>
      </c>
      <c r="C183" s="57" t="s">
        <v>100</v>
      </c>
      <c r="D183" s="57" t="s">
        <v>602</v>
      </c>
      <c r="E183" s="200">
        <v>3.33</v>
      </c>
      <c r="F183" s="200">
        <v>49480</v>
      </c>
      <c r="G183" s="200">
        <v>8.02</v>
      </c>
      <c r="H183" s="200">
        <v>20.99</v>
      </c>
      <c r="I183" s="150"/>
      <c r="J183" s="150"/>
      <c r="K183" s="150"/>
      <c r="L183" s="148">
        <v>7.76</v>
      </c>
      <c r="M183" s="148">
        <v>49500</v>
      </c>
      <c r="N183" s="148">
        <v>3.35</v>
      </c>
      <c r="O183" s="148" t="s">
        <v>115</v>
      </c>
      <c r="P183" s="148" t="s">
        <v>99</v>
      </c>
      <c r="Q183" s="148">
        <v>0.5</v>
      </c>
      <c r="R183" s="148" t="s">
        <v>98</v>
      </c>
      <c r="S183" s="148">
        <v>0.22</v>
      </c>
      <c r="T183" s="148" t="s">
        <v>90</v>
      </c>
      <c r="U183" s="148" t="s">
        <v>90</v>
      </c>
      <c r="V183" s="148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  <c r="AU183" s="150"/>
      <c r="AV183" s="150"/>
      <c r="AW183" s="150"/>
      <c r="AX183" s="150"/>
      <c r="AY183" s="150"/>
      <c r="AZ183" s="150"/>
      <c r="BA183" s="150"/>
      <c r="BB183" s="150"/>
      <c r="BC183" s="150"/>
      <c r="BD183" s="150"/>
      <c r="BE183" s="150"/>
      <c r="BF183" s="150"/>
      <c r="BG183" s="150"/>
      <c r="BH183" s="150"/>
      <c r="BI183" s="150"/>
      <c r="BJ183" s="150"/>
      <c r="BK183" s="150"/>
    </row>
    <row r="184" spans="1:63" x14ac:dyDescent="0.25">
      <c r="A184" s="57" t="s">
        <v>52</v>
      </c>
      <c r="B184" s="131">
        <v>41065.468055555553</v>
      </c>
      <c r="C184" s="57" t="s">
        <v>100</v>
      </c>
      <c r="D184" s="57" t="s">
        <v>92</v>
      </c>
      <c r="E184" s="148">
        <v>4.92</v>
      </c>
      <c r="F184" s="148">
        <v>50253</v>
      </c>
      <c r="G184" s="148">
        <v>8.08</v>
      </c>
      <c r="H184" s="148">
        <v>20.6</v>
      </c>
      <c r="I184" s="148" t="s">
        <v>122</v>
      </c>
      <c r="J184" s="148" t="s">
        <v>122</v>
      </c>
      <c r="K184" s="148">
        <v>9</v>
      </c>
      <c r="L184" s="148">
        <v>7.91</v>
      </c>
      <c r="M184" s="148">
        <v>50100</v>
      </c>
      <c r="N184" s="148">
        <v>7.45</v>
      </c>
      <c r="O184" s="148" t="s">
        <v>115</v>
      </c>
      <c r="P184" s="148" t="s">
        <v>99</v>
      </c>
      <c r="Q184" s="148">
        <v>0.5</v>
      </c>
      <c r="R184" s="148" t="s">
        <v>98</v>
      </c>
      <c r="S184" s="148">
        <v>0.18</v>
      </c>
      <c r="T184" s="148">
        <v>20</v>
      </c>
      <c r="U184" s="148">
        <v>8</v>
      </c>
      <c r="V184" s="148"/>
      <c r="W184" s="148">
        <v>6.54</v>
      </c>
      <c r="X184" s="150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  <c r="AK184" s="150"/>
      <c r="AL184" s="150"/>
      <c r="AM184" s="150"/>
      <c r="AN184" s="150"/>
      <c r="AO184" s="150"/>
      <c r="AP184" s="150"/>
      <c r="AQ184" s="150"/>
      <c r="AR184" s="150"/>
      <c r="AS184" s="150"/>
      <c r="AT184" s="150"/>
      <c r="AU184" s="150"/>
      <c r="AV184" s="150"/>
      <c r="AW184" s="150"/>
      <c r="AX184" s="150"/>
      <c r="AY184" s="150"/>
      <c r="AZ184" s="150"/>
      <c r="BA184" s="150"/>
      <c r="BB184" s="150"/>
      <c r="BC184" s="150"/>
      <c r="BD184" s="150"/>
      <c r="BE184" s="150"/>
      <c r="BF184" s="150"/>
      <c r="BG184" s="150"/>
      <c r="BH184" s="150"/>
      <c r="BI184" s="150"/>
      <c r="BJ184" s="150"/>
      <c r="BK184" s="150"/>
    </row>
    <row r="185" spans="1:63" x14ac:dyDescent="0.25">
      <c r="A185" s="57" t="s">
        <v>52</v>
      </c>
      <c r="B185" s="131">
        <v>41065.468055555553</v>
      </c>
      <c r="C185" s="57" t="s">
        <v>100</v>
      </c>
      <c r="D185" s="57" t="s">
        <v>677</v>
      </c>
      <c r="E185" s="148">
        <v>4.8899999999999997</v>
      </c>
      <c r="F185" s="148">
        <v>50244</v>
      </c>
      <c r="G185" s="148">
        <v>8.08</v>
      </c>
      <c r="H185" s="148">
        <v>20.59</v>
      </c>
      <c r="I185" s="150"/>
      <c r="J185" s="150"/>
      <c r="K185" s="150"/>
      <c r="L185" s="148">
        <v>7.92</v>
      </c>
      <c r="M185" s="148">
        <v>50200</v>
      </c>
      <c r="N185" s="148">
        <v>6.36</v>
      </c>
      <c r="O185" s="148" t="s">
        <v>115</v>
      </c>
      <c r="P185" s="148" t="s">
        <v>99</v>
      </c>
      <c r="Q185" s="148">
        <v>0.4</v>
      </c>
      <c r="R185" s="148" t="s">
        <v>98</v>
      </c>
      <c r="S185" s="148">
        <v>0.19</v>
      </c>
      <c r="T185" s="148">
        <v>10</v>
      </c>
      <c r="U185" s="148" t="s">
        <v>90</v>
      </c>
      <c r="V185" s="148"/>
      <c r="W185" s="150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  <c r="AK185" s="150"/>
      <c r="AL185" s="150"/>
      <c r="AM185" s="150"/>
      <c r="AN185" s="150"/>
      <c r="AO185" s="150"/>
      <c r="AP185" s="150"/>
      <c r="AQ185" s="150"/>
      <c r="AR185" s="150"/>
      <c r="AS185" s="150"/>
      <c r="AT185" s="150"/>
      <c r="AU185" s="150"/>
      <c r="AV185" s="150"/>
      <c r="AW185" s="150"/>
      <c r="AX185" s="150"/>
      <c r="AY185" s="150"/>
      <c r="AZ185" s="150"/>
      <c r="BA185" s="150"/>
      <c r="BB185" s="150"/>
      <c r="BC185" s="150"/>
      <c r="BD185" s="150"/>
      <c r="BE185" s="150"/>
      <c r="BF185" s="150"/>
      <c r="BG185" s="150"/>
      <c r="BH185" s="150"/>
      <c r="BI185" s="150"/>
      <c r="BJ185" s="150"/>
      <c r="BK185" s="150"/>
    </row>
    <row r="186" spans="1:63" x14ac:dyDescent="0.25">
      <c r="A186" s="57" t="s">
        <v>52</v>
      </c>
      <c r="B186" s="131">
        <v>41065.468055555553</v>
      </c>
      <c r="C186" s="57" t="s">
        <v>100</v>
      </c>
      <c r="D186" s="57" t="s">
        <v>678</v>
      </c>
      <c r="E186" s="148"/>
      <c r="F186" s="148"/>
      <c r="G186" s="148"/>
      <c r="H186" s="148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48" t="s">
        <v>127</v>
      </c>
      <c r="W186" s="150"/>
      <c r="X186" s="148" t="s">
        <v>97</v>
      </c>
      <c r="Y186" s="148" t="s">
        <v>97</v>
      </c>
      <c r="Z186" s="148" t="s">
        <v>97</v>
      </c>
      <c r="AA186" s="148" t="s">
        <v>97</v>
      </c>
      <c r="AB186" s="148" t="s">
        <v>97</v>
      </c>
      <c r="AC186" s="148" t="s">
        <v>97</v>
      </c>
      <c r="AD186" s="148" t="s">
        <v>97</v>
      </c>
      <c r="AE186" s="148" t="s">
        <v>97</v>
      </c>
      <c r="AF186" s="148" t="s">
        <v>97</v>
      </c>
      <c r="AG186" s="148" t="s">
        <v>97</v>
      </c>
      <c r="AH186" s="148" t="s">
        <v>97</v>
      </c>
      <c r="AI186" s="148" t="s">
        <v>97</v>
      </c>
      <c r="AJ186" s="148" t="s">
        <v>97</v>
      </c>
      <c r="AK186" s="148" t="s">
        <v>97</v>
      </c>
      <c r="AL186" s="148" t="s">
        <v>97</v>
      </c>
      <c r="AM186" s="148" t="s">
        <v>97</v>
      </c>
      <c r="AN186" s="148" t="s">
        <v>97</v>
      </c>
      <c r="AO186" s="148" t="s">
        <v>287</v>
      </c>
      <c r="AP186" s="148" t="s">
        <v>97</v>
      </c>
      <c r="AQ186" s="148" t="s">
        <v>97</v>
      </c>
      <c r="AR186" s="148" t="s">
        <v>97</v>
      </c>
      <c r="AS186" s="148" t="s">
        <v>97</v>
      </c>
      <c r="AT186" s="148" t="s">
        <v>97</v>
      </c>
      <c r="AU186" s="148" t="s">
        <v>97</v>
      </c>
      <c r="AV186" s="148" t="s">
        <v>679</v>
      </c>
      <c r="AW186" s="150"/>
      <c r="AX186" s="148" t="s">
        <v>101</v>
      </c>
      <c r="AY186" s="148">
        <v>1</v>
      </c>
      <c r="AZ186" s="148" t="s">
        <v>101</v>
      </c>
      <c r="BA186" s="148">
        <v>0.12</v>
      </c>
      <c r="BB186" s="148">
        <v>0.41</v>
      </c>
      <c r="BC186" s="148">
        <v>5</v>
      </c>
      <c r="BD186" s="148">
        <v>96</v>
      </c>
      <c r="BE186" s="148">
        <v>7.2</v>
      </c>
      <c r="BF186" s="148">
        <v>1.1000000000000001</v>
      </c>
      <c r="BG186" s="148">
        <v>0.41</v>
      </c>
      <c r="BH186" s="148" t="s">
        <v>337</v>
      </c>
      <c r="BI186" s="148" t="s">
        <v>99</v>
      </c>
      <c r="BJ186" s="148" t="s">
        <v>101</v>
      </c>
      <c r="BK186" s="148">
        <v>14</v>
      </c>
    </row>
    <row r="187" spans="1:63" x14ac:dyDescent="0.25">
      <c r="A187" s="57" t="s">
        <v>52</v>
      </c>
      <c r="B187" s="131">
        <v>41065.468055555553</v>
      </c>
      <c r="C187" s="57" t="s">
        <v>96</v>
      </c>
      <c r="D187" s="57" t="s">
        <v>678</v>
      </c>
      <c r="E187" s="148"/>
      <c r="F187" s="148"/>
      <c r="G187" s="148"/>
      <c r="H187" s="148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48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150"/>
      <c r="AQ187" s="150"/>
      <c r="AR187" s="150"/>
      <c r="AS187" s="150"/>
      <c r="AT187" s="150"/>
      <c r="AU187" s="150"/>
      <c r="AV187" s="150"/>
      <c r="AW187" s="148" t="s">
        <v>679</v>
      </c>
      <c r="AX187" s="148" t="s">
        <v>101</v>
      </c>
      <c r="AY187" s="148">
        <v>1.1000000000000001</v>
      </c>
      <c r="AZ187" s="148" t="s">
        <v>101</v>
      </c>
      <c r="BA187" s="148">
        <v>0.21</v>
      </c>
      <c r="BB187" s="148" t="s">
        <v>679</v>
      </c>
      <c r="BC187" s="148">
        <v>3.1</v>
      </c>
      <c r="BD187" s="148">
        <v>4.3</v>
      </c>
      <c r="BE187" s="148">
        <v>6.4</v>
      </c>
      <c r="BF187" s="148">
        <v>0.63</v>
      </c>
      <c r="BG187" s="148">
        <v>4.8000000000000001E-2</v>
      </c>
      <c r="BH187" s="148">
        <v>0.27</v>
      </c>
      <c r="BI187" s="148" t="s">
        <v>99</v>
      </c>
      <c r="BJ187" s="148" t="s">
        <v>101</v>
      </c>
      <c r="BK187" s="148">
        <v>14</v>
      </c>
    </row>
    <row r="188" spans="1:63" x14ac:dyDescent="0.25">
      <c r="A188" s="57" t="s">
        <v>52</v>
      </c>
      <c r="B188" s="131">
        <v>41065.468055555553</v>
      </c>
      <c r="C188" s="57" t="s">
        <v>100</v>
      </c>
      <c r="D188" s="57" t="s">
        <v>602</v>
      </c>
      <c r="E188" s="200">
        <v>4.8899999999999997</v>
      </c>
      <c r="F188" s="200">
        <v>50244</v>
      </c>
      <c r="G188" s="200">
        <v>8.08</v>
      </c>
      <c r="H188" s="200">
        <v>20.59</v>
      </c>
      <c r="I188" s="150"/>
      <c r="J188" s="150"/>
      <c r="K188" s="150"/>
      <c r="L188" s="148">
        <v>7.94</v>
      </c>
      <c r="M188" s="148">
        <v>50200</v>
      </c>
      <c r="N188" s="148">
        <v>6.31</v>
      </c>
      <c r="O188" s="148" t="s">
        <v>115</v>
      </c>
      <c r="P188" s="148" t="s">
        <v>99</v>
      </c>
      <c r="Q188" s="148">
        <v>0.4</v>
      </c>
      <c r="R188" s="148" t="s">
        <v>98</v>
      </c>
      <c r="S188" s="148">
        <v>0.17</v>
      </c>
      <c r="T188" s="148">
        <v>13</v>
      </c>
      <c r="U188" s="148" t="s">
        <v>90</v>
      </c>
      <c r="V188" s="148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150"/>
      <c r="AQ188" s="150"/>
      <c r="AR188" s="150"/>
      <c r="AS188" s="150"/>
      <c r="AT188" s="150"/>
      <c r="AU188" s="150"/>
      <c r="AV188" s="150"/>
      <c r="AW188" s="150"/>
      <c r="AX188" s="150"/>
      <c r="AY188" s="150"/>
      <c r="AZ188" s="150"/>
      <c r="BA188" s="150"/>
      <c r="BB188" s="150"/>
      <c r="BC188" s="150"/>
      <c r="BD188" s="150"/>
      <c r="BE188" s="150"/>
      <c r="BF188" s="150"/>
      <c r="BG188" s="150"/>
      <c r="BH188" s="150"/>
      <c r="BI188" s="150"/>
      <c r="BJ188" s="150"/>
      <c r="BK188" s="150"/>
    </row>
    <row r="189" spans="1:63" x14ac:dyDescent="0.25">
      <c r="A189" s="57" t="s">
        <v>50</v>
      </c>
      <c r="B189" s="131">
        <v>41065.48541666667</v>
      </c>
      <c r="C189" s="57" t="s">
        <v>100</v>
      </c>
      <c r="D189" s="57" t="s">
        <v>92</v>
      </c>
      <c r="E189" s="148">
        <v>6.43</v>
      </c>
      <c r="F189" s="148">
        <v>50250</v>
      </c>
      <c r="G189" s="148">
        <v>8</v>
      </c>
      <c r="H189" s="148">
        <v>20.13</v>
      </c>
      <c r="I189" s="148" t="s">
        <v>122</v>
      </c>
      <c r="J189" s="148" t="s">
        <v>122</v>
      </c>
      <c r="K189" s="148">
        <v>9</v>
      </c>
      <c r="L189" s="148">
        <v>7.96</v>
      </c>
      <c r="M189" s="148">
        <v>50400</v>
      </c>
      <c r="N189" s="148">
        <v>4.74</v>
      </c>
      <c r="O189" s="148" t="s">
        <v>115</v>
      </c>
      <c r="P189" s="148" t="s">
        <v>99</v>
      </c>
      <c r="Q189" s="148">
        <v>0.4</v>
      </c>
      <c r="R189" s="148" t="s">
        <v>98</v>
      </c>
      <c r="S189" s="148">
        <v>0.14000000000000001</v>
      </c>
      <c r="T189" s="148">
        <v>7</v>
      </c>
      <c r="U189" s="148" t="s">
        <v>90</v>
      </c>
      <c r="V189" s="148"/>
      <c r="W189" s="148">
        <v>8.36</v>
      </c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150"/>
      <c r="AQ189" s="150"/>
      <c r="AR189" s="150"/>
      <c r="AS189" s="150"/>
      <c r="AT189" s="150"/>
      <c r="AU189" s="150"/>
      <c r="AV189" s="150"/>
      <c r="AW189" s="150"/>
      <c r="AX189" s="150"/>
      <c r="AY189" s="150"/>
      <c r="AZ189" s="150"/>
      <c r="BA189" s="150"/>
      <c r="BB189" s="150"/>
      <c r="BC189" s="150"/>
      <c r="BD189" s="150"/>
      <c r="BE189" s="150"/>
      <c r="BF189" s="150"/>
      <c r="BG189" s="150"/>
      <c r="BH189" s="150"/>
      <c r="BI189" s="150"/>
      <c r="BJ189" s="150"/>
      <c r="BK189" s="150"/>
    </row>
    <row r="190" spans="1:63" x14ac:dyDescent="0.25">
      <c r="A190" s="57" t="s">
        <v>50</v>
      </c>
      <c r="B190" s="131">
        <v>41065.48541666667</v>
      </c>
      <c r="C190" s="57" t="s">
        <v>100</v>
      </c>
      <c r="D190" s="57" t="s">
        <v>677</v>
      </c>
      <c r="E190" s="148">
        <v>6.18</v>
      </c>
      <c r="F190" s="148">
        <v>50274</v>
      </c>
      <c r="G190" s="148">
        <v>7.95</v>
      </c>
      <c r="H190" s="148">
        <v>19.97</v>
      </c>
      <c r="I190" s="150"/>
      <c r="J190" s="150"/>
      <c r="K190" s="150"/>
      <c r="L190" s="148">
        <v>7.98</v>
      </c>
      <c r="M190" s="148">
        <v>50300</v>
      </c>
      <c r="N190" s="148">
        <v>6.68</v>
      </c>
      <c r="O190" s="148" t="s">
        <v>115</v>
      </c>
      <c r="P190" s="148" t="s">
        <v>99</v>
      </c>
      <c r="Q190" s="148">
        <v>0.4</v>
      </c>
      <c r="R190" s="148" t="s">
        <v>98</v>
      </c>
      <c r="S190" s="148">
        <v>0.16</v>
      </c>
      <c r="T190" s="148">
        <v>13</v>
      </c>
      <c r="U190" s="148" t="s">
        <v>90</v>
      </c>
      <c r="V190" s="148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150"/>
      <c r="AQ190" s="150"/>
      <c r="AR190" s="150"/>
      <c r="AS190" s="150"/>
      <c r="AT190" s="150"/>
      <c r="AU190" s="150"/>
      <c r="AV190" s="150"/>
      <c r="AW190" s="150"/>
      <c r="AX190" s="150"/>
      <c r="AY190" s="150"/>
      <c r="AZ190" s="150"/>
      <c r="BA190" s="150"/>
      <c r="BB190" s="150"/>
      <c r="BC190" s="150"/>
      <c r="BD190" s="150"/>
      <c r="BE190" s="150"/>
      <c r="BF190" s="150"/>
      <c r="BG190" s="150"/>
      <c r="BH190" s="150"/>
      <c r="BI190" s="150"/>
      <c r="BJ190" s="150"/>
      <c r="BK190" s="150"/>
    </row>
    <row r="191" spans="1:63" x14ac:dyDescent="0.25">
      <c r="A191" s="57" t="s">
        <v>50</v>
      </c>
      <c r="B191" s="131">
        <v>41065.48541666667</v>
      </c>
      <c r="C191" s="57" t="s">
        <v>100</v>
      </c>
      <c r="D191" s="57" t="s">
        <v>678</v>
      </c>
      <c r="E191" s="148"/>
      <c r="F191" s="148"/>
      <c r="G191" s="148"/>
      <c r="H191" s="148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48" t="s">
        <v>127</v>
      </c>
      <c r="W191" s="150"/>
      <c r="X191" s="148" t="s">
        <v>97</v>
      </c>
      <c r="Y191" s="148" t="s">
        <v>97</v>
      </c>
      <c r="Z191" s="148" t="s">
        <v>97</v>
      </c>
      <c r="AA191" s="148" t="s">
        <v>97</v>
      </c>
      <c r="AB191" s="148" t="s">
        <v>97</v>
      </c>
      <c r="AC191" s="148" t="s">
        <v>97</v>
      </c>
      <c r="AD191" s="148" t="s">
        <v>97</v>
      </c>
      <c r="AE191" s="148" t="s">
        <v>97</v>
      </c>
      <c r="AF191" s="148" t="s">
        <v>97</v>
      </c>
      <c r="AG191" s="148" t="s">
        <v>97</v>
      </c>
      <c r="AH191" s="148" t="s">
        <v>97</v>
      </c>
      <c r="AI191" s="148" t="s">
        <v>97</v>
      </c>
      <c r="AJ191" s="148" t="s">
        <v>97</v>
      </c>
      <c r="AK191" s="148" t="s">
        <v>97</v>
      </c>
      <c r="AL191" s="148" t="s">
        <v>97</v>
      </c>
      <c r="AM191" s="148" t="s">
        <v>97</v>
      </c>
      <c r="AN191" s="148" t="s">
        <v>97</v>
      </c>
      <c r="AO191" s="148" t="s">
        <v>287</v>
      </c>
      <c r="AP191" s="148" t="s">
        <v>97</v>
      </c>
      <c r="AQ191" s="148" t="s">
        <v>97</v>
      </c>
      <c r="AR191" s="148" t="s">
        <v>97</v>
      </c>
      <c r="AS191" s="148" t="s">
        <v>97</v>
      </c>
      <c r="AT191" s="148" t="s">
        <v>97</v>
      </c>
      <c r="AU191" s="148" t="s">
        <v>97</v>
      </c>
      <c r="AV191" s="148" t="s">
        <v>679</v>
      </c>
      <c r="AW191" s="150"/>
      <c r="AX191" s="148" t="s">
        <v>101</v>
      </c>
      <c r="AY191" s="148">
        <v>1.2</v>
      </c>
      <c r="AZ191" s="148" t="s">
        <v>101</v>
      </c>
      <c r="BA191" s="148">
        <v>8.5999999999999993E-2</v>
      </c>
      <c r="BB191" s="148">
        <v>0.4</v>
      </c>
      <c r="BC191" s="148">
        <v>3.6</v>
      </c>
      <c r="BD191" s="148">
        <v>90</v>
      </c>
      <c r="BE191" s="148">
        <v>2.2999999999999998</v>
      </c>
      <c r="BF191" s="148">
        <v>0.6</v>
      </c>
      <c r="BG191" s="148">
        <v>0.38</v>
      </c>
      <c r="BH191" s="148" t="s">
        <v>337</v>
      </c>
      <c r="BI191" s="148" t="s">
        <v>99</v>
      </c>
      <c r="BJ191" s="148" t="s">
        <v>101</v>
      </c>
      <c r="BK191" s="148">
        <v>10</v>
      </c>
    </row>
    <row r="192" spans="1:63" x14ac:dyDescent="0.25">
      <c r="A192" s="57" t="s">
        <v>50</v>
      </c>
      <c r="B192" s="131">
        <v>41065.48541666667</v>
      </c>
      <c r="C192" s="57" t="s">
        <v>96</v>
      </c>
      <c r="D192" s="57" t="s">
        <v>678</v>
      </c>
      <c r="E192" s="148"/>
      <c r="F192" s="148"/>
      <c r="G192" s="148"/>
      <c r="H192" s="148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48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150"/>
      <c r="AT192" s="150"/>
      <c r="AU192" s="150"/>
      <c r="AV192" s="150"/>
      <c r="AW192" s="148" t="s">
        <v>679</v>
      </c>
      <c r="AX192" s="148" t="s">
        <v>101</v>
      </c>
      <c r="AY192" s="148">
        <v>1.1000000000000001</v>
      </c>
      <c r="AZ192" s="148" t="s">
        <v>101</v>
      </c>
      <c r="BA192" s="148">
        <v>7.0999999999999994E-2</v>
      </c>
      <c r="BB192" s="148" t="s">
        <v>679</v>
      </c>
      <c r="BC192" s="148">
        <v>2</v>
      </c>
      <c r="BD192" s="148">
        <v>4.0999999999999996</v>
      </c>
      <c r="BE192" s="148">
        <v>0.59</v>
      </c>
      <c r="BF192" s="148">
        <v>0.54</v>
      </c>
      <c r="BG192" s="148">
        <v>4.7E-2</v>
      </c>
      <c r="BH192" s="148">
        <v>0.22</v>
      </c>
      <c r="BI192" s="148" t="s">
        <v>99</v>
      </c>
      <c r="BJ192" s="148" t="s">
        <v>101</v>
      </c>
      <c r="BK192" s="148">
        <v>15</v>
      </c>
    </row>
    <row r="193" spans="1:63" x14ac:dyDescent="0.25">
      <c r="A193" s="57" t="s">
        <v>50</v>
      </c>
      <c r="B193" s="131">
        <v>41065.48541666667</v>
      </c>
      <c r="C193" s="57" t="s">
        <v>100</v>
      </c>
      <c r="D193" s="57" t="s">
        <v>602</v>
      </c>
      <c r="E193" s="200">
        <v>5.94</v>
      </c>
      <c r="F193" s="200">
        <v>50259</v>
      </c>
      <c r="G193" s="200">
        <v>7.99</v>
      </c>
      <c r="H193" s="200">
        <v>19.829999999999998</v>
      </c>
      <c r="I193" s="150"/>
      <c r="J193" s="150"/>
      <c r="K193" s="150"/>
      <c r="L193" s="148">
        <v>7.98</v>
      </c>
      <c r="M193" s="148">
        <v>50300</v>
      </c>
      <c r="N193" s="148">
        <v>5.41</v>
      </c>
      <c r="O193" s="148" t="s">
        <v>115</v>
      </c>
      <c r="P193" s="148" t="s">
        <v>99</v>
      </c>
      <c r="Q193" s="148">
        <v>0.5</v>
      </c>
      <c r="R193" s="148" t="s">
        <v>98</v>
      </c>
      <c r="S193" s="148">
        <v>0.14000000000000001</v>
      </c>
      <c r="T193" s="148">
        <v>7</v>
      </c>
      <c r="U193" s="148">
        <v>5</v>
      </c>
      <c r="V193" s="148"/>
      <c r="W193" s="15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50"/>
      <c r="AM193" s="150"/>
      <c r="AN193" s="150"/>
      <c r="AO193" s="150"/>
      <c r="AP193" s="150"/>
      <c r="AQ193" s="150"/>
      <c r="AR193" s="150"/>
      <c r="AS193" s="150"/>
      <c r="AT193" s="150"/>
      <c r="AU193" s="150"/>
      <c r="AV193" s="150"/>
      <c r="AW193" s="150"/>
      <c r="AX193" s="150"/>
      <c r="AY193" s="150"/>
      <c r="AZ193" s="150"/>
      <c r="BA193" s="150"/>
      <c r="BB193" s="150"/>
      <c r="BC193" s="150"/>
      <c r="BD193" s="150"/>
      <c r="BE193" s="150"/>
      <c r="BF193" s="150"/>
      <c r="BG193" s="150"/>
      <c r="BH193" s="150"/>
      <c r="BI193" s="150"/>
      <c r="BJ193" s="150"/>
      <c r="BK193" s="150"/>
    </row>
    <row r="194" spans="1:63" x14ac:dyDescent="0.25">
      <c r="A194" s="57" t="s">
        <v>46</v>
      </c>
      <c r="B194" s="131">
        <v>41067.388888888891</v>
      </c>
      <c r="C194" s="57" t="s">
        <v>100</v>
      </c>
      <c r="D194" s="57" t="s">
        <v>92</v>
      </c>
      <c r="E194" s="148">
        <v>7.3</v>
      </c>
      <c r="F194" s="148">
        <v>49198</v>
      </c>
      <c r="G194" s="148">
        <v>8.0399999999999991</v>
      </c>
      <c r="H194" s="148">
        <v>20.03</v>
      </c>
      <c r="I194" s="148" t="s">
        <v>122</v>
      </c>
      <c r="J194" s="148" t="s">
        <v>122</v>
      </c>
      <c r="K194" s="148">
        <v>40</v>
      </c>
      <c r="L194" s="148">
        <v>7.84</v>
      </c>
      <c r="M194" s="148">
        <v>50200</v>
      </c>
      <c r="N194" s="148">
        <v>4.83</v>
      </c>
      <c r="O194" s="148" t="s">
        <v>115</v>
      </c>
      <c r="P194" s="148" t="s">
        <v>99</v>
      </c>
      <c r="Q194" s="148">
        <v>0.2</v>
      </c>
      <c r="R194" s="148">
        <v>0.03</v>
      </c>
      <c r="S194" s="148">
        <v>0.19</v>
      </c>
      <c r="T194" s="148">
        <v>14</v>
      </c>
      <c r="U194" s="148" t="s">
        <v>90</v>
      </c>
      <c r="V194" s="148"/>
      <c r="W194" s="148" t="s">
        <v>90</v>
      </c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  <c r="AK194" s="150"/>
      <c r="AL194" s="150"/>
      <c r="AM194" s="150"/>
      <c r="AN194" s="150"/>
      <c r="AO194" s="150"/>
      <c r="AP194" s="150"/>
      <c r="AQ194" s="150"/>
      <c r="AR194" s="150"/>
      <c r="AS194" s="150"/>
      <c r="AT194" s="150"/>
      <c r="AU194" s="150"/>
      <c r="AV194" s="150"/>
      <c r="AW194" s="150"/>
      <c r="AX194" s="150"/>
      <c r="AY194" s="150"/>
      <c r="AZ194" s="150"/>
      <c r="BA194" s="150"/>
      <c r="BB194" s="150"/>
      <c r="BC194" s="150"/>
      <c r="BD194" s="150"/>
      <c r="BE194" s="150"/>
      <c r="BF194" s="150"/>
      <c r="BG194" s="150"/>
      <c r="BH194" s="150"/>
      <c r="BI194" s="150"/>
      <c r="BJ194" s="150"/>
      <c r="BK194" s="150"/>
    </row>
    <row r="195" spans="1:63" x14ac:dyDescent="0.25">
      <c r="A195" s="57" t="s">
        <v>46</v>
      </c>
      <c r="B195" s="131">
        <v>41067.388888888891</v>
      </c>
      <c r="C195" s="57" t="s">
        <v>100</v>
      </c>
      <c r="D195" s="57" t="s">
        <v>677</v>
      </c>
      <c r="E195" s="148">
        <v>5.3</v>
      </c>
      <c r="F195" s="148">
        <v>49898</v>
      </c>
      <c r="G195" s="148">
        <v>8.1999999999999993</v>
      </c>
      <c r="H195" s="148">
        <v>19.97</v>
      </c>
      <c r="I195" s="150"/>
      <c r="J195" s="150"/>
      <c r="K195" s="150"/>
      <c r="L195" s="148">
        <v>7.8</v>
      </c>
      <c r="M195" s="148">
        <v>50100</v>
      </c>
      <c r="N195" s="148">
        <v>4.83</v>
      </c>
      <c r="O195" s="148" t="s">
        <v>115</v>
      </c>
      <c r="P195" s="148" t="s">
        <v>99</v>
      </c>
      <c r="Q195" s="148">
        <v>0.2</v>
      </c>
      <c r="R195" s="148">
        <v>0.03</v>
      </c>
      <c r="S195" s="148">
        <v>0.2</v>
      </c>
      <c r="T195" s="148">
        <v>11</v>
      </c>
      <c r="U195" s="148" t="s">
        <v>90</v>
      </c>
      <c r="V195" s="148"/>
      <c r="W195" s="150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  <c r="AK195" s="150"/>
      <c r="AL195" s="150"/>
      <c r="AM195" s="150"/>
      <c r="AN195" s="150"/>
      <c r="AO195" s="150"/>
      <c r="AP195" s="150"/>
      <c r="AQ195" s="150"/>
      <c r="AR195" s="150"/>
      <c r="AS195" s="150"/>
      <c r="AT195" s="150"/>
      <c r="AU195" s="150"/>
      <c r="AV195" s="150"/>
      <c r="AW195" s="150"/>
      <c r="AX195" s="150"/>
      <c r="AY195" s="150"/>
      <c r="AZ195" s="150"/>
      <c r="BA195" s="150"/>
      <c r="BB195" s="150"/>
      <c r="BC195" s="150"/>
      <c r="BD195" s="150"/>
      <c r="BE195" s="150"/>
      <c r="BF195" s="150"/>
      <c r="BG195" s="150"/>
      <c r="BH195" s="150"/>
      <c r="BI195" s="150"/>
      <c r="BJ195" s="150"/>
      <c r="BK195" s="150"/>
    </row>
    <row r="196" spans="1:63" x14ac:dyDescent="0.25">
      <c r="A196" s="57" t="s">
        <v>46</v>
      </c>
      <c r="B196" s="131">
        <v>41067.388888888891</v>
      </c>
      <c r="C196" s="57" t="s">
        <v>100</v>
      </c>
      <c r="D196" s="57" t="s">
        <v>678</v>
      </c>
      <c r="E196" s="148"/>
      <c r="F196" s="148"/>
      <c r="G196" s="148"/>
      <c r="H196" s="148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48" t="s">
        <v>127</v>
      </c>
      <c r="W196" s="150"/>
      <c r="X196" s="148" t="s">
        <v>97</v>
      </c>
      <c r="Y196" s="148" t="s">
        <v>97</v>
      </c>
      <c r="Z196" s="148" t="s">
        <v>97</v>
      </c>
      <c r="AA196" s="148" t="s">
        <v>97</v>
      </c>
      <c r="AB196" s="148" t="s">
        <v>97</v>
      </c>
      <c r="AC196" s="148" t="s">
        <v>97</v>
      </c>
      <c r="AD196" s="148" t="s">
        <v>97</v>
      </c>
      <c r="AE196" s="148" t="s">
        <v>97</v>
      </c>
      <c r="AF196" s="148" t="s">
        <v>97</v>
      </c>
      <c r="AG196" s="148" t="s">
        <v>97</v>
      </c>
      <c r="AH196" s="148" t="s">
        <v>97</v>
      </c>
      <c r="AI196" s="148" t="s">
        <v>97</v>
      </c>
      <c r="AJ196" s="148" t="s">
        <v>97</v>
      </c>
      <c r="AK196" s="148" t="s">
        <v>97</v>
      </c>
      <c r="AL196" s="148" t="s">
        <v>97</v>
      </c>
      <c r="AM196" s="148" t="s">
        <v>97</v>
      </c>
      <c r="AN196" s="148" t="s">
        <v>97</v>
      </c>
      <c r="AO196" s="148" t="s">
        <v>287</v>
      </c>
      <c r="AP196" s="148" t="s">
        <v>97</v>
      </c>
      <c r="AQ196" s="148" t="s">
        <v>97</v>
      </c>
      <c r="AR196" s="148" t="s">
        <v>97</v>
      </c>
      <c r="AS196" s="148" t="s">
        <v>97</v>
      </c>
      <c r="AT196" s="148" t="s">
        <v>97</v>
      </c>
      <c r="AU196" s="148" t="s">
        <v>97</v>
      </c>
      <c r="AV196" s="148">
        <v>0.36599999999999999</v>
      </c>
      <c r="AW196" s="148"/>
      <c r="AX196" s="148" t="s">
        <v>101</v>
      </c>
      <c r="AY196" s="148">
        <v>1.2</v>
      </c>
      <c r="AZ196" s="148" t="s">
        <v>101</v>
      </c>
      <c r="BA196" s="148">
        <v>0.16</v>
      </c>
      <c r="BB196" s="148">
        <v>0.46</v>
      </c>
      <c r="BC196" s="148">
        <v>7.7</v>
      </c>
      <c r="BD196" s="148">
        <v>84</v>
      </c>
      <c r="BE196" s="148">
        <v>4.5</v>
      </c>
      <c r="BF196" s="148">
        <v>0.7</v>
      </c>
      <c r="BG196" s="148">
        <v>0.41</v>
      </c>
      <c r="BH196" s="148">
        <v>0.2</v>
      </c>
      <c r="BI196" s="148" t="s">
        <v>99</v>
      </c>
      <c r="BJ196" s="148" t="s">
        <v>101</v>
      </c>
      <c r="BK196" s="148">
        <v>16</v>
      </c>
    </row>
    <row r="197" spans="1:63" x14ac:dyDescent="0.25">
      <c r="A197" s="57" t="s">
        <v>46</v>
      </c>
      <c r="B197" s="131">
        <v>41067.388888888891</v>
      </c>
      <c r="C197" s="57" t="s">
        <v>96</v>
      </c>
      <c r="D197" s="57" t="s">
        <v>678</v>
      </c>
      <c r="E197" s="148"/>
      <c r="F197" s="148"/>
      <c r="G197" s="148"/>
      <c r="H197" s="148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48"/>
      <c r="W197" s="15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50"/>
      <c r="AM197" s="150"/>
      <c r="AN197" s="150"/>
      <c r="AO197" s="150"/>
      <c r="AP197" s="150"/>
      <c r="AQ197" s="150"/>
      <c r="AR197" s="150"/>
      <c r="AS197" s="150"/>
      <c r="AT197" s="150"/>
      <c r="AU197" s="150"/>
      <c r="AV197" s="150"/>
      <c r="AW197" s="148" t="s">
        <v>679</v>
      </c>
      <c r="AX197" s="148" t="s">
        <v>101</v>
      </c>
      <c r="AY197" s="148">
        <v>1.2</v>
      </c>
      <c r="AZ197" s="148" t="s">
        <v>101</v>
      </c>
      <c r="BA197" s="148">
        <v>0.17</v>
      </c>
      <c r="BB197" s="148" t="s">
        <v>679</v>
      </c>
      <c r="BC197" s="148">
        <v>2.8</v>
      </c>
      <c r="BD197" s="148">
        <v>4.4000000000000004</v>
      </c>
      <c r="BE197" s="148">
        <v>1.7</v>
      </c>
      <c r="BF197" s="148">
        <v>0.72</v>
      </c>
      <c r="BG197" s="148">
        <v>5.3999999999999999E-2</v>
      </c>
      <c r="BH197" s="148">
        <v>0.25</v>
      </c>
      <c r="BI197" s="148" t="s">
        <v>99</v>
      </c>
      <c r="BJ197" s="148" t="s">
        <v>101</v>
      </c>
      <c r="BK197" s="148">
        <v>12</v>
      </c>
    </row>
    <row r="198" spans="1:63" x14ac:dyDescent="0.25">
      <c r="A198" s="57" t="s">
        <v>46</v>
      </c>
      <c r="B198" s="131">
        <v>41067.388888888891</v>
      </c>
      <c r="C198" s="57" t="s">
        <v>100</v>
      </c>
      <c r="D198" s="57" t="s">
        <v>602</v>
      </c>
      <c r="E198" s="148">
        <f>VLOOKUP($B198,lnnhirb,6,FALSE)</f>
        <v>4.3899999999999997</v>
      </c>
      <c r="F198" s="148">
        <f>VLOOKUP($B198,lnnhirb,7,FALSE)</f>
        <v>50020</v>
      </c>
      <c r="G198" s="148">
        <f>VLOOKUP($B198,lnnhirb,8,FALSE)</f>
        <v>8.34</v>
      </c>
      <c r="H198" s="148">
        <f>VLOOKUP($B198,lnnhirb,9,FALSE)</f>
        <v>19.670000000000002</v>
      </c>
      <c r="I198" s="150"/>
      <c r="J198" s="150"/>
      <c r="K198" s="150"/>
      <c r="L198" s="148">
        <v>7.86</v>
      </c>
      <c r="M198" s="148">
        <v>50200</v>
      </c>
      <c r="N198" s="148">
        <v>3.77</v>
      </c>
      <c r="O198" s="148" t="s">
        <v>115</v>
      </c>
      <c r="P198" s="148" t="s">
        <v>99</v>
      </c>
      <c r="Q198" s="148">
        <v>0.2</v>
      </c>
      <c r="R198" s="148">
        <v>0.03</v>
      </c>
      <c r="S198" s="148">
        <v>0.18</v>
      </c>
      <c r="T198" s="148">
        <v>10</v>
      </c>
      <c r="U198" s="148" t="s">
        <v>90</v>
      </c>
      <c r="V198" s="148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/>
      <c r="AM198" s="150"/>
      <c r="AN198" s="150"/>
      <c r="AO198" s="150"/>
      <c r="AP198" s="150"/>
      <c r="AQ198" s="150"/>
      <c r="AR198" s="150"/>
      <c r="AS198" s="150"/>
      <c r="AT198" s="150"/>
      <c r="AU198" s="150"/>
      <c r="AV198" s="150"/>
      <c r="AW198" s="150"/>
      <c r="AX198" s="150"/>
      <c r="AY198" s="150"/>
      <c r="AZ198" s="150"/>
      <c r="BA198" s="150"/>
      <c r="BB198" s="150"/>
      <c r="BC198" s="150"/>
      <c r="BD198" s="150"/>
      <c r="BE198" s="150"/>
      <c r="BF198" s="150"/>
      <c r="BG198" s="150"/>
      <c r="BH198" s="150"/>
      <c r="BI198" s="150"/>
      <c r="BJ198" s="150"/>
      <c r="BK198" s="150"/>
    </row>
    <row r="199" spans="1:63" x14ac:dyDescent="0.25">
      <c r="A199" s="57" t="s">
        <v>47</v>
      </c>
      <c r="B199" s="131">
        <v>41067.436111111114</v>
      </c>
      <c r="C199" s="57" t="s">
        <v>100</v>
      </c>
      <c r="D199" s="57" t="s">
        <v>92</v>
      </c>
      <c r="E199" s="148">
        <v>6.32</v>
      </c>
      <c r="F199" s="148">
        <v>50600</v>
      </c>
      <c r="G199" s="148">
        <v>8.64</v>
      </c>
      <c r="H199" s="148">
        <v>20.86</v>
      </c>
      <c r="I199" s="148" t="s">
        <v>122</v>
      </c>
      <c r="J199" s="148" t="s">
        <v>122</v>
      </c>
      <c r="K199" s="148" t="s">
        <v>122</v>
      </c>
      <c r="L199" s="148">
        <v>7.91</v>
      </c>
      <c r="M199" s="148">
        <v>50200</v>
      </c>
      <c r="N199" s="148">
        <v>2.19</v>
      </c>
      <c r="O199" s="148" t="s">
        <v>115</v>
      </c>
      <c r="P199" s="148" t="s">
        <v>99</v>
      </c>
      <c r="Q199" s="148">
        <v>0.2</v>
      </c>
      <c r="R199" s="148">
        <v>0.03</v>
      </c>
      <c r="S199" s="148">
        <v>0.15</v>
      </c>
      <c r="T199" s="148" t="s">
        <v>90</v>
      </c>
      <c r="U199" s="148" t="s">
        <v>90</v>
      </c>
      <c r="V199" s="148"/>
      <c r="W199" s="148">
        <v>5.96</v>
      </c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  <c r="AN199" s="150"/>
      <c r="AO199" s="150"/>
      <c r="AP199" s="150"/>
      <c r="AQ199" s="150"/>
      <c r="AR199" s="150"/>
      <c r="AS199" s="150"/>
      <c r="AT199" s="150"/>
      <c r="AU199" s="150"/>
      <c r="AV199" s="150"/>
      <c r="AW199" s="150"/>
      <c r="AX199" s="150"/>
      <c r="AY199" s="150"/>
      <c r="AZ199" s="150"/>
      <c r="BA199" s="150"/>
      <c r="BB199" s="150"/>
      <c r="BC199" s="150"/>
      <c r="BD199" s="150"/>
      <c r="BE199" s="150"/>
      <c r="BF199" s="150"/>
      <c r="BG199" s="150"/>
      <c r="BH199" s="150"/>
      <c r="BI199" s="150"/>
      <c r="BJ199" s="150"/>
      <c r="BK199" s="150"/>
    </row>
    <row r="200" spans="1:63" x14ac:dyDescent="0.25">
      <c r="A200" s="57" t="s">
        <v>47</v>
      </c>
      <c r="B200" s="131">
        <v>41067.436111111114</v>
      </c>
      <c r="C200" s="57" t="s">
        <v>100</v>
      </c>
      <c r="D200" s="57" t="s">
        <v>678</v>
      </c>
      <c r="E200" s="148"/>
      <c r="F200" s="148"/>
      <c r="G200" s="148"/>
      <c r="H200" s="148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48" t="s">
        <v>127</v>
      </c>
      <c r="W200" s="150"/>
      <c r="X200" s="148" t="s">
        <v>97</v>
      </c>
      <c r="Y200" s="148" t="s">
        <v>97</v>
      </c>
      <c r="Z200" s="148" t="s">
        <v>97</v>
      </c>
      <c r="AA200" s="148" t="s">
        <v>97</v>
      </c>
      <c r="AB200" s="148" t="s">
        <v>97</v>
      </c>
      <c r="AC200" s="148" t="s">
        <v>97</v>
      </c>
      <c r="AD200" s="148" t="s">
        <v>97</v>
      </c>
      <c r="AE200" s="148" t="s">
        <v>97</v>
      </c>
      <c r="AF200" s="148" t="s">
        <v>97</v>
      </c>
      <c r="AG200" s="148" t="s">
        <v>97</v>
      </c>
      <c r="AH200" s="148" t="s">
        <v>97</v>
      </c>
      <c r="AI200" s="148" t="s">
        <v>97</v>
      </c>
      <c r="AJ200" s="148" t="s">
        <v>97</v>
      </c>
      <c r="AK200" s="148" t="s">
        <v>97</v>
      </c>
      <c r="AL200" s="148" t="s">
        <v>97</v>
      </c>
      <c r="AM200" s="148" t="s">
        <v>97</v>
      </c>
      <c r="AN200" s="148" t="s">
        <v>97</v>
      </c>
      <c r="AO200" s="148" t="s">
        <v>287</v>
      </c>
      <c r="AP200" s="148" t="s">
        <v>97</v>
      </c>
      <c r="AQ200" s="148" t="s">
        <v>97</v>
      </c>
      <c r="AR200" s="148" t="s">
        <v>97</v>
      </c>
      <c r="AS200" s="148" t="s">
        <v>97</v>
      </c>
      <c r="AT200" s="148" t="s">
        <v>97</v>
      </c>
      <c r="AU200" s="148" t="s">
        <v>97</v>
      </c>
      <c r="AV200" s="148" t="s">
        <v>679</v>
      </c>
      <c r="AW200" s="148"/>
      <c r="AX200" s="148" t="s">
        <v>101</v>
      </c>
      <c r="AY200" s="148">
        <v>1.2</v>
      </c>
      <c r="AZ200" s="148" t="s">
        <v>101</v>
      </c>
      <c r="BA200" s="148">
        <v>8.4000000000000005E-2</v>
      </c>
      <c r="BB200" s="148">
        <v>0.35</v>
      </c>
      <c r="BC200" s="148">
        <v>5.2</v>
      </c>
      <c r="BD200" s="148">
        <v>45</v>
      </c>
      <c r="BE200" s="148">
        <v>1.8</v>
      </c>
      <c r="BF200" s="148">
        <v>0.56000000000000005</v>
      </c>
      <c r="BG200" s="148">
        <v>0.24</v>
      </c>
      <c r="BH200" s="148" t="s">
        <v>337</v>
      </c>
      <c r="BI200" s="148" t="s">
        <v>99</v>
      </c>
      <c r="BJ200" s="148" t="s">
        <v>101</v>
      </c>
      <c r="BK200" s="148">
        <v>12</v>
      </c>
    </row>
    <row r="201" spans="1:63" x14ac:dyDescent="0.25">
      <c r="A201" s="57" t="s">
        <v>47</v>
      </c>
      <c r="B201" s="131">
        <v>41067.436111111114</v>
      </c>
      <c r="C201" s="57" t="s">
        <v>96</v>
      </c>
      <c r="D201" s="57" t="s">
        <v>678</v>
      </c>
      <c r="E201" s="148"/>
      <c r="F201" s="148"/>
      <c r="G201" s="148"/>
      <c r="H201" s="148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48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/>
      <c r="AN201" s="150"/>
      <c r="AO201" s="150"/>
      <c r="AP201" s="150"/>
      <c r="AQ201" s="150"/>
      <c r="AR201" s="150"/>
      <c r="AS201" s="150"/>
      <c r="AT201" s="150"/>
      <c r="AU201" s="150"/>
      <c r="AV201" s="150"/>
      <c r="AW201" s="148" t="s">
        <v>679</v>
      </c>
      <c r="AX201" s="148" t="s">
        <v>101</v>
      </c>
      <c r="AY201" s="148">
        <v>0.9</v>
      </c>
      <c r="AZ201" s="148" t="s">
        <v>101</v>
      </c>
      <c r="BA201" s="148">
        <v>0.1</v>
      </c>
      <c r="BB201" s="148">
        <v>0.3</v>
      </c>
      <c r="BC201" s="148">
        <v>4</v>
      </c>
      <c r="BD201" s="148">
        <v>4</v>
      </c>
      <c r="BE201" s="148">
        <v>0.57999999999999996</v>
      </c>
      <c r="BF201" s="148">
        <v>0.59</v>
      </c>
      <c r="BG201" s="148">
        <v>5.5E-2</v>
      </c>
      <c r="BH201" s="148" t="s">
        <v>337</v>
      </c>
      <c r="BI201" s="148" t="s">
        <v>99</v>
      </c>
      <c r="BJ201" s="148" t="s">
        <v>101</v>
      </c>
      <c r="BK201" s="148">
        <v>12</v>
      </c>
    </row>
    <row r="202" spans="1:63" x14ac:dyDescent="0.25">
      <c r="A202" s="57" t="s">
        <v>43</v>
      </c>
      <c r="B202" s="131">
        <v>41073.399305555555</v>
      </c>
      <c r="C202" s="57" t="s">
        <v>100</v>
      </c>
      <c r="D202" s="57" t="s">
        <v>92</v>
      </c>
      <c r="E202" s="148">
        <v>6.67</v>
      </c>
      <c r="F202" s="148">
        <v>35219</v>
      </c>
      <c r="G202" s="148">
        <v>7.38</v>
      </c>
      <c r="H202" s="148">
        <v>22.81</v>
      </c>
      <c r="I202" s="148">
        <v>40</v>
      </c>
      <c r="J202" s="148">
        <v>70</v>
      </c>
      <c r="K202" s="148" t="s">
        <v>550</v>
      </c>
      <c r="L202" s="148">
        <v>8.0399999999999991</v>
      </c>
      <c r="M202" s="148">
        <v>28700</v>
      </c>
      <c r="N202" s="148">
        <v>3.91</v>
      </c>
      <c r="O202" s="148" t="s">
        <v>115</v>
      </c>
      <c r="P202" s="148" t="s">
        <v>99</v>
      </c>
      <c r="Q202" s="148">
        <v>0.6</v>
      </c>
      <c r="R202" s="148" t="s">
        <v>98</v>
      </c>
      <c r="S202" s="148">
        <v>0.14000000000000001</v>
      </c>
      <c r="T202" s="148">
        <v>8</v>
      </c>
      <c r="U202" s="148" t="s">
        <v>90</v>
      </c>
      <c r="V202" s="148"/>
      <c r="W202" s="148">
        <v>5.98</v>
      </c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  <c r="AN202" s="150"/>
      <c r="AO202" s="150"/>
      <c r="AP202" s="150"/>
      <c r="AQ202" s="150"/>
      <c r="AR202" s="150"/>
      <c r="AS202" s="150"/>
      <c r="AT202" s="150"/>
      <c r="AU202" s="150"/>
      <c r="AV202" s="150"/>
      <c r="AW202" s="150"/>
      <c r="AX202" s="150"/>
      <c r="AY202" s="150"/>
      <c r="AZ202" s="150"/>
      <c r="BA202" s="150"/>
      <c r="BB202" s="150"/>
      <c r="BC202" s="150"/>
      <c r="BD202" s="150"/>
      <c r="BE202" s="150"/>
      <c r="BF202" s="150"/>
      <c r="BG202" s="150"/>
      <c r="BH202" s="150"/>
      <c r="BI202" s="150"/>
      <c r="BJ202" s="150"/>
      <c r="BK202" s="150"/>
    </row>
    <row r="203" spans="1:63" x14ac:dyDescent="0.25">
      <c r="A203" s="57" t="s">
        <v>43</v>
      </c>
      <c r="B203" s="131">
        <v>41073.399305555555</v>
      </c>
      <c r="C203" s="57" t="s">
        <v>100</v>
      </c>
      <c r="D203" s="57" t="s">
        <v>678</v>
      </c>
      <c r="E203" s="148"/>
      <c r="F203" s="148"/>
      <c r="G203" s="148"/>
      <c r="H203" s="148"/>
      <c r="I203" s="148"/>
      <c r="J203" s="148"/>
      <c r="K203" s="148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48" t="s">
        <v>127</v>
      </c>
      <c r="W203" s="150"/>
      <c r="X203" s="148" t="s">
        <v>97</v>
      </c>
      <c r="Y203" s="148" t="s">
        <v>97</v>
      </c>
      <c r="Z203" s="148" t="s">
        <v>97</v>
      </c>
      <c r="AA203" s="148" t="s">
        <v>97</v>
      </c>
      <c r="AB203" s="148" t="s">
        <v>97</v>
      </c>
      <c r="AC203" s="148" t="s">
        <v>97</v>
      </c>
      <c r="AD203" s="148" t="s">
        <v>97</v>
      </c>
      <c r="AE203" s="148" t="s">
        <v>97</v>
      </c>
      <c r="AF203" s="148" t="s">
        <v>97</v>
      </c>
      <c r="AG203" s="148" t="s">
        <v>97</v>
      </c>
      <c r="AH203" s="148" t="s">
        <v>97</v>
      </c>
      <c r="AI203" s="148" t="s">
        <v>97</v>
      </c>
      <c r="AJ203" s="148" t="s">
        <v>97</v>
      </c>
      <c r="AK203" s="148" t="s">
        <v>97</v>
      </c>
      <c r="AL203" s="148" t="s">
        <v>97</v>
      </c>
      <c r="AM203" s="148" t="s">
        <v>97</v>
      </c>
      <c r="AN203" s="148" t="s">
        <v>97</v>
      </c>
      <c r="AO203" s="148" t="s">
        <v>287</v>
      </c>
      <c r="AP203" s="148" t="s">
        <v>97</v>
      </c>
      <c r="AQ203" s="148" t="s">
        <v>97</v>
      </c>
      <c r="AR203" s="148" t="s">
        <v>97</v>
      </c>
      <c r="AS203" s="148" t="s">
        <v>97</v>
      </c>
      <c r="AT203" s="148" t="s">
        <v>97</v>
      </c>
      <c r="AU203" s="148" t="s">
        <v>97</v>
      </c>
      <c r="AV203" s="148">
        <v>0.38800000000000001</v>
      </c>
      <c r="AW203" s="148"/>
      <c r="AX203" s="148" t="s">
        <v>101</v>
      </c>
      <c r="AY203" s="148">
        <v>1.1000000000000001</v>
      </c>
      <c r="AZ203" s="148" t="s">
        <v>101</v>
      </c>
      <c r="BA203" s="148">
        <v>8.3000000000000004E-2</v>
      </c>
      <c r="BB203" s="148">
        <v>0.51</v>
      </c>
      <c r="BC203" s="148">
        <v>6.5</v>
      </c>
      <c r="BD203" s="148">
        <v>120</v>
      </c>
      <c r="BE203" s="148">
        <v>0.88</v>
      </c>
      <c r="BF203" s="148">
        <v>0.65</v>
      </c>
      <c r="BG203" s="148">
        <v>0.45</v>
      </c>
      <c r="BH203" s="148">
        <v>0.24</v>
      </c>
      <c r="BI203" s="148" t="s">
        <v>99</v>
      </c>
      <c r="BJ203" s="148" t="s">
        <v>101</v>
      </c>
      <c r="BK203" s="148">
        <v>16</v>
      </c>
    </row>
    <row r="204" spans="1:63" x14ac:dyDescent="0.25">
      <c r="A204" s="57" t="s">
        <v>43</v>
      </c>
      <c r="B204" s="131">
        <v>41073.399305555555</v>
      </c>
      <c r="C204" s="57" t="s">
        <v>96</v>
      </c>
      <c r="D204" s="57" t="s">
        <v>678</v>
      </c>
      <c r="E204" s="148"/>
      <c r="F204" s="148"/>
      <c r="G204" s="148"/>
      <c r="H204" s="148"/>
      <c r="I204" s="148"/>
      <c r="J204" s="148"/>
      <c r="K204" s="148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48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150"/>
      <c r="AQ204" s="150"/>
      <c r="AR204" s="150"/>
      <c r="AS204" s="150"/>
      <c r="AT204" s="150"/>
      <c r="AU204" s="150"/>
      <c r="AV204" s="150"/>
      <c r="AW204" s="148" t="s">
        <v>679</v>
      </c>
      <c r="AX204" s="148" t="s">
        <v>101</v>
      </c>
      <c r="AY204" s="148">
        <v>1</v>
      </c>
      <c r="AZ204" s="148" t="s">
        <v>101</v>
      </c>
      <c r="BA204" s="148">
        <v>0.11</v>
      </c>
      <c r="BB204" s="148">
        <v>0.3</v>
      </c>
      <c r="BC204" s="148">
        <v>3.9</v>
      </c>
      <c r="BD204" s="148">
        <v>7.1</v>
      </c>
      <c r="BE204" s="148">
        <v>0.24</v>
      </c>
      <c r="BF204" s="148">
        <v>0.59</v>
      </c>
      <c r="BG204" s="148">
        <v>6.6000000000000003E-2</v>
      </c>
      <c r="BH204" s="148">
        <v>0.25</v>
      </c>
      <c r="BI204" s="148" t="s">
        <v>99</v>
      </c>
      <c r="BJ204" s="148" t="s">
        <v>101</v>
      </c>
      <c r="BK204" s="148">
        <v>13</v>
      </c>
    </row>
    <row r="205" spans="1:63" x14ac:dyDescent="0.25">
      <c r="A205" s="57" t="s">
        <v>41</v>
      </c>
      <c r="B205" s="131">
        <v>41073.410416666666</v>
      </c>
      <c r="C205" s="57" t="s">
        <v>100</v>
      </c>
      <c r="D205" s="57" t="s">
        <v>92</v>
      </c>
      <c r="E205" s="148">
        <v>3.92</v>
      </c>
      <c r="F205" s="148">
        <v>49544</v>
      </c>
      <c r="G205" s="148">
        <v>6.68</v>
      </c>
      <c r="H205" s="148">
        <v>22.02</v>
      </c>
      <c r="I205" s="148" t="s">
        <v>122</v>
      </c>
      <c r="J205" s="148" t="s">
        <v>122</v>
      </c>
      <c r="K205" s="148">
        <v>9</v>
      </c>
      <c r="L205" s="148">
        <v>7.7</v>
      </c>
      <c r="M205" s="148">
        <v>50000</v>
      </c>
      <c r="N205" s="148">
        <v>5.94</v>
      </c>
      <c r="O205" s="148" t="s">
        <v>115</v>
      </c>
      <c r="P205" s="148" t="s">
        <v>99</v>
      </c>
      <c r="Q205" s="148">
        <v>0.7</v>
      </c>
      <c r="R205" s="148">
        <v>7.0000000000000007E-2</v>
      </c>
      <c r="S205" s="148">
        <v>0.35</v>
      </c>
      <c r="T205" s="148">
        <v>5</v>
      </c>
      <c r="U205" s="148" t="s">
        <v>90</v>
      </c>
      <c r="V205" s="148"/>
      <c r="W205" s="148" t="s">
        <v>90</v>
      </c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150"/>
      <c r="AQ205" s="150"/>
      <c r="AR205" s="150"/>
      <c r="AS205" s="150"/>
      <c r="AT205" s="150"/>
      <c r="AU205" s="150"/>
      <c r="AV205" s="150"/>
      <c r="AW205" s="150"/>
      <c r="AX205" s="150"/>
      <c r="AY205" s="150"/>
      <c r="AZ205" s="150"/>
      <c r="BA205" s="150"/>
      <c r="BB205" s="150"/>
      <c r="BC205" s="150"/>
      <c r="BD205" s="150"/>
      <c r="BE205" s="150"/>
      <c r="BF205" s="150"/>
      <c r="BG205" s="150"/>
      <c r="BH205" s="150"/>
      <c r="BI205" s="150"/>
      <c r="BJ205" s="150"/>
      <c r="BK205" s="150"/>
    </row>
    <row r="206" spans="1:63" x14ac:dyDescent="0.25">
      <c r="A206" s="57" t="s">
        <v>41</v>
      </c>
      <c r="B206" s="131">
        <v>41073.410416666666</v>
      </c>
      <c r="C206" s="57" t="s">
        <v>100</v>
      </c>
      <c r="D206" s="57" t="s">
        <v>678</v>
      </c>
      <c r="E206" s="148"/>
      <c r="F206" s="148"/>
      <c r="G206" s="148"/>
      <c r="H206" s="148"/>
      <c r="I206" s="148"/>
      <c r="J206" s="148"/>
      <c r="K206" s="148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48" t="s">
        <v>127</v>
      </c>
      <c r="W206" s="150"/>
      <c r="X206" s="148" t="s">
        <v>97</v>
      </c>
      <c r="Y206" s="148" t="s">
        <v>97</v>
      </c>
      <c r="Z206" s="148" t="s">
        <v>97</v>
      </c>
      <c r="AA206" s="148" t="s">
        <v>97</v>
      </c>
      <c r="AB206" s="148" t="s">
        <v>97</v>
      </c>
      <c r="AC206" s="148" t="s">
        <v>97</v>
      </c>
      <c r="AD206" s="148" t="s">
        <v>97</v>
      </c>
      <c r="AE206" s="148" t="s">
        <v>97</v>
      </c>
      <c r="AF206" s="148" t="s">
        <v>97</v>
      </c>
      <c r="AG206" s="148" t="s">
        <v>97</v>
      </c>
      <c r="AH206" s="148" t="s">
        <v>97</v>
      </c>
      <c r="AI206" s="148" t="s">
        <v>97</v>
      </c>
      <c r="AJ206" s="148" t="s">
        <v>97</v>
      </c>
      <c r="AK206" s="148" t="s">
        <v>97</v>
      </c>
      <c r="AL206" s="148" t="s">
        <v>97</v>
      </c>
      <c r="AM206" s="148" t="s">
        <v>97</v>
      </c>
      <c r="AN206" s="148" t="s">
        <v>97</v>
      </c>
      <c r="AO206" s="148" t="s">
        <v>287</v>
      </c>
      <c r="AP206" s="148" t="s">
        <v>97</v>
      </c>
      <c r="AQ206" s="148" t="s">
        <v>97</v>
      </c>
      <c r="AR206" s="148" t="s">
        <v>97</v>
      </c>
      <c r="AS206" s="148" t="s">
        <v>97</v>
      </c>
      <c r="AT206" s="148" t="s">
        <v>97</v>
      </c>
      <c r="AU206" s="148" t="s">
        <v>97</v>
      </c>
      <c r="AV206" s="148">
        <v>0.59</v>
      </c>
      <c r="AW206" s="148"/>
      <c r="AX206" s="148" t="s">
        <v>101</v>
      </c>
      <c r="AY206" s="148">
        <v>1.6</v>
      </c>
      <c r="AZ206" s="148">
        <v>5.0999999999999997E-2</v>
      </c>
      <c r="BA206" s="148">
        <v>0.3</v>
      </c>
      <c r="BB206" s="148">
        <v>2.2000000000000002</v>
      </c>
      <c r="BC206" s="148">
        <v>19</v>
      </c>
      <c r="BD206" s="148">
        <v>2300</v>
      </c>
      <c r="BE206" s="148">
        <v>5.4</v>
      </c>
      <c r="BF206" s="148">
        <v>2.8</v>
      </c>
      <c r="BG206" s="148">
        <v>9.1</v>
      </c>
      <c r="BH206" s="148">
        <v>0.21</v>
      </c>
      <c r="BI206" s="148" t="s">
        <v>99</v>
      </c>
      <c r="BJ206" s="148" t="s">
        <v>101</v>
      </c>
      <c r="BK206" s="148">
        <v>43</v>
      </c>
    </row>
    <row r="207" spans="1:63" x14ac:dyDescent="0.25">
      <c r="A207" s="57" t="s">
        <v>41</v>
      </c>
      <c r="B207" s="131">
        <v>41073.410416666666</v>
      </c>
      <c r="C207" s="57" t="s">
        <v>96</v>
      </c>
      <c r="D207" s="57" t="s">
        <v>678</v>
      </c>
      <c r="E207" s="148"/>
      <c r="F207" s="148"/>
      <c r="G207" s="148"/>
      <c r="H207" s="148"/>
      <c r="I207" s="148"/>
      <c r="J207" s="148"/>
      <c r="K207" s="148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48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  <c r="AN207" s="150"/>
      <c r="AO207" s="150"/>
      <c r="AP207" s="150"/>
      <c r="AQ207" s="150"/>
      <c r="AR207" s="150"/>
      <c r="AS207" s="150"/>
      <c r="AT207" s="150"/>
      <c r="AU207" s="150"/>
      <c r="AV207" s="150"/>
      <c r="AW207" s="148">
        <v>0.45100000000000001</v>
      </c>
      <c r="AX207" s="148" t="s">
        <v>101</v>
      </c>
      <c r="AY207" s="148">
        <v>1.2</v>
      </c>
      <c r="AZ207" s="148" t="s">
        <v>101</v>
      </c>
      <c r="BA207" s="148">
        <v>0.16</v>
      </c>
      <c r="BB207" s="148" t="s">
        <v>679</v>
      </c>
      <c r="BC207" s="148">
        <v>3.3</v>
      </c>
      <c r="BD207" s="148">
        <v>18</v>
      </c>
      <c r="BE207" s="148">
        <v>0.26</v>
      </c>
      <c r="BF207" s="148">
        <v>1.5</v>
      </c>
      <c r="BG207" s="148">
        <v>0.11</v>
      </c>
      <c r="BH207" s="148">
        <v>0.38</v>
      </c>
      <c r="BI207" s="148" t="s">
        <v>99</v>
      </c>
      <c r="BJ207" s="148" t="s">
        <v>101</v>
      </c>
      <c r="BK207" s="148">
        <v>11</v>
      </c>
    </row>
    <row r="208" spans="1:63" x14ac:dyDescent="0.25">
      <c r="A208" s="57" t="s">
        <v>49</v>
      </c>
      <c r="B208" s="131">
        <v>41073.44027777778</v>
      </c>
      <c r="C208" s="57" t="s">
        <v>100</v>
      </c>
      <c r="D208" s="57" t="s">
        <v>92</v>
      </c>
      <c r="E208" s="148">
        <v>5.21</v>
      </c>
      <c r="F208" s="148">
        <v>47061</v>
      </c>
      <c r="G208" s="148">
        <v>6.58</v>
      </c>
      <c r="H208" s="148">
        <v>21.77</v>
      </c>
      <c r="I208" s="148" t="s">
        <v>122</v>
      </c>
      <c r="J208" s="148" t="s">
        <v>122</v>
      </c>
      <c r="K208" s="148" t="s">
        <v>122</v>
      </c>
      <c r="L208" s="148">
        <v>7.8</v>
      </c>
      <c r="M208" s="148">
        <v>47800</v>
      </c>
      <c r="N208" s="148">
        <v>34</v>
      </c>
      <c r="O208" s="148" t="s">
        <v>115</v>
      </c>
      <c r="P208" s="148" t="s">
        <v>99</v>
      </c>
      <c r="Q208" s="148">
        <v>1.1000000000000001</v>
      </c>
      <c r="R208" s="148">
        <v>0.06</v>
      </c>
      <c r="S208" s="148">
        <v>0.71</v>
      </c>
      <c r="T208" s="148">
        <v>81</v>
      </c>
      <c r="U208" s="148">
        <v>13</v>
      </c>
      <c r="V208" s="148"/>
      <c r="W208" s="148" t="s">
        <v>90</v>
      </c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/>
      <c r="AM208" s="150"/>
      <c r="AN208" s="150"/>
      <c r="AO208" s="150"/>
      <c r="AP208" s="150"/>
      <c r="AQ208" s="150"/>
      <c r="AR208" s="150"/>
      <c r="AS208" s="150"/>
      <c r="AT208" s="150"/>
      <c r="AU208" s="150"/>
      <c r="AV208" s="150"/>
      <c r="AW208" s="150"/>
      <c r="AX208" s="150"/>
      <c r="AY208" s="150"/>
      <c r="AZ208" s="150"/>
      <c r="BA208" s="150"/>
      <c r="BB208" s="150"/>
      <c r="BC208" s="150"/>
      <c r="BD208" s="150"/>
      <c r="BE208" s="150"/>
      <c r="BF208" s="150"/>
      <c r="BG208" s="150"/>
      <c r="BH208" s="150"/>
      <c r="BI208" s="150"/>
      <c r="BJ208" s="150"/>
      <c r="BK208" s="150"/>
    </row>
    <row r="209" spans="1:63" x14ac:dyDescent="0.25">
      <c r="A209" s="57" t="s">
        <v>49</v>
      </c>
      <c r="B209" s="131">
        <v>41073.44027777778</v>
      </c>
      <c r="C209" s="57" t="s">
        <v>100</v>
      </c>
      <c r="D209" s="57" t="s">
        <v>678</v>
      </c>
      <c r="E209" s="148"/>
      <c r="F209" s="148"/>
      <c r="G209" s="148"/>
      <c r="H209" s="148"/>
      <c r="I209" s="148"/>
      <c r="J209" s="148"/>
      <c r="K209" s="148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48" t="s">
        <v>127</v>
      </c>
      <c r="W209" s="150"/>
      <c r="X209" s="148" t="s">
        <v>97</v>
      </c>
      <c r="Y209" s="148" t="s">
        <v>97</v>
      </c>
      <c r="Z209" s="148" t="s">
        <v>97</v>
      </c>
      <c r="AA209" s="148" t="s">
        <v>97</v>
      </c>
      <c r="AB209" s="148" t="s">
        <v>97</v>
      </c>
      <c r="AC209" s="148" t="s">
        <v>97</v>
      </c>
      <c r="AD209" s="148" t="s">
        <v>97</v>
      </c>
      <c r="AE209" s="148" t="s">
        <v>97</v>
      </c>
      <c r="AF209" s="148" t="s">
        <v>97</v>
      </c>
      <c r="AG209" s="148" t="s">
        <v>97</v>
      </c>
      <c r="AH209" s="148" t="s">
        <v>97</v>
      </c>
      <c r="AI209" s="148" t="s">
        <v>97</v>
      </c>
      <c r="AJ209" s="148" t="s">
        <v>97</v>
      </c>
      <c r="AK209" s="148" t="s">
        <v>97</v>
      </c>
      <c r="AL209" s="148" t="s">
        <v>97</v>
      </c>
      <c r="AM209" s="148" t="s">
        <v>97</v>
      </c>
      <c r="AN209" s="148" t="s">
        <v>97</v>
      </c>
      <c r="AO209" s="148" t="s">
        <v>287</v>
      </c>
      <c r="AP209" s="148" t="s">
        <v>97</v>
      </c>
      <c r="AQ209" s="148" t="s">
        <v>97</v>
      </c>
      <c r="AR209" s="148" t="s">
        <v>97</v>
      </c>
      <c r="AS209" s="148" t="s">
        <v>97</v>
      </c>
      <c r="AT209" s="148" t="s">
        <v>97</v>
      </c>
      <c r="AU209" s="148" t="s">
        <v>97</v>
      </c>
      <c r="AV209" s="148">
        <v>0.54600000000000004</v>
      </c>
      <c r="AW209" s="150"/>
      <c r="AX209" s="148" t="s">
        <v>101</v>
      </c>
      <c r="AY209" s="148">
        <v>1.3</v>
      </c>
      <c r="AZ209" s="148" t="s">
        <v>101</v>
      </c>
      <c r="BA209" s="148">
        <v>9.2999999999999999E-2</v>
      </c>
      <c r="BB209" s="148">
        <v>0.55000000000000004</v>
      </c>
      <c r="BC209" s="148">
        <v>7.9</v>
      </c>
      <c r="BD209" s="148">
        <v>580</v>
      </c>
      <c r="BE209" s="148">
        <v>0.75</v>
      </c>
      <c r="BF209" s="148">
        <v>1.2</v>
      </c>
      <c r="BG209" s="148">
        <v>1.2</v>
      </c>
      <c r="BH209" s="148">
        <v>0.25</v>
      </c>
      <c r="BI209" s="148" t="s">
        <v>99</v>
      </c>
      <c r="BJ209" s="148" t="s">
        <v>101</v>
      </c>
      <c r="BK209" s="148">
        <v>17</v>
      </c>
    </row>
    <row r="210" spans="1:63" x14ac:dyDescent="0.25">
      <c r="A210" s="57" t="s">
        <v>49</v>
      </c>
      <c r="B210" s="131">
        <v>41073.44027777778</v>
      </c>
      <c r="C210" s="57" t="s">
        <v>96</v>
      </c>
      <c r="D210" s="57" t="s">
        <v>678</v>
      </c>
      <c r="E210" s="148"/>
      <c r="F210" s="148"/>
      <c r="G210" s="148"/>
      <c r="H210" s="148"/>
      <c r="I210" s="148"/>
      <c r="J210" s="148"/>
      <c r="K210" s="148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48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50"/>
      <c r="AM210" s="150"/>
      <c r="AN210" s="150"/>
      <c r="AO210" s="150"/>
      <c r="AP210" s="150"/>
      <c r="AQ210" s="150"/>
      <c r="AR210" s="150"/>
      <c r="AS210" s="150"/>
      <c r="AT210" s="150"/>
      <c r="AU210" s="150"/>
      <c r="AV210" s="150"/>
      <c r="AW210" s="148">
        <v>0.51400000000000001</v>
      </c>
      <c r="AX210" s="148" t="s">
        <v>101</v>
      </c>
      <c r="AY210" s="148">
        <v>1</v>
      </c>
      <c r="AZ210" s="148" t="s">
        <v>101</v>
      </c>
      <c r="BA210" s="148">
        <v>9.5000000000000001E-2</v>
      </c>
      <c r="BB210" s="148" t="s">
        <v>679</v>
      </c>
      <c r="BC210" s="148">
        <v>4.4000000000000004</v>
      </c>
      <c r="BD210" s="148">
        <v>19</v>
      </c>
      <c r="BE210" s="148">
        <v>0.31</v>
      </c>
      <c r="BF210" s="148">
        <v>0.69</v>
      </c>
      <c r="BG210" s="148">
        <v>0.33</v>
      </c>
      <c r="BH210" s="148">
        <v>0.28000000000000003</v>
      </c>
      <c r="BI210" s="148" t="s">
        <v>99</v>
      </c>
      <c r="BJ210" s="148" t="s">
        <v>101</v>
      </c>
      <c r="BK210" s="148">
        <v>14</v>
      </c>
    </row>
    <row r="211" spans="1:63" x14ac:dyDescent="0.25">
      <c r="A211" s="57" t="s">
        <v>44</v>
      </c>
      <c r="B211" s="131">
        <v>41073.45208333333</v>
      </c>
      <c r="C211" s="57" t="s">
        <v>100</v>
      </c>
      <c r="D211" s="57" t="s">
        <v>92</v>
      </c>
      <c r="E211" s="148">
        <v>7.21</v>
      </c>
      <c r="F211" s="148">
        <v>44375</v>
      </c>
      <c r="G211" s="148">
        <v>7.46</v>
      </c>
      <c r="H211" s="148">
        <v>22.16</v>
      </c>
      <c r="I211" s="148" t="s">
        <v>122</v>
      </c>
      <c r="J211" s="148" t="s">
        <v>463</v>
      </c>
      <c r="K211" s="148" t="s">
        <v>122</v>
      </c>
      <c r="L211" s="148">
        <v>7.77</v>
      </c>
      <c r="M211" s="148">
        <v>49200</v>
      </c>
      <c r="N211" s="148">
        <v>1</v>
      </c>
      <c r="O211" s="148" t="s">
        <v>115</v>
      </c>
      <c r="P211" s="148" t="s">
        <v>99</v>
      </c>
      <c r="Q211" s="148">
        <v>0.4</v>
      </c>
      <c r="R211" s="148">
        <v>0.04</v>
      </c>
      <c r="S211" s="148">
        <v>0.18</v>
      </c>
      <c r="T211" s="148" t="s">
        <v>90</v>
      </c>
      <c r="U211" s="148" t="s">
        <v>90</v>
      </c>
      <c r="V211" s="148"/>
      <c r="W211" s="148">
        <v>23.5</v>
      </c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50"/>
      <c r="AM211" s="150"/>
      <c r="AN211" s="150"/>
      <c r="AO211" s="150"/>
      <c r="AP211" s="150"/>
      <c r="AQ211" s="150"/>
      <c r="AR211" s="150"/>
      <c r="AS211" s="150"/>
      <c r="AT211" s="150"/>
      <c r="AU211" s="150"/>
      <c r="AV211" s="150"/>
      <c r="AW211" s="150"/>
      <c r="AX211" s="150"/>
      <c r="AY211" s="150"/>
      <c r="AZ211" s="150"/>
      <c r="BA211" s="150"/>
      <c r="BB211" s="150"/>
      <c r="BC211" s="150"/>
      <c r="BD211" s="150"/>
      <c r="BE211" s="150"/>
      <c r="BF211" s="150"/>
      <c r="BG211" s="150"/>
      <c r="BH211" s="150"/>
      <c r="BI211" s="150"/>
      <c r="BJ211" s="150"/>
      <c r="BK211" s="150"/>
    </row>
    <row r="212" spans="1:63" x14ac:dyDescent="0.25">
      <c r="A212" s="57" t="s">
        <v>44</v>
      </c>
      <c r="B212" s="131">
        <v>41073.45208333333</v>
      </c>
      <c r="C212" s="57" t="s">
        <v>100</v>
      </c>
      <c r="D212" s="57" t="s">
        <v>678</v>
      </c>
      <c r="E212" s="148"/>
      <c r="F212" s="148"/>
      <c r="G212" s="148"/>
      <c r="H212" s="148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48" t="s">
        <v>127</v>
      </c>
      <c r="W212" s="150"/>
      <c r="X212" s="148" t="s">
        <v>97</v>
      </c>
      <c r="Y212" s="148" t="s">
        <v>97</v>
      </c>
      <c r="Z212" s="148" t="s">
        <v>97</v>
      </c>
      <c r="AA212" s="148" t="s">
        <v>97</v>
      </c>
      <c r="AB212" s="148" t="s">
        <v>97</v>
      </c>
      <c r="AC212" s="148" t="s">
        <v>97</v>
      </c>
      <c r="AD212" s="148" t="s">
        <v>97</v>
      </c>
      <c r="AE212" s="148" t="s">
        <v>97</v>
      </c>
      <c r="AF212" s="148" t="s">
        <v>97</v>
      </c>
      <c r="AG212" s="148" t="s">
        <v>97</v>
      </c>
      <c r="AH212" s="148" t="s">
        <v>97</v>
      </c>
      <c r="AI212" s="148" t="s">
        <v>97</v>
      </c>
      <c r="AJ212" s="148" t="s">
        <v>97</v>
      </c>
      <c r="AK212" s="148" t="s">
        <v>97</v>
      </c>
      <c r="AL212" s="148" t="s">
        <v>97</v>
      </c>
      <c r="AM212" s="148" t="s">
        <v>97</v>
      </c>
      <c r="AN212" s="148" t="s">
        <v>97</v>
      </c>
      <c r="AO212" s="148" t="s">
        <v>287</v>
      </c>
      <c r="AP212" s="148" t="s">
        <v>97</v>
      </c>
      <c r="AQ212" s="148" t="s">
        <v>97</v>
      </c>
      <c r="AR212" s="148" t="s">
        <v>97</v>
      </c>
      <c r="AS212" s="148" t="s">
        <v>97</v>
      </c>
      <c r="AT212" s="148" t="s">
        <v>97</v>
      </c>
      <c r="AU212" s="148" t="s">
        <v>97</v>
      </c>
      <c r="AV212" s="148">
        <v>0.35899999999999999</v>
      </c>
      <c r="AW212" s="150"/>
      <c r="AX212" s="148" t="s">
        <v>101</v>
      </c>
      <c r="AY212" s="148">
        <v>1.3</v>
      </c>
      <c r="AZ212" s="148" t="s">
        <v>101</v>
      </c>
      <c r="BA212" s="148">
        <v>0.1</v>
      </c>
      <c r="BB212" s="148">
        <v>0.65</v>
      </c>
      <c r="BC212" s="148">
        <v>7</v>
      </c>
      <c r="BD212" s="148">
        <v>160</v>
      </c>
      <c r="BE212" s="148">
        <v>0.65</v>
      </c>
      <c r="BF212" s="148">
        <v>0.77</v>
      </c>
      <c r="BG212" s="148">
        <v>0.82</v>
      </c>
      <c r="BH212" s="148">
        <v>0.21</v>
      </c>
      <c r="BI212" s="148" t="s">
        <v>99</v>
      </c>
      <c r="BJ212" s="148" t="s">
        <v>101</v>
      </c>
      <c r="BK212" s="148">
        <v>24</v>
      </c>
    </row>
    <row r="213" spans="1:63" x14ac:dyDescent="0.25">
      <c r="A213" s="57" t="s">
        <v>44</v>
      </c>
      <c r="B213" s="131">
        <v>41073.45208333333</v>
      </c>
      <c r="C213" s="57" t="s">
        <v>96</v>
      </c>
      <c r="D213" s="57" t="s">
        <v>678</v>
      </c>
      <c r="E213" s="148"/>
      <c r="F213" s="148"/>
      <c r="G213" s="148"/>
      <c r="H213" s="148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48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  <c r="AL213" s="150"/>
      <c r="AM213" s="150"/>
      <c r="AN213" s="150"/>
      <c r="AO213" s="150"/>
      <c r="AP213" s="150"/>
      <c r="AQ213" s="150"/>
      <c r="AR213" s="150"/>
      <c r="AS213" s="150"/>
      <c r="AT213" s="150"/>
      <c r="AU213" s="150"/>
      <c r="AV213" s="150"/>
      <c r="AW213" s="148" t="s">
        <v>679</v>
      </c>
      <c r="AX213" s="148" t="s">
        <v>101</v>
      </c>
      <c r="AY213" s="148">
        <v>1.3</v>
      </c>
      <c r="AZ213" s="148" t="s">
        <v>101</v>
      </c>
      <c r="BA213" s="148">
        <v>0.12</v>
      </c>
      <c r="BB213" s="148">
        <v>0.32</v>
      </c>
      <c r="BC213" s="148">
        <v>4.2</v>
      </c>
      <c r="BD213" s="148">
        <v>8.4</v>
      </c>
      <c r="BE213" s="148" t="s">
        <v>337</v>
      </c>
      <c r="BF213" s="148">
        <v>0.51</v>
      </c>
      <c r="BG213" s="148">
        <v>9.1999999999999998E-2</v>
      </c>
      <c r="BH213" s="148">
        <v>0.27</v>
      </c>
      <c r="BI213" s="148" t="s">
        <v>99</v>
      </c>
      <c r="BJ213" s="148" t="s">
        <v>101</v>
      </c>
      <c r="BK213" s="148">
        <v>18</v>
      </c>
    </row>
    <row r="214" spans="1:63" x14ac:dyDescent="0.25">
      <c r="A214" s="57" t="s">
        <v>45</v>
      </c>
      <c r="B214" s="131">
        <v>41073.477083333331</v>
      </c>
      <c r="C214" s="57" t="s">
        <v>100</v>
      </c>
      <c r="D214" s="57" t="s">
        <v>92</v>
      </c>
      <c r="E214" s="148">
        <v>4.88</v>
      </c>
      <c r="F214" s="148">
        <v>47966</v>
      </c>
      <c r="G214" s="148">
        <v>7.4</v>
      </c>
      <c r="H214" s="148">
        <v>21.72</v>
      </c>
      <c r="I214" s="148" t="s">
        <v>122</v>
      </c>
      <c r="J214" s="148" t="s">
        <v>122</v>
      </c>
      <c r="K214" s="148" t="s">
        <v>122</v>
      </c>
      <c r="L214" s="148">
        <v>7.62</v>
      </c>
      <c r="M214" s="148">
        <v>48500</v>
      </c>
      <c r="N214" s="148">
        <v>3.98</v>
      </c>
      <c r="O214" s="148" t="s">
        <v>115</v>
      </c>
      <c r="P214" s="148" t="s">
        <v>99</v>
      </c>
      <c r="Q214" s="148">
        <v>0.6</v>
      </c>
      <c r="R214" s="148">
        <v>7.0000000000000007E-2</v>
      </c>
      <c r="S214" s="148">
        <v>0.28999999999999998</v>
      </c>
      <c r="T214" s="148">
        <v>11</v>
      </c>
      <c r="U214" s="148" t="s">
        <v>90</v>
      </c>
      <c r="V214" s="148"/>
      <c r="W214" s="148">
        <v>18.7</v>
      </c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  <c r="AL214" s="150"/>
      <c r="AM214" s="150"/>
      <c r="AN214" s="150"/>
      <c r="AO214" s="150"/>
      <c r="AP214" s="150"/>
      <c r="AQ214" s="150"/>
      <c r="AR214" s="150"/>
      <c r="AS214" s="150"/>
      <c r="AT214" s="150"/>
      <c r="AU214" s="150"/>
      <c r="AV214" s="150"/>
      <c r="AW214" s="150"/>
      <c r="AX214" s="150"/>
      <c r="AY214" s="150"/>
      <c r="AZ214" s="150"/>
      <c r="BA214" s="150"/>
      <c r="BB214" s="150"/>
      <c r="BC214" s="150"/>
      <c r="BD214" s="150"/>
      <c r="BE214" s="150"/>
      <c r="BF214" s="150"/>
      <c r="BG214" s="150"/>
      <c r="BH214" s="150"/>
      <c r="BI214" s="150"/>
      <c r="BJ214" s="150"/>
      <c r="BK214" s="150"/>
    </row>
    <row r="215" spans="1:63" x14ac:dyDescent="0.25">
      <c r="A215" s="57" t="s">
        <v>45</v>
      </c>
      <c r="B215" s="131">
        <v>41073.477083333331</v>
      </c>
      <c r="C215" s="57" t="s">
        <v>100</v>
      </c>
      <c r="D215" s="57" t="s">
        <v>678</v>
      </c>
      <c r="E215" s="148"/>
      <c r="F215" s="148"/>
      <c r="G215" s="148"/>
      <c r="H215" s="148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48" t="s">
        <v>127</v>
      </c>
      <c r="W215" s="150"/>
      <c r="X215" s="148" t="s">
        <v>97</v>
      </c>
      <c r="Y215" s="148" t="s">
        <v>97</v>
      </c>
      <c r="Z215" s="148" t="s">
        <v>97</v>
      </c>
      <c r="AA215" s="148" t="s">
        <v>97</v>
      </c>
      <c r="AB215" s="148" t="s">
        <v>97</v>
      </c>
      <c r="AC215" s="148" t="s">
        <v>97</v>
      </c>
      <c r="AD215" s="148" t="s">
        <v>97</v>
      </c>
      <c r="AE215" s="148" t="s">
        <v>97</v>
      </c>
      <c r="AF215" s="148" t="s">
        <v>97</v>
      </c>
      <c r="AG215" s="148" t="s">
        <v>97</v>
      </c>
      <c r="AH215" s="148" t="s">
        <v>97</v>
      </c>
      <c r="AI215" s="148" t="s">
        <v>97</v>
      </c>
      <c r="AJ215" s="148" t="s">
        <v>97</v>
      </c>
      <c r="AK215" s="148" t="s">
        <v>97</v>
      </c>
      <c r="AL215" s="148" t="s">
        <v>97</v>
      </c>
      <c r="AM215" s="148" t="s">
        <v>97</v>
      </c>
      <c r="AN215" s="148" t="s">
        <v>97</v>
      </c>
      <c r="AO215" s="148" t="s">
        <v>287</v>
      </c>
      <c r="AP215" s="148" t="s">
        <v>97</v>
      </c>
      <c r="AQ215" s="148" t="s">
        <v>97</v>
      </c>
      <c r="AR215" s="148" t="s">
        <v>97</v>
      </c>
      <c r="AS215" s="148" t="s">
        <v>97</v>
      </c>
      <c r="AT215" s="148" t="s">
        <v>97</v>
      </c>
      <c r="AU215" s="148" t="s">
        <v>97</v>
      </c>
      <c r="AV215" s="148" t="s">
        <v>679</v>
      </c>
      <c r="AW215" s="150"/>
      <c r="AX215" s="148" t="s">
        <v>101</v>
      </c>
      <c r="AY215" s="148">
        <v>1.2</v>
      </c>
      <c r="AZ215" s="148" t="s">
        <v>101</v>
      </c>
      <c r="BA215" s="148">
        <v>8.1000000000000003E-2</v>
      </c>
      <c r="BB215" s="148">
        <v>0.44</v>
      </c>
      <c r="BC215" s="148">
        <v>4.4000000000000004</v>
      </c>
      <c r="BD215" s="148">
        <v>200</v>
      </c>
      <c r="BE215" s="148">
        <v>0.65</v>
      </c>
      <c r="BF215" s="148">
        <v>0.76</v>
      </c>
      <c r="BG215" s="148">
        <v>0.79</v>
      </c>
      <c r="BH215" s="148">
        <v>0.22</v>
      </c>
      <c r="BI215" s="148" t="s">
        <v>99</v>
      </c>
      <c r="BJ215" s="148" t="s">
        <v>101</v>
      </c>
      <c r="BK215" s="148">
        <v>20</v>
      </c>
    </row>
    <row r="216" spans="1:63" x14ac:dyDescent="0.25">
      <c r="A216" s="57" t="s">
        <v>45</v>
      </c>
      <c r="B216" s="131">
        <v>41073.477083333331</v>
      </c>
      <c r="C216" s="57" t="s">
        <v>96</v>
      </c>
      <c r="D216" s="57" t="s">
        <v>678</v>
      </c>
      <c r="E216" s="148"/>
      <c r="F216" s="148"/>
      <c r="G216" s="148"/>
      <c r="H216" s="148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48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/>
      <c r="AN216" s="150"/>
      <c r="AO216" s="150"/>
      <c r="AP216" s="150"/>
      <c r="AQ216" s="150"/>
      <c r="AR216" s="150"/>
      <c r="AS216" s="150"/>
      <c r="AT216" s="150"/>
      <c r="AU216" s="150"/>
      <c r="AV216" s="150"/>
      <c r="AW216" s="148" t="s">
        <v>679</v>
      </c>
      <c r="AX216" s="148" t="s">
        <v>101</v>
      </c>
      <c r="AY216" s="148">
        <v>0.98</v>
      </c>
      <c r="AZ216" s="148" t="s">
        <v>101</v>
      </c>
      <c r="BA216" s="148">
        <v>7.1999999999999995E-2</v>
      </c>
      <c r="BB216" s="148" t="s">
        <v>679</v>
      </c>
      <c r="BC216" s="148">
        <v>2.2999999999999998</v>
      </c>
      <c r="BD216" s="148">
        <v>6.2</v>
      </c>
      <c r="BE216" s="148">
        <v>0.41</v>
      </c>
      <c r="BF216" s="148">
        <v>0.48</v>
      </c>
      <c r="BG216" s="148">
        <v>5.5E-2</v>
      </c>
      <c r="BH216" s="148">
        <v>0.2</v>
      </c>
      <c r="BI216" s="148" t="s">
        <v>99</v>
      </c>
      <c r="BJ216" s="148" t="s">
        <v>101</v>
      </c>
      <c r="BK216" s="148">
        <v>14</v>
      </c>
    </row>
    <row r="217" spans="1:63" x14ac:dyDescent="0.25">
      <c r="A217" s="57" t="s">
        <v>48</v>
      </c>
      <c r="B217" s="131">
        <v>41073.487500000003</v>
      </c>
      <c r="C217" s="57" t="s">
        <v>100</v>
      </c>
      <c r="D217" s="57" t="s">
        <v>92</v>
      </c>
      <c r="E217" s="148">
        <v>7.05</v>
      </c>
      <c r="F217" s="148">
        <v>50557</v>
      </c>
      <c r="G217" s="148">
        <v>6.82</v>
      </c>
      <c r="H217" s="148">
        <v>20.97</v>
      </c>
      <c r="I217" s="148" t="s">
        <v>122</v>
      </c>
      <c r="J217" s="148" t="s">
        <v>122</v>
      </c>
      <c r="K217" s="148" t="s">
        <v>122</v>
      </c>
      <c r="L217" s="148">
        <v>7.78</v>
      </c>
      <c r="M217" s="148">
        <v>51400</v>
      </c>
      <c r="N217" s="148">
        <v>6.18</v>
      </c>
      <c r="O217" s="148" t="s">
        <v>115</v>
      </c>
      <c r="P217" s="148" t="s">
        <v>99</v>
      </c>
      <c r="Q217" s="148">
        <v>0.4</v>
      </c>
      <c r="R217" s="148">
        <v>0.04</v>
      </c>
      <c r="S217" s="148">
        <v>0.22</v>
      </c>
      <c r="T217" s="148">
        <v>7</v>
      </c>
      <c r="U217" s="148" t="s">
        <v>90</v>
      </c>
      <c r="V217" s="148"/>
      <c r="W217" s="148" t="s">
        <v>90</v>
      </c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  <c r="AL217" s="150"/>
      <c r="AM217" s="150"/>
      <c r="AN217" s="150"/>
      <c r="AO217" s="150"/>
      <c r="AP217" s="150"/>
      <c r="AQ217" s="150"/>
      <c r="AR217" s="150"/>
      <c r="AS217" s="150"/>
      <c r="AT217" s="150"/>
      <c r="AU217" s="150"/>
      <c r="AV217" s="150"/>
      <c r="AW217" s="150"/>
      <c r="AX217" s="150"/>
      <c r="AY217" s="150"/>
      <c r="AZ217" s="150"/>
      <c r="BA217" s="150"/>
      <c r="BB217" s="150"/>
      <c r="BC217" s="150"/>
      <c r="BD217" s="150"/>
      <c r="BE217" s="150"/>
      <c r="BF217" s="150"/>
      <c r="BG217" s="150"/>
      <c r="BH217" s="150"/>
      <c r="BI217" s="150"/>
      <c r="BJ217" s="150"/>
      <c r="BK217" s="150"/>
    </row>
    <row r="218" spans="1:63" x14ac:dyDescent="0.25">
      <c r="A218" s="57" t="s">
        <v>48</v>
      </c>
      <c r="B218" s="131">
        <v>41073.487500000003</v>
      </c>
      <c r="C218" s="57" t="s">
        <v>100</v>
      </c>
      <c r="D218" s="57" t="s">
        <v>678</v>
      </c>
      <c r="E218" s="148"/>
      <c r="F218" s="148"/>
      <c r="G218" s="148"/>
      <c r="H218" s="148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48" t="s">
        <v>127</v>
      </c>
      <c r="W218" s="150"/>
      <c r="X218" s="148" t="s">
        <v>97</v>
      </c>
      <c r="Y218" s="148" t="s">
        <v>97</v>
      </c>
      <c r="Z218" s="148" t="s">
        <v>97</v>
      </c>
      <c r="AA218" s="148" t="s">
        <v>97</v>
      </c>
      <c r="AB218" s="148" t="s">
        <v>97</v>
      </c>
      <c r="AC218" s="148" t="s">
        <v>97</v>
      </c>
      <c r="AD218" s="148" t="s">
        <v>97</v>
      </c>
      <c r="AE218" s="148" t="s">
        <v>97</v>
      </c>
      <c r="AF218" s="148" t="s">
        <v>97</v>
      </c>
      <c r="AG218" s="148" t="s">
        <v>97</v>
      </c>
      <c r="AH218" s="148" t="s">
        <v>97</v>
      </c>
      <c r="AI218" s="148" t="s">
        <v>97</v>
      </c>
      <c r="AJ218" s="148" t="s">
        <v>97</v>
      </c>
      <c r="AK218" s="148" t="s">
        <v>97</v>
      </c>
      <c r="AL218" s="148" t="s">
        <v>97</v>
      </c>
      <c r="AM218" s="148" t="s">
        <v>97</v>
      </c>
      <c r="AN218" s="148" t="s">
        <v>97</v>
      </c>
      <c r="AO218" s="148" t="s">
        <v>287</v>
      </c>
      <c r="AP218" s="148" t="s">
        <v>97</v>
      </c>
      <c r="AQ218" s="148" t="s">
        <v>97</v>
      </c>
      <c r="AR218" s="148" t="s">
        <v>97</v>
      </c>
      <c r="AS218" s="148" t="s">
        <v>97</v>
      </c>
      <c r="AT218" s="148" t="s">
        <v>97</v>
      </c>
      <c r="AU218" s="148" t="s">
        <v>97</v>
      </c>
      <c r="AV218" s="148" t="s">
        <v>679</v>
      </c>
      <c r="AW218" s="150"/>
      <c r="AX218" s="148" t="s">
        <v>101</v>
      </c>
      <c r="AY218" s="148">
        <v>1</v>
      </c>
      <c r="AZ218" s="148" t="s">
        <v>101</v>
      </c>
      <c r="BA218" s="148">
        <v>0.16</v>
      </c>
      <c r="BB218" s="148">
        <v>0.42</v>
      </c>
      <c r="BC218" s="148">
        <v>3.1</v>
      </c>
      <c r="BD218" s="148">
        <v>170</v>
      </c>
      <c r="BE218" s="148">
        <v>0.55000000000000004</v>
      </c>
      <c r="BF218" s="148">
        <v>0.63</v>
      </c>
      <c r="BG218" s="148">
        <v>0.35</v>
      </c>
      <c r="BH218" s="148">
        <v>0.2</v>
      </c>
      <c r="BI218" s="148" t="s">
        <v>99</v>
      </c>
      <c r="BJ218" s="148" t="s">
        <v>101</v>
      </c>
      <c r="BK218" s="148">
        <v>13</v>
      </c>
    </row>
    <row r="219" spans="1:63" x14ac:dyDescent="0.25">
      <c r="A219" s="57" t="s">
        <v>48</v>
      </c>
      <c r="B219" s="131">
        <v>41073.487500000003</v>
      </c>
      <c r="C219" s="57" t="s">
        <v>96</v>
      </c>
      <c r="D219" s="57" t="s">
        <v>678</v>
      </c>
      <c r="E219" s="148"/>
      <c r="F219" s="148"/>
      <c r="G219" s="148"/>
      <c r="H219" s="148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48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150"/>
      <c r="AQ219" s="150"/>
      <c r="AR219" s="150"/>
      <c r="AS219" s="150"/>
      <c r="AT219" s="150"/>
      <c r="AU219" s="150"/>
      <c r="AV219" s="150"/>
      <c r="AW219" s="148" t="s">
        <v>679</v>
      </c>
      <c r="AX219" s="148" t="s">
        <v>101</v>
      </c>
      <c r="AY219" s="148">
        <v>1.1000000000000001</v>
      </c>
      <c r="AZ219" s="148" t="s">
        <v>101</v>
      </c>
      <c r="BA219" s="148">
        <v>1.6</v>
      </c>
      <c r="BB219" s="148">
        <v>0.3</v>
      </c>
      <c r="BC219" s="148">
        <v>2.8</v>
      </c>
      <c r="BD219" s="148">
        <v>30</v>
      </c>
      <c r="BE219" s="148">
        <v>0.28000000000000003</v>
      </c>
      <c r="BF219" s="148">
        <v>0.52</v>
      </c>
      <c r="BG219" s="148">
        <v>0.16</v>
      </c>
      <c r="BH219" s="148">
        <v>0.28999999999999998</v>
      </c>
      <c r="BI219" s="148" t="s">
        <v>99</v>
      </c>
      <c r="BJ219" s="148" t="s">
        <v>101</v>
      </c>
      <c r="BK219" s="148">
        <v>29</v>
      </c>
    </row>
  </sheetData>
  <mergeCells count="10">
    <mergeCell ref="I3:K3"/>
    <mergeCell ref="O3:U3"/>
    <mergeCell ref="Z3:AL3"/>
    <mergeCell ref="AV3:AW3"/>
    <mergeCell ref="AX3:BK3"/>
    <mergeCell ref="E1:H1"/>
    <mergeCell ref="I1:K1"/>
    <mergeCell ref="L1:U1"/>
    <mergeCell ref="Z1:AU1"/>
    <mergeCell ref="AX1:BK1"/>
  </mergeCells>
  <printOptions horizontalCentered="1"/>
  <pageMargins left="0.25" right="0.25" top="0.75" bottom="0.75" header="0.3" footer="0.3"/>
  <pageSetup scale="65" orientation="landscape" r:id="rId1"/>
  <headerFooter>
    <oddHeader>&amp;C&amp;"Arial,Bold"&amp;12SAR Aqueous Chemistry at Harbors, Estuaries and Marshes Sites : 2011-12</oddHeader>
    <oddFooter>&amp;CAttachment C-11-II.12</oddFooter>
  </headerFooter>
  <colBreaks count="1" manualBreakCount="1">
    <brk id="23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view="pageBreakPreview" zoomScale="60" zoomScaleNormal="100" workbookViewId="0">
      <pane xSplit="5" ySplit="3" topLeftCell="F4" activePane="bottomRight" state="frozen"/>
      <selection activeCell="Z88" sqref="Z88"/>
      <selection pane="topRight" activeCell="Z88" sqref="Z88"/>
      <selection pane="bottomLeft" activeCell="Z88" sqref="Z88"/>
      <selection pane="bottomRight" activeCell="A3" sqref="A3"/>
    </sheetView>
  </sheetViews>
  <sheetFormatPr defaultRowHeight="12.5" x14ac:dyDescent="0.25"/>
  <cols>
    <col min="1" max="1" width="11.453125" style="56" customWidth="1"/>
    <col min="2" max="2" width="13.453125" style="56" bestFit="1" customWidth="1"/>
    <col min="3" max="5" width="8.7265625" style="56"/>
    <col min="6" max="6" width="7" style="56" customWidth="1"/>
    <col min="7" max="7" width="6.81640625" style="56" customWidth="1"/>
    <col min="8" max="8" width="6.7265625" style="56" customWidth="1"/>
    <col min="9" max="9" width="6" style="56" customWidth="1"/>
    <col min="10" max="10" width="6.7265625" style="56" customWidth="1"/>
    <col min="11" max="11" width="6.26953125" style="56" customWidth="1"/>
    <col min="12" max="12" width="5" style="56" customWidth="1"/>
    <col min="13" max="13" width="4.81640625" style="56" customWidth="1"/>
    <col min="14" max="14" width="6.7265625" style="56" customWidth="1"/>
    <col min="15" max="18" width="5" style="56" customWidth="1"/>
    <col min="19" max="19" width="4.26953125" style="56" customWidth="1"/>
    <col min="20" max="20" width="6.81640625" style="56" customWidth="1"/>
    <col min="21" max="22" width="5" style="56" customWidth="1"/>
    <col min="23" max="23" width="6.54296875" style="56" customWidth="1"/>
    <col min="24" max="24" width="5.26953125" style="56" customWidth="1"/>
    <col min="25" max="25" width="5.7265625" style="56" customWidth="1"/>
    <col min="26" max="26" width="5.81640625" style="56" customWidth="1"/>
    <col min="27" max="28" width="5" style="56" customWidth="1"/>
    <col min="29" max="29" width="5.54296875" style="56" customWidth="1"/>
    <col min="30" max="30" width="0.26953125" style="56" customWidth="1"/>
    <col min="31" max="31" width="5" style="56" customWidth="1"/>
    <col min="32" max="32" width="6.81640625" style="56" customWidth="1"/>
    <col min="33" max="35" width="5" style="56" customWidth="1"/>
    <col min="36" max="38" width="9.26953125" style="56" bestFit="1" customWidth="1"/>
    <col min="39" max="16384" width="8.7265625" style="56"/>
  </cols>
  <sheetData>
    <row r="1" spans="1:35" ht="38.25" customHeight="1" thickBot="1" x14ac:dyDescent="0.3">
      <c r="A1" s="112"/>
      <c r="B1" s="111"/>
      <c r="C1" s="111"/>
      <c r="D1" s="111"/>
      <c r="E1" s="111"/>
      <c r="F1" s="453" t="s">
        <v>688</v>
      </c>
      <c r="G1" s="454"/>
      <c r="H1" s="455" t="s">
        <v>689</v>
      </c>
      <c r="I1" s="456"/>
      <c r="J1" s="456"/>
      <c r="K1" s="457"/>
      <c r="L1" s="458" t="s">
        <v>243</v>
      </c>
      <c r="M1" s="459"/>
      <c r="N1" s="459"/>
      <c r="O1" s="459"/>
      <c r="P1" s="459"/>
      <c r="Q1" s="460"/>
      <c r="R1" s="461" t="s">
        <v>244</v>
      </c>
      <c r="S1" s="462"/>
      <c r="T1" s="462"/>
      <c r="U1" s="462"/>
      <c r="V1" s="462"/>
      <c r="W1" s="463"/>
      <c r="X1" s="464" t="s">
        <v>245</v>
      </c>
      <c r="Y1" s="465"/>
      <c r="Z1" s="465"/>
      <c r="AA1" s="465"/>
      <c r="AB1" s="465"/>
      <c r="AC1" s="465"/>
      <c r="AD1" s="288"/>
      <c r="AE1" s="466" t="s">
        <v>246</v>
      </c>
      <c r="AF1" s="467"/>
      <c r="AG1" s="467"/>
      <c r="AH1" s="467"/>
      <c r="AI1" s="468"/>
    </row>
    <row r="2" spans="1:35" ht="82.5" x14ac:dyDescent="0.25">
      <c r="A2" s="104"/>
      <c r="B2" s="103"/>
      <c r="C2" s="103"/>
      <c r="D2" s="103"/>
      <c r="E2" s="103"/>
      <c r="F2" s="289" t="s">
        <v>257</v>
      </c>
      <c r="G2" s="166" t="s">
        <v>258</v>
      </c>
      <c r="H2" s="290" t="s">
        <v>269</v>
      </c>
      <c r="I2" s="166" t="s">
        <v>270</v>
      </c>
      <c r="J2" s="163" t="s">
        <v>254</v>
      </c>
      <c r="K2" s="163" t="s">
        <v>255</v>
      </c>
      <c r="L2" s="290" t="s">
        <v>263</v>
      </c>
      <c r="M2" s="166" t="s">
        <v>264</v>
      </c>
      <c r="N2" s="163" t="s">
        <v>253</v>
      </c>
      <c r="O2" s="163" t="s">
        <v>254</v>
      </c>
      <c r="P2" s="163" t="s">
        <v>255</v>
      </c>
      <c r="Q2" s="166" t="s">
        <v>256</v>
      </c>
      <c r="R2" s="290" t="s">
        <v>257</v>
      </c>
      <c r="S2" s="166" t="s">
        <v>258</v>
      </c>
      <c r="T2" s="163" t="s">
        <v>253</v>
      </c>
      <c r="U2" s="163" t="s">
        <v>254</v>
      </c>
      <c r="V2" s="163" t="s">
        <v>255</v>
      </c>
      <c r="W2" s="166" t="s">
        <v>256</v>
      </c>
      <c r="X2" s="290" t="s">
        <v>257</v>
      </c>
      <c r="Y2" s="166" t="s">
        <v>258</v>
      </c>
      <c r="Z2" s="163" t="s">
        <v>253</v>
      </c>
      <c r="AA2" s="163" t="s">
        <v>254</v>
      </c>
      <c r="AB2" s="163" t="s">
        <v>255</v>
      </c>
      <c r="AC2" s="166" t="s">
        <v>690</v>
      </c>
      <c r="AD2" s="166" t="s">
        <v>261</v>
      </c>
      <c r="AE2" s="290" t="s">
        <v>269</v>
      </c>
      <c r="AF2" s="163" t="s">
        <v>253</v>
      </c>
      <c r="AG2" s="163" t="s">
        <v>254</v>
      </c>
      <c r="AH2" s="163" t="s">
        <v>255</v>
      </c>
      <c r="AI2" s="291" t="s">
        <v>256</v>
      </c>
    </row>
    <row r="3" spans="1:35" ht="13" thickBot="1" x14ac:dyDescent="0.3">
      <c r="A3" s="292" t="s">
        <v>83</v>
      </c>
      <c r="B3" s="173" t="s">
        <v>191</v>
      </c>
      <c r="C3" s="173" t="s">
        <v>248</v>
      </c>
      <c r="D3" s="173" t="s">
        <v>79</v>
      </c>
      <c r="E3" s="173" t="s">
        <v>187</v>
      </c>
      <c r="F3" s="413" t="s">
        <v>290</v>
      </c>
      <c r="G3" s="414"/>
      <c r="H3" s="293" t="s">
        <v>691</v>
      </c>
      <c r="I3" s="294"/>
      <c r="J3" s="294"/>
      <c r="K3" s="295"/>
      <c r="L3" s="416" t="s">
        <v>691</v>
      </c>
      <c r="M3" s="414"/>
      <c r="N3" s="414"/>
      <c r="O3" s="414"/>
      <c r="P3" s="414"/>
      <c r="Q3" s="296" t="s">
        <v>277</v>
      </c>
      <c r="R3" s="416" t="s">
        <v>290</v>
      </c>
      <c r="S3" s="414"/>
      <c r="T3" s="414"/>
      <c r="U3" s="414"/>
      <c r="V3" s="414"/>
      <c r="W3" s="296" t="s">
        <v>277</v>
      </c>
      <c r="X3" s="416" t="s">
        <v>290</v>
      </c>
      <c r="Y3" s="414"/>
      <c r="Z3" s="414"/>
      <c r="AA3" s="414"/>
      <c r="AB3" s="414"/>
      <c r="AC3" s="173" t="s">
        <v>692</v>
      </c>
      <c r="AD3" s="173"/>
      <c r="AE3" s="416" t="s">
        <v>691</v>
      </c>
      <c r="AF3" s="414"/>
      <c r="AG3" s="414"/>
      <c r="AH3" s="414"/>
      <c r="AI3" s="297" t="s">
        <v>277</v>
      </c>
    </row>
    <row r="4" spans="1:35" x14ac:dyDescent="0.25">
      <c r="A4" s="145" t="s">
        <v>41</v>
      </c>
      <c r="B4" s="146">
        <v>40786.387499999997</v>
      </c>
      <c r="C4" s="145" t="s">
        <v>291</v>
      </c>
      <c r="D4" s="145" t="s">
        <v>100</v>
      </c>
      <c r="E4" s="145" t="s">
        <v>602</v>
      </c>
      <c r="F4" s="298">
        <v>95</v>
      </c>
      <c r="G4" s="298">
        <v>86</v>
      </c>
      <c r="H4" s="298">
        <v>92.99</v>
      </c>
      <c r="I4" s="298">
        <v>83.64</v>
      </c>
      <c r="J4" s="298" t="s">
        <v>282</v>
      </c>
      <c r="K4" s="298" t="s">
        <v>282</v>
      </c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</row>
    <row r="5" spans="1:35" x14ac:dyDescent="0.25">
      <c r="A5" s="148" t="s">
        <v>41</v>
      </c>
      <c r="B5" s="149">
        <v>40786.387499999997</v>
      </c>
      <c r="C5" s="200" t="s">
        <v>693</v>
      </c>
      <c r="D5" s="148" t="s">
        <v>100</v>
      </c>
      <c r="E5" s="148" t="s">
        <v>678</v>
      </c>
      <c r="F5" s="300"/>
      <c r="G5" s="300"/>
      <c r="H5" s="300" t="s">
        <v>54</v>
      </c>
      <c r="I5" s="300" t="s">
        <v>54</v>
      </c>
      <c r="J5" s="300"/>
      <c r="K5" s="300"/>
      <c r="L5" s="88">
        <v>30.680000000000003</v>
      </c>
      <c r="M5" s="88">
        <v>27.43</v>
      </c>
      <c r="N5" s="301">
        <v>100</v>
      </c>
      <c r="O5" s="301" t="s">
        <v>282</v>
      </c>
      <c r="P5" s="301" t="s">
        <v>282</v>
      </c>
      <c r="Q5" s="301">
        <v>1</v>
      </c>
      <c r="R5" s="301">
        <v>87.5</v>
      </c>
      <c r="S5" s="301">
        <v>90</v>
      </c>
      <c r="T5" s="301">
        <v>100</v>
      </c>
      <c r="U5" s="301" t="s">
        <v>282</v>
      </c>
      <c r="V5" s="301" t="s">
        <v>282</v>
      </c>
      <c r="W5" s="301">
        <v>1</v>
      </c>
      <c r="X5" s="301">
        <v>100</v>
      </c>
      <c r="Y5" s="301">
        <v>97.5</v>
      </c>
      <c r="Z5" s="301">
        <v>100</v>
      </c>
      <c r="AA5" s="301" t="s">
        <v>282</v>
      </c>
      <c r="AB5" s="301" t="s">
        <v>282</v>
      </c>
      <c r="AC5" s="301">
        <v>1</v>
      </c>
      <c r="AD5" s="301" t="s">
        <v>288</v>
      </c>
      <c r="AE5" s="301">
        <v>97</v>
      </c>
      <c r="AF5" s="301">
        <v>100</v>
      </c>
      <c r="AG5" s="301" t="s">
        <v>282</v>
      </c>
      <c r="AH5" s="301" t="s">
        <v>282</v>
      </c>
      <c r="AI5" s="301">
        <v>1</v>
      </c>
    </row>
    <row r="6" spans="1:35" x14ac:dyDescent="0.25">
      <c r="A6" s="148" t="s">
        <v>41</v>
      </c>
      <c r="B6" s="149">
        <v>40985.541666666664</v>
      </c>
      <c r="C6" s="200" t="s">
        <v>693</v>
      </c>
      <c r="D6" s="148" t="s">
        <v>108</v>
      </c>
      <c r="E6" s="148" t="s">
        <v>678</v>
      </c>
      <c r="F6" s="300"/>
      <c r="G6" s="300"/>
      <c r="H6" s="300" t="s">
        <v>54</v>
      </c>
      <c r="I6" s="300" t="s">
        <v>54</v>
      </c>
      <c r="J6" s="300"/>
      <c r="K6" s="300"/>
      <c r="L6" s="88">
        <v>26.6</v>
      </c>
      <c r="M6" s="88">
        <v>20.5</v>
      </c>
      <c r="N6" s="301">
        <v>100</v>
      </c>
      <c r="O6" s="301" t="s">
        <v>282</v>
      </c>
      <c r="P6" s="301" t="s">
        <v>282</v>
      </c>
      <c r="Q6" s="301">
        <v>1</v>
      </c>
      <c r="R6" s="301">
        <v>80</v>
      </c>
      <c r="S6" s="301">
        <v>60</v>
      </c>
      <c r="T6" s="301">
        <v>100</v>
      </c>
      <c r="U6" s="301">
        <v>100</v>
      </c>
      <c r="V6" s="301" t="s">
        <v>282</v>
      </c>
      <c r="W6" s="301">
        <v>1</v>
      </c>
      <c r="X6" s="301">
        <v>97.5</v>
      </c>
      <c r="Y6" s="301">
        <v>90</v>
      </c>
      <c r="Z6" s="301">
        <v>100</v>
      </c>
      <c r="AA6" s="301" t="s">
        <v>282</v>
      </c>
      <c r="AB6" s="301" t="s">
        <v>282</v>
      </c>
      <c r="AC6" s="301">
        <v>1</v>
      </c>
      <c r="AD6" s="301" t="s">
        <v>288</v>
      </c>
      <c r="AE6" s="301">
        <v>100</v>
      </c>
      <c r="AF6" s="301">
        <v>100</v>
      </c>
      <c r="AG6" s="301" t="s">
        <v>282</v>
      </c>
      <c r="AH6" s="301" t="s">
        <v>282</v>
      </c>
      <c r="AI6" s="301">
        <v>1</v>
      </c>
    </row>
    <row r="7" spans="1:35" x14ac:dyDescent="0.25">
      <c r="A7" s="148" t="s">
        <v>41</v>
      </c>
      <c r="B7" s="149">
        <v>41073.410416666666</v>
      </c>
      <c r="C7" s="148" t="s">
        <v>291</v>
      </c>
      <c r="D7" s="148" t="s">
        <v>100</v>
      </c>
      <c r="E7" s="148" t="s">
        <v>602</v>
      </c>
      <c r="F7" s="301">
        <v>94</v>
      </c>
      <c r="G7" s="301">
        <v>71</v>
      </c>
      <c r="H7" s="300" t="s">
        <v>54</v>
      </c>
      <c r="I7" s="300" t="s">
        <v>54</v>
      </c>
      <c r="J7" s="300"/>
      <c r="K7" s="300"/>
      <c r="L7" s="300" t="s">
        <v>54</v>
      </c>
      <c r="M7" s="300" t="s">
        <v>54</v>
      </c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 t="s">
        <v>54</v>
      </c>
      <c r="AF7" s="300"/>
      <c r="AG7" s="300"/>
      <c r="AH7" s="300"/>
      <c r="AI7" s="300"/>
    </row>
    <row r="8" spans="1:35" x14ac:dyDescent="0.25">
      <c r="A8" s="148" t="s">
        <v>41</v>
      </c>
      <c r="B8" s="149">
        <v>41073.410416666666</v>
      </c>
      <c r="C8" s="200" t="s">
        <v>693</v>
      </c>
      <c r="D8" s="148" t="s">
        <v>100</v>
      </c>
      <c r="E8" s="148" t="s">
        <v>678</v>
      </c>
      <c r="F8" s="300"/>
      <c r="G8" s="300"/>
      <c r="H8" s="300" t="s">
        <v>54</v>
      </c>
      <c r="I8" s="300" t="s">
        <v>54</v>
      </c>
      <c r="J8" s="300"/>
      <c r="K8" s="300"/>
      <c r="L8" s="88">
        <v>61.4</v>
      </c>
      <c r="M8" s="88">
        <v>45</v>
      </c>
      <c r="N8" s="301">
        <v>100</v>
      </c>
      <c r="O8" s="301">
        <v>91.614999999999995</v>
      </c>
      <c r="P8" s="301" t="s">
        <v>282</v>
      </c>
      <c r="Q8" s="301">
        <v>1</v>
      </c>
      <c r="R8" s="301">
        <v>90</v>
      </c>
      <c r="S8" s="301">
        <v>95</v>
      </c>
      <c r="T8" s="301">
        <v>100</v>
      </c>
      <c r="U8" s="301" t="s">
        <v>282</v>
      </c>
      <c r="V8" s="301" t="s">
        <v>282</v>
      </c>
      <c r="W8" s="301">
        <v>1</v>
      </c>
      <c r="X8" s="300"/>
      <c r="Y8" s="300"/>
      <c r="Z8" s="300"/>
      <c r="AA8" s="300"/>
      <c r="AB8" s="300"/>
      <c r="AC8" s="300"/>
      <c r="AD8" s="300"/>
      <c r="AE8" s="301">
        <v>100</v>
      </c>
      <c r="AF8" s="301">
        <v>100</v>
      </c>
      <c r="AG8" s="301" t="s">
        <v>282</v>
      </c>
      <c r="AH8" s="301" t="s">
        <v>282</v>
      </c>
      <c r="AI8" s="301">
        <v>1</v>
      </c>
    </row>
    <row r="9" spans="1:35" x14ac:dyDescent="0.25">
      <c r="A9" s="148" t="s">
        <v>43</v>
      </c>
      <c r="B9" s="149">
        <v>40786.392361111109</v>
      </c>
      <c r="C9" s="148" t="s">
        <v>291</v>
      </c>
      <c r="D9" s="148" t="s">
        <v>100</v>
      </c>
      <c r="E9" s="148" t="s">
        <v>602</v>
      </c>
      <c r="F9" s="301">
        <v>95</v>
      </c>
      <c r="G9" s="301">
        <v>82</v>
      </c>
      <c r="H9" s="301">
        <v>92.99</v>
      </c>
      <c r="I9" s="301">
        <v>92.73</v>
      </c>
      <c r="J9" s="301" t="s">
        <v>282</v>
      </c>
      <c r="K9" s="301" t="s">
        <v>282</v>
      </c>
      <c r="L9" s="300" t="s">
        <v>54</v>
      </c>
      <c r="M9" s="300" t="s">
        <v>54</v>
      </c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 t="s">
        <v>54</v>
      </c>
      <c r="AF9" s="300"/>
      <c r="AG9" s="300"/>
      <c r="AH9" s="300"/>
      <c r="AI9" s="300"/>
    </row>
    <row r="10" spans="1:35" x14ac:dyDescent="0.25">
      <c r="A10" s="148" t="s">
        <v>43</v>
      </c>
      <c r="B10" s="149">
        <v>40786.392361111109</v>
      </c>
      <c r="C10" s="148" t="s">
        <v>693</v>
      </c>
      <c r="D10" s="148" t="s">
        <v>100</v>
      </c>
      <c r="E10" s="148" t="s">
        <v>678</v>
      </c>
      <c r="F10" s="300"/>
      <c r="G10" s="300"/>
      <c r="H10" s="300" t="s">
        <v>54</v>
      </c>
      <c r="I10" s="300" t="s">
        <v>54</v>
      </c>
      <c r="J10" s="300"/>
      <c r="K10" s="300"/>
      <c r="L10" s="88">
        <v>36.480000000000004</v>
      </c>
      <c r="M10" s="88">
        <v>29.03</v>
      </c>
      <c r="N10" s="301">
        <v>50</v>
      </c>
      <c r="O10" s="301" t="s">
        <v>282</v>
      </c>
      <c r="P10" s="301" t="s">
        <v>282</v>
      </c>
      <c r="Q10" s="301">
        <v>2</v>
      </c>
      <c r="R10" s="301">
        <v>95</v>
      </c>
      <c r="S10" s="301">
        <v>87.5</v>
      </c>
      <c r="T10" s="301">
        <v>100</v>
      </c>
      <c r="U10" s="301" t="s">
        <v>282</v>
      </c>
      <c r="V10" s="301" t="s">
        <v>282</v>
      </c>
      <c r="W10" s="301">
        <v>1</v>
      </c>
      <c r="X10" s="301">
        <v>97.5</v>
      </c>
      <c r="Y10" s="301">
        <v>95</v>
      </c>
      <c r="Z10" s="301">
        <v>100</v>
      </c>
      <c r="AA10" s="301" t="s">
        <v>282</v>
      </c>
      <c r="AB10" s="301" t="s">
        <v>282</v>
      </c>
      <c r="AC10" s="301">
        <v>1</v>
      </c>
      <c r="AD10" s="301" t="s">
        <v>288</v>
      </c>
      <c r="AE10" s="301">
        <v>96.25</v>
      </c>
      <c r="AF10" s="301">
        <v>100</v>
      </c>
      <c r="AG10" s="301" t="s">
        <v>282</v>
      </c>
      <c r="AH10" s="301" t="s">
        <v>282</v>
      </c>
      <c r="AI10" s="301">
        <v>1</v>
      </c>
    </row>
    <row r="11" spans="1:35" x14ac:dyDescent="0.25">
      <c r="A11" s="148" t="s">
        <v>43</v>
      </c>
      <c r="B11" s="149">
        <v>40985.488888888889</v>
      </c>
      <c r="C11" s="148" t="s">
        <v>693</v>
      </c>
      <c r="D11" s="148" t="s">
        <v>108</v>
      </c>
      <c r="E11" s="148" t="s">
        <v>678</v>
      </c>
      <c r="F11" s="300"/>
      <c r="G11" s="300"/>
      <c r="H11" s="300" t="s">
        <v>54</v>
      </c>
      <c r="I11" s="300" t="s">
        <v>54</v>
      </c>
      <c r="J11" s="300"/>
      <c r="K11" s="300"/>
      <c r="L11" s="88">
        <v>21</v>
      </c>
      <c r="M11" s="88">
        <v>20.53</v>
      </c>
      <c r="N11" s="301">
        <v>100</v>
      </c>
      <c r="O11" s="301" t="s">
        <v>282</v>
      </c>
      <c r="P11" s="301" t="s">
        <v>282</v>
      </c>
      <c r="Q11" s="301">
        <v>1</v>
      </c>
      <c r="R11" s="301">
        <v>87.5</v>
      </c>
      <c r="S11" s="301">
        <v>75</v>
      </c>
      <c r="T11" s="301">
        <v>100</v>
      </c>
      <c r="U11" s="301" t="s">
        <v>282</v>
      </c>
      <c r="V11" s="301" t="s">
        <v>282</v>
      </c>
      <c r="W11" s="301">
        <v>1</v>
      </c>
      <c r="X11" s="301">
        <v>97.5</v>
      </c>
      <c r="Y11" s="301">
        <v>92.5</v>
      </c>
      <c r="Z11" s="301">
        <v>100</v>
      </c>
      <c r="AA11" s="301" t="s">
        <v>282</v>
      </c>
      <c r="AB11" s="301" t="s">
        <v>282</v>
      </c>
      <c r="AC11" s="301">
        <v>1</v>
      </c>
      <c r="AD11" s="301" t="s">
        <v>288</v>
      </c>
      <c r="AE11" s="301">
        <v>90.25</v>
      </c>
      <c r="AF11" s="301">
        <v>100</v>
      </c>
      <c r="AG11" s="301" t="s">
        <v>282</v>
      </c>
      <c r="AH11" s="301" t="s">
        <v>282</v>
      </c>
      <c r="AI11" s="301">
        <v>1</v>
      </c>
    </row>
    <row r="12" spans="1:35" x14ac:dyDescent="0.25">
      <c r="A12" s="148" t="s">
        <v>43</v>
      </c>
      <c r="B12" s="149">
        <v>41073.399305555555</v>
      </c>
      <c r="C12" s="148" t="s">
        <v>291</v>
      </c>
      <c r="D12" s="148" t="s">
        <v>100</v>
      </c>
      <c r="E12" s="148" t="s">
        <v>602</v>
      </c>
      <c r="F12" s="301">
        <v>94</v>
      </c>
      <c r="G12" s="301">
        <v>74</v>
      </c>
      <c r="H12" s="300" t="s">
        <v>54</v>
      </c>
      <c r="I12" s="300" t="s">
        <v>54</v>
      </c>
      <c r="J12" s="300"/>
      <c r="K12" s="300"/>
      <c r="L12" s="300" t="s">
        <v>54</v>
      </c>
      <c r="M12" s="300" t="s">
        <v>54</v>
      </c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 t="s">
        <v>54</v>
      </c>
      <c r="AF12" s="300"/>
      <c r="AG12" s="300"/>
      <c r="AH12" s="300"/>
      <c r="AI12" s="300"/>
    </row>
    <row r="13" spans="1:35" x14ac:dyDescent="0.25">
      <c r="A13" s="148" t="s">
        <v>43</v>
      </c>
      <c r="B13" s="149">
        <v>41073.399305555555</v>
      </c>
      <c r="C13" s="148" t="s">
        <v>693</v>
      </c>
      <c r="D13" s="148" t="s">
        <v>100</v>
      </c>
      <c r="E13" s="148" t="s">
        <v>678</v>
      </c>
      <c r="F13" s="300"/>
      <c r="G13" s="300"/>
      <c r="H13" s="300" t="s">
        <v>54</v>
      </c>
      <c r="I13" s="300" t="s">
        <v>54</v>
      </c>
      <c r="J13" s="300"/>
      <c r="K13" s="300"/>
      <c r="L13" s="88">
        <v>44.6</v>
      </c>
      <c r="M13" s="88">
        <v>62.6</v>
      </c>
      <c r="N13" s="301">
        <v>100</v>
      </c>
      <c r="O13" s="301" t="s">
        <v>282</v>
      </c>
      <c r="P13" s="301" t="s">
        <v>282</v>
      </c>
      <c r="Q13" s="301">
        <v>1</v>
      </c>
      <c r="R13" s="301">
        <v>90</v>
      </c>
      <c r="S13" s="301">
        <v>92.5</v>
      </c>
      <c r="T13" s="301">
        <v>100</v>
      </c>
      <c r="U13" s="301" t="s">
        <v>282</v>
      </c>
      <c r="V13" s="301" t="s">
        <v>282</v>
      </c>
      <c r="W13" s="301">
        <v>1</v>
      </c>
      <c r="X13" s="301">
        <v>97.5</v>
      </c>
      <c r="Y13" s="301">
        <v>97.5</v>
      </c>
      <c r="Z13" s="301">
        <v>100</v>
      </c>
      <c r="AA13" s="301" t="s">
        <v>282</v>
      </c>
      <c r="AB13" s="301" t="s">
        <v>282</v>
      </c>
      <c r="AC13" s="301">
        <v>1</v>
      </c>
      <c r="AD13" s="301" t="s">
        <v>288</v>
      </c>
      <c r="AE13" s="301">
        <v>100</v>
      </c>
      <c r="AF13" s="301" t="s">
        <v>283</v>
      </c>
      <c r="AG13" s="301" t="s">
        <v>282</v>
      </c>
      <c r="AH13" s="301" t="s">
        <v>282</v>
      </c>
      <c r="AI13" s="301" t="s">
        <v>284</v>
      </c>
    </row>
    <row r="14" spans="1:35" x14ac:dyDescent="0.25">
      <c r="A14" s="148" t="s">
        <v>44</v>
      </c>
      <c r="B14" s="149">
        <v>40786.457638888889</v>
      </c>
      <c r="C14" s="148" t="s">
        <v>291</v>
      </c>
      <c r="D14" s="148" t="s">
        <v>100</v>
      </c>
      <c r="E14" s="148" t="s">
        <v>602</v>
      </c>
      <c r="F14" s="301">
        <v>95</v>
      </c>
      <c r="G14" s="301">
        <v>85</v>
      </c>
      <c r="H14" s="301">
        <v>92.99</v>
      </c>
      <c r="I14" s="301">
        <v>80.78</v>
      </c>
      <c r="J14" s="301" t="s">
        <v>282</v>
      </c>
      <c r="K14" s="301" t="s">
        <v>282</v>
      </c>
      <c r="L14" s="300" t="s">
        <v>54</v>
      </c>
      <c r="M14" s="300" t="s">
        <v>54</v>
      </c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 t="s">
        <v>54</v>
      </c>
      <c r="AF14" s="300"/>
      <c r="AG14" s="300"/>
      <c r="AH14" s="300"/>
      <c r="AI14" s="300"/>
    </row>
    <row r="15" spans="1:35" x14ac:dyDescent="0.25">
      <c r="A15" s="148" t="s">
        <v>44</v>
      </c>
      <c r="B15" s="149">
        <v>40786.457638888889</v>
      </c>
      <c r="C15" s="148" t="s">
        <v>693</v>
      </c>
      <c r="D15" s="148" t="s">
        <v>100</v>
      </c>
      <c r="E15" s="148" t="s">
        <v>678</v>
      </c>
      <c r="F15" s="300"/>
      <c r="G15" s="300"/>
      <c r="H15" s="300" t="s">
        <v>54</v>
      </c>
      <c r="I15" s="300" t="s">
        <v>54</v>
      </c>
      <c r="J15" s="300"/>
      <c r="K15" s="300"/>
      <c r="L15" s="88">
        <v>30.680000000000003</v>
      </c>
      <c r="M15" s="88">
        <v>29.95</v>
      </c>
      <c r="N15" s="301">
        <v>100</v>
      </c>
      <c r="O15" s="301" t="s">
        <v>282</v>
      </c>
      <c r="P15" s="301" t="s">
        <v>282</v>
      </c>
      <c r="Q15" s="301">
        <v>1</v>
      </c>
      <c r="R15" s="301">
        <v>87.5</v>
      </c>
      <c r="S15" s="301">
        <v>90</v>
      </c>
      <c r="T15" s="301">
        <v>100</v>
      </c>
      <c r="U15" s="301" t="s">
        <v>282</v>
      </c>
      <c r="V15" s="301" t="s">
        <v>282</v>
      </c>
      <c r="W15" s="301">
        <v>1</v>
      </c>
      <c r="X15" s="301">
        <v>100</v>
      </c>
      <c r="Y15" s="301">
        <v>97.5</v>
      </c>
      <c r="Z15" s="301">
        <v>100</v>
      </c>
      <c r="AA15" s="301" t="s">
        <v>282</v>
      </c>
      <c r="AB15" s="301" t="s">
        <v>282</v>
      </c>
      <c r="AC15" s="301">
        <v>1</v>
      </c>
      <c r="AD15" s="301" t="s">
        <v>288</v>
      </c>
      <c r="AE15" s="301">
        <v>95.25</v>
      </c>
      <c r="AF15" s="301">
        <v>100</v>
      </c>
      <c r="AG15" s="301" t="s">
        <v>282</v>
      </c>
      <c r="AH15" s="301" t="s">
        <v>282</v>
      </c>
      <c r="AI15" s="301">
        <v>1</v>
      </c>
    </row>
    <row r="16" spans="1:35" x14ac:dyDescent="0.25">
      <c r="A16" s="148" t="s">
        <v>44</v>
      </c>
      <c r="B16" s="149">
        <v>40985.51458333333</v>
      </c>
      <c r="C16" s="148" t="s">
        <v>693</v>
      </c>
      <c r="D16" s="148" t="s">
        <v>108</v>
      </c>
      <c r="E16" s="148" t="s">
        <v>678</v>
      </c>
      <c r="F16" s="300"/>
      <c r="G16" s="300"/>
      <c r="H16" s="300" t="s">
        <v>54</v>
      </c>
      <c r="I16" s="300" t="s">
        <v>54</v>
      </c>
      <c r="J16" s="300"/>
      <c r="K16" s="300"/>
      <c r="L16" s="88">
        <v>19.149999999999999</v>
      </c>
      <c r="M16" s="88">
        <v>19.53</v>
      </c>
      <c r="N16" s="301">
        <v>100</v>
      </c>
      <c r="O16" s="301" t="s">
        <v>282</v>
      </c>
      <c r="P16" s="301" t="s">
        <v>282</v>
      </c>
      <c r="Q16" s="301">
        <v>1</v>
      </c>
      <c r="R16" s="301">
        <v>85</v>
      </c>
      <c r="S16" s="301">
        <v>75</v>
      </c>
      <c r="T16" s="301">
        <v>100</v>
      </c>
      <c r="U16" s="301" t="s">
        <v>282</v>
      </c>
      <c r="V16" s="301" t="s">
        <v>282</v>
      </c>
      <c r="W16" s="301">
        <v>1</v>
      </c>
      <c r="X16" s="301">
        <v>100</v>
      </c>
      <c r="Y16" s="301">
        <v>92.5</v>
      </c>
      <c r="Z16" s="301">
        <v>100</v>
      </c>
      <c r="AA16" s="301" t="s">
        <v>282</v>
      </c>
      <c r="AB16" s="301" t="s">
        <v>282</v>
      </c>
      <c r="AC16" s="301">
        <v>1</v>
      </c>
      <c r="AD16" s="301" t="s">
        <v>288</v>
      </c>
      <c r="AE16" s="301">
        <v>100</v>
      </c>
      <c r="AF16" s="301">
        <v>100</v>
      </c>
      <c r="AG16" s="301" t="s">
        <v>282</v>
      </c>
      <c r="AH16" s="301" t="s">
        <v>282</v>
      </c>
      <c r="AI16" s="301">
        <v>1</v>
      </c>
    </row>
    <row r="17" spans="1:35" x14ac:dyDescent="0.25">
      <c r="A17" s="148" t="s">
        <v>44</v>
      </c>
      <c r="B17" s="149">
        <v>41073.45208333333</v>
      </c>
      <c r="C17" s="148" t="s">
        <v>291</v>
      </c>
      <c r="D17" s="148" t="s">
        <v>100</v>
      </c>
      <c r="E17" s="148" t="s">
        <v>602</v>
      </c>
      <c r="F17" s="301">
        <v>94</v>
      </c>
      <c r="G17" s="301">
        <v>73</v>
      </c>
      <c r="H17" s="300" t="s">
        <v>54</v>
      </c>
      <c r="I17" s="300" t="s">
        <v>54</v>
      </c>
      <c r="J17" s="300"/>
      <c r="K17" s="300"/>
      <c r="L17" s="300" t="s">
        <v>54</v>
      </c>
      <c r="M17" s="300" t="s">
        <v>54</v>
      </c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 t="s">
        <v>54</v>
      </c>
      <c r="AF17" s="300"/>
      <c r="AG17" s="300"/>
      <c r="AH17" s="300"/>
      <c r="AI17" s="300"/>
    </row>
    <row r="18" spans="1:35" x14ac:dyDescent="0.25">
      <c r="A18" s="148" t="s">
        <v>44</v>
      </c>
      <c r="B18" s="149">
        <v>41073.45208333333</v>
      </c>
      <c r="C18" s="148" t="s">
        <v>693</v>
      </c>
      <c r="D18" s="148" t="s">
        <v>100</v>
      </c>
      <c r="E18" s="148" t="s">
        <v>678</v>
      </c>
      <c r="F18" s="300"/>
      <c r="G18" s="300"/>
      <c r="H18" s="300" t="s">
        <v>54</v>
      </c>
      <c r="I18" s="300" t="s">
        <v>54</v>
      </c>
      <c r="J18" s="300"/>
      <c r="K18" s="300"/>
      <c r="L18" s="88">
        <v>61.4</v>
      </c>
      <c r="M18" s="88">
        <v>57.699999999999996</v>
      </c>
      <c r="N18" s="301">
        <v>100</v>
      </c>
      <c r="O18" s="301" t="s">
        <v>282</v>
      </c>
      <c r="P18" s="301" t="s">
        <v>282</v>
      </c>
      <c r="Q18" s="301">
        <v>1</v>
      </c>
      <c r="R18" s="301">
        <v>90</v>
      </c>
      <c r="S18" s="301">
        <v>87.5</v>
      </c>
      <c r="T18" s="301">
        <v>100</v>
      </c>
      <c r="U18" s="301" t="s">
        <v>282</v>
      </c>
      <c r="V18" s="301" t="s">
        <v>282</v>
      </c>
      <c r="W18" s="301">
        <v>1</v>
      </c>
      <c r="X18" s="301">
        <v>97.5</v>
      </c>
      <c r="Y18" s="301">
        <v>97.5</v>
      </c>
      <c r="Z18" s="301">
        <v>100</v>
      </c>
      <c r="AA18" s="301" t="s">
        <v>282</v>
      </c>
      <c r="AB18" s="301" t="s">
        <v>282</v>
      </c>
      <c r="AC18" s="301">
        <v>1</v>
      </c>
      <c r="AD18" s="301" t="s">
        <v>288</v>
      </c>
      <c r="AE18" s="301">
        <v>98.8</v>
      </c>
      <c r="AF18" s="301" t="s">
        <v>283</v>
      </c>
      <c r="AG18" s="301" t="s">
        <v>282</v>
      </c>
      <c r="AH18" s="301" t="s">
        <v>282</v>
      </c>
      <c r="AI18" s="301" t="s">
        <v>284</v>
      </c>
    </row>
    <row r="19" spans="1:35" x14ac:dyDescent="0.25">
      <c r="A19" s="148" t="s">
        <v>45</v>
      </c>
      <c r="B19" s="149">
        <v>40786.482638888891</v>
      </c>
      <c r="C19" s="148" t="s">
        <v>291</v>
      </c>
      <c r="D19" s="148" t="s">
        <v>100</v>
      </c>
      <c r="E19" s="148" t="s">
        <v>602</v>
      </c>
      <c r="F19" s="301">
        <v>95</v>
      </c>
      <c r="G19" s="301">
        <v>84</v>
      </c>
      <c r="H19" s="301">
        <v>92.99</v>
      </c>
      <c r="I19" s="301">
        <v>93.07</v>
      </c>
      <c r="J19" s="301" t="s">
        <v>282</v>
      </c>
      <c r="K19" s="301" t="s">
        <v>282</v>
      </c>
      <c r="L19" s="300" t="s">
        <v>54</v>
      </c>
      <c r="M19" s="300" t="s">
        <v>54</v>
      </c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 t="s">
        <v>54</v>
      </c>
      <c r="AF19" s="300"/>
      <c r="AG19" s="300"/>
      <c r="AH19" s="300"/>
      <c r="AI19" s="300"/>
    </row>
    <row r="20" spans="1:35" x14ac:dyDescent="0.25">
      <c r="A20" s="148" t="s">
        <v>45</v>
      </c>
      <c r="B20" s="149">
        <v>40786.482638888891</v>
      </c>
      <c r="C20" s="148" t="s">
        <v>693</v>
      </c>
      <c r="D20" s="148" t="s">
        <v>100</v>
      </c>
      <c r="E20" s="148" t="s">
        <v>678</v>
      </c>
      <c r="F20" s="300"/>
      <c r="G20" s="300"/>
      <c r="H20" s="300" t="s">
        <v>54</v>
      </c>
      <c r="I20" s="300" t="s">
        <v>54</v>
      </c>
      <c r="J20" s="300"/>
      <c r="K20" s="300"/>
      <c r="L20" s="88">
        <v>32.950000000000003</v>
      </c>
      <c r="M20" s="88">
        <v>28.88</v>
      </c>
      <c r="N20" s="301">
        <v>100</v>
      </c>
      <c r="O20" s="301" t="s">
        <v>282</v>
      </c>
      <c r="P20" s="301" t="s">
        <v>282</v>
      </c>
      <c r="Q20" s="301">
        <v>1</v>
      </c>
      <c r="R20" s="301">
        <v>100</v>
      </c>
      <c r="S20" s="301">
        <v>95</v>
      </c>
      <c r="T20" s="301">
        <v>100</v>
      </c>
      <c r="U20" s="301" t="s">
        <v>282</v>
      </c>
      <c r="V20" s="301" t="s">
        <v>282</v>
      </c>
      <c r="W20" s="301">
        <v>1</v>
      </c>
      <c r="X20" s="301">
        <v>100</v>
      </c>
      <c r="Y20" s="301">
        <v>100</v>
      </c>
      <c r="Z20" s="301">
        <v>100</v>
      </c>
      <c r="AA20" s="301" t="s">
        <v>282</v>
      </c>
      <c r="AB20" s="301" t="s">
        <v>282</v>
      </c>
      <c r="AC20" s="301">
        <v>1</v>
      </c>
      <c r="AD20" s="301" t="s">
        <v>288</v>
      </c>
      <c r="AE20" s="301">
        <v>96.25</v>
      </c>
      <c r="AF20" s="301">
        <v>100</v>
      </c>
      <c r="AG20" s="301" t="s">
        <v>282</v>
      </c>
      <c r="AH20" s="301" t="s">
        <v>282</v>
      </c>
      <c r="AI20" s="301">
        <v>1</v>
      </c>
    </row>
    <row r="21" spans="1:35" x14ac:dyDescent="0.25">
      <c r="A21" s="148" t="s">
        <v>45</v>
      </c>
      <c r="B21" s="149">
        <v>40985.529166666667</v>
      </c>
      <c r="C21" s="148" t="s">
        <v>693</v>
      </c>
      <c r="D21" s="148" t="s">
        <v>108</v>
      </c>
      <c r="E21" s="148" t="s">
        <v>678</v>
      </c>
      <c r="F21" s="300"/>
      <c r="G21" s="300"/>
      <c r="H21" s="300" t="s">
        <v>54</v>
      </c>
      <c r="I21" s="300" t="s">
        <v>54</v>
      </c>
      <c r="J21" s="300"/>
      <c r="K21" s="300"/>
      <c r="L21" s="88">
        <v>20.150000000000002</v>
      </c>
      <c r="M21" s="88">
        <v>19.25</v>
      </c>
      <c r="N21" s="301">
        <v>100</v>
      </c>
      <c r="O21" s="301" t="s">
        <v>282</v>
      </c>
      <c r="P21" s="301" t="s">
        <v>282</v>
      </c>
      <c r="Q21" s="301">
        <v>1</v>
      </c>
      <c r="R21" s="301">
        <v>77.5</v>
      </c>
      <c r="S21" s="301">
        <v>77.5</v>
      </c>
      <c r="T21" s="301">
        <v>100</v>
      </c>
      <c r="U21" s="301" t="s">
        <v>282</v>
      </c>
      <c r="V21" s="301" t="s">
        <v>282</v>
      </c>
      <c r="W21" s="301">
        <v>1</v>
      </c>
      <c r="X21" s="301">
        <v>95</v>
      </c>
      <c r="Y21" s="301">
        <v>90</v>
      </c>
      <c r="Z21" s="301">
        <v>100</v>
      </c>
      <c r="AA21" s="301" t="s">
        <v>282</v>
      </c>
      <c r="AB21" s="301" t="s">
        <v>282</v>
      </c>
      <c r="AC21" s="301">
        <v>1</v>
      </c>
      <c r="AD21" s="301">
        <v>0.15010000000000001</v>
      </c>
      <c r="AE21" s="301">
        <v>100</v>
      </c>
      <c r="AF21" s="301">
        <v>100</v>
      </c>
      <c r="AG21" s="301" t="s">
        <v>282</v>
      </c>
      <c r="AH21" s="301" t="s">
        <v>282</v>
      </c>
      <c r="AI21" s="301">
        <v>1</v>
      </c>
    </row>
    <row r="22" spans="1:35" x14ac:dyDescent="0.25">
      <c r="A22" s="148" t="s">
        <v>45</v>
      </c>
      <c r="B22" s="149">
        <v>41073.477083333331</v>
      </c>
      <c r="C22" s="148" t="s">
        <v>291</v>
      </c>
      <c r="D22" s="148" t="s">
        <v>100</v>
      </c>
      <c r="E22" s="148" t="s">
        <v>602</v>
      </c>
      <c r="F22" s="301">
        <v>94</v>
      </c>
      <c r="G22" s="301">
        <v>45</v>
      </c>
      <c r="H22" s="300" t="s">
        <v>54</v>
      </c>
      <c r="I22" s="300" t="s">
        <v>54</v>
      </c>
      <c r="J22" s="300"/>
      <c r="K22" s="300"/>
      <c r="L22" s="300" t="s">
        <v>54</v>
      </c>
      <c r="M22" s="300" t="s">
        <v>54</v>
      </c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 t="s">
        <v>54</v>
      </c>
      <c r="AF22" s="300"/>
      <c r="AG22" s="300"/>
      <c r="AH22" s="300"/>
      <c r="AI22" s="300"/>
    </row>
    <row r="23" spans="1:35" x14ac:dyDescent="0.25">
      <c r="A23" s="148" t="s">
        <v>45</v>
      </c>
      <c r="B23" s="149">
        <v>41073.477083333331</v>
      </c>
      <c r="C23" s="148" t="s">
        <v>693</v>
      </c>
      <c r="D23" s="148" t="s">
        <v>100</v>
      </c>
      <c r="E23" s="148" t="s">
        <v>678</v>
      </c>
      <c r="F23" s="300"/>
      <c r="G23" s="300"/>
      <c r="H23" s="300" t="s">
        <v>54</v>
      </c>
      <c r="I23" s="300" t="s">
        <v>54</v>
      </c>
      <c r="J23" s="300"/>
      <c r="K23" s="300"/>
      <c r="L23" s="88">
        <v>35.299999999999997</v>
      </c>
      <c r="M23" s="88">
        <v>48.699999999999996</v>
      </c>
      <c r="N23" s="301">
        <v>100</v>
      </c>
      <c r="O23" s="301" t="s">
        <v>282</v>
      </c>
      <c r="P23" s="301" t="s">
        <v>282</v>
      </c>
      <c r="Q23" s="301">
        <v>1</v>
      </c>
      <c r="R23" s="301">
        <v>90</v>
      </c>
      <c r="S23" s="301">
        <v>95</v>
      </c>
      <c r="T23" s="301">
        <v>100</v>
      </c>
      <c r="U23" s="301" t="s">
        <v>282</v>
      </c>
      <c r="V23" s="301" t="s">
        <v>282</v>
      </c>
      <c r="W23" s="301">
        <v>1</v>
      </c>
      <c r="X23" s="301">
        <v>100</v>
      </c>
      <c r="Y23" s="301">
        <v>100</v>
      </c>
      <c r="Z23" s="301">
        <v>100</v>
      </c>
      <c r="AA23" s="301" t="s">
        <v>282</v>
      </c>
      <c r="AB23" s="301" t="s">
        <v>282</v>
      </c>
      <c r="AC23" s="301">
        <v>1</v>
      </c>
      <c r="AD23" s="301" t="s">
        <v>288</v>
      </c>
      <c r="AE23" s="301">
        <v>100</v>
      </c>
      <c r="AF23" s="301">
        <v>100</v>
      </c>
      <c r="AG23" s="301" t="s">
        <v>282</v>
      </c>
      <c r="AH23" s="301" t="s">
        <v>282</v>
      </c>
      <c r="AI23" s="301">
        <v>1</v>
      </c>
    </row>
    <row r="24" spans="1:35" x14ac:dyDescent="0.25">
      <c r="A24" s="148" t="s">
        <v>46</v>
      </c>
      <c r="B24" s="149">
        <v>40780.488888888889</v>
      </c>
      <c r="C24" s="200" t="s">
        <v>291</v>
      </c>
      <c r="D24" s="148" t="s">
        <v>100</v>
      </c>
      <c r="E24" s="148" t="s">
        <v>602</v>
      </c>
      <c r="F24" s="301">
        <v>93</v>
      </c>
      <c r="G24" s="301">
        <v>79</v>
      </c>
      <c r="H24" s="301">
        <v>96.93</v>
      </c>
      <c r="I24" s="301">
        <v>93.02</v>
      </c>
      <c r="J24" s="301" t="s">
        <v>282</v>
      </c>
      <c r="K24" s="301" t="s">
        <v>282</v>
      </c>
      <c r="L24" s="300" t="s">
        <v>54</v>
      </c>
      <c r="M24" s="300" t="s">
        <v>54</v>
      </c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 t="s">
        <v>54</v>
      </c>
      <c r="AF24" s="300"/>
      <c r="AG24" s="300"/>
      <c r="AH24" s="300"/>
      <c r="AI24" s="300"/>
    </row>
    <row r="25" spans="1:35" x14ac:dyDescent="0.25">
      <c r="A25" s="148" t="s">
        <v>46</v>
      </c>
      <c r="B25" s="149">
        <v>40780.488888888889</v>
      </c>
      <c r="C25" s="148" t="s">
        <v>693</v>
      </c>
      <c r="D25" s="148" t="s">
        <v>100</v>
      </c>
      <c r="E25" s="148" t="s">
        <v>678</v>
      </c>
      <c r="F25" s="300"/>
      <c r="G25" s="300"/>
      <c r="H25" s="300" t="s">
        <v>54</v>
      </c>
      <c r="I25" s="300" t="s">
        <v>54</v>
      </c>
      <c r="J25" s="300"/>
      <c r="K25" s="300"/>
      <c r="L25" s="88">
        <v>22.45</v>
      </c>
      <c r="M25" s="88">
        <v>26.650000000000002</v>
      </c>
      <c r="N25" s="301">
        <v>100</v>
      </c>
      <c r="O25" s="301" t="s">
        <v>282</v>
      </c>
      <c r="P25" s="301" t="s">
        <v>282</v>
      </c>
      <c r="Q25" s="301">
        <v>1</v>
      </c>
      <c r="R25" s="301">
        <v>95</v>
      </c>
      <c r="S25" s="301">
        <v>97.5</v>
      </c>
      <c r="T25" s="301">
        <v>100</v>
      </c>
      <c r="U25" s="301" t="s">
        <v>282</v>
      </c>
      <c r="V25" s="301" t="s">
        <v>282</v>
      </c>
      <c r="W25" s="301">
        <v>1</v>
      </c>
      <c r="X25" s="301">
        <v>95</v>
      </c>
      <c r="Y25" s="301">
        <v>97.5</v>
      </c>
      <c r="Z25" s="301">
        <v>100</v>
      </c>
      <c r="AA25" s="301" t="s">
        <v>282</v>
      </c>
      <c r="AB25" s="301" t="s">
        <v>282</v>
      </c>
      <c r="AC25" s="301">
        <v>1</v>
      </c>
      <c r="AD25" s="301" t="s">
        <v>288</v>
      </c>
      <c r="AE25" s="301">
        <v>96.75</v>
      </c>
      <c r="AF25" s="301">
        <v>100</v>
      </c>
      <c r="AG25" s="301" t="s">
        <v>282</v>
      </c>
      <c r="AH25" s="301" t="s">
        <v>282</v>
      </c>
      <c r="AI25" s="301">
        <v>1</v>
      </c>
    </row>
    <row r="26" spans="1:35" x14ac:dyDescent="0.25">
      <c r="A26" s="148" t="s">
        <v>46</v>
      </c>
      <c r="B26" s="149">
        <v>40890.517361111109</v>
      </c>
      <c r="C26" s="148" t="s">
        <v>693</v>
      </c>
      <c r="D26" s="148" t="s">
        <v>108</v>
      </c>
      <c r="E26" s="148" t="s">
        <v>678</v>
      </c>
      <c r="F26" s="300"/>
      <c r="G26" s="300"/>
      <c r="H26" s="300" t="s">
        <v>54</v>
      </c>
      <c r="I26" s="300" t="s">
        <v>54</v>
      </c>
      <c r="J26" s="300"/>
      <c r="K26" s="300"/>
      <c r="L26" s="88">
        <v>26.729999999999997</v>
      </c>
      <c r="M26" s="88">
        <v>26.450000000000003</v>
      </c>
      <c r="N26" s="301">
        <v>100</v>
      </c>
      <c r="O26" s="301" t="s">
        <v>282</v>
      </c>
      <c r="P26" s="301" t="s">
        <v>282</v>
      </c>
      <c r="Q26" s="301">
        <v>1</v>
      </c>
      <c r="R26" s="301">
        <v>100</v>
      </c>
      <c r="S26" s="301">
        <v>95</v>
      </c>
      <c r="T26" s="301">
        <v>100</v>
      </c>
      <c r="U26" s="301" t="s">
        <v>282</v>
      </c>
      <c r="V26" s="301" t="s">
        <v>282</v>
      </c>
      <c r="W26" s="301">
        <v>1</v>
      </c>
      <c r="X26" s="301">
        <v>100</v>
      </c>
      <c r="Y26" s="301">
        <v>95</v>
      </c>
      <c r="Z26" s="301">
        <v>100</v>
      </c>
      <c r="AA26" s="301" t="s">
        <v>282</v>
      </c>
      <c r="AB26" s="301" t="s">
        <v>282</v>
      </c>
      <c r="AC26" s="301">
        <v>1</v>
      </c>
      <c r="AD26" s="301" t="s">
        <v>288</v>
      </c>
      <c r="AE26" s="301">
        <v>95</v>
      </c>
      <c r="AF26" s="301">
        <v>100</v>
      </c>
      <c r="AG26" s="301" t="s">
        <v>282</v>
      </c>
      <c r="AH26" s="301" t="s">
        <v>282</v>
      </c>
      <c r="AI26" s="301">
        <v>1</v>
      </c>
    </row>
    <row r="27" spans="1:35" x14ac:dyDescent="0.25">
      <c r="A27" s="148" t="s">
        <v>46</v>
      </c>
      <c r="B27" s="149">
        <v>40920.40625</v>
      </c>
      <c r="C27" s="200" t="s">
        <v>291</v>
      </c>
      <c r="D27" s="148" t="s">
        <v>100</v>
      </c>
      <c r="E27" s="148" t="s">
        <v>602</v>
      </c>
      <c r="F27" s="301">
        <v>94</v>
      </c>
      <c r="G27" s="301">
        <v>86</v>
      </c>
      <c r="H27" s="300" t="s">
        <v>54</v>
      </c>
      <c r="I27" s="300" t="s">
        <v>54</v>
      </c>
      <c r="J27" s="300"/>
      <c r="K27" s="300"/>
      <c r="L27" s="300" t="s">
        <v>54</v>
      </c>
      <c r="M27" s="300" t="s">
        <v>54</v>
      </c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 t="s">
        <v>54</v>
      </c>
      <c r="AF27" s="300"/>
      <c r="AG27" s="300"/>
      <c r="AH27" s="300"/>
      <c r="AI27" s="300"/>
    </row>
    <row r="28" spans="1:35" x14ac:dyDescent="0.25">
      <c r="A28" s="148" t="s">
        <v>46</v>
      </c>
      <c r="B28" s="149">
        <v>40920.40625</v>
      </c>
      <c r="C28" s="148" t="s">
        <v>693</v>
      </c>
      <c r="D28" s="148" t="s">
        <v>100</v>
      </c>
      <c r="E28" s="148" t="s">
        <v>678</v>
      </c>
      <c r="F28" s="300"/>
      <c r="G28" s="300"/>
      <c r="H28" s="300" t="s">
        <v>54</v>
      </c>
      <c r="I28" s="300" t="s">
        <v>54</v>
      </c>
      <c r="J28" s="300"/>
      <c r="K28" s="300"/>
      <c r="L28" s="88">
        <v>26.5</v>
      </c>
      <c r="M28" s="88">
        <v>26.25</v>
      </c>
      <c r="N28" s="301">
        <v>100</v>
      </c>
      <c r="O28" s="301" t="s">
        <v>282</v>
      </c>
      <c r="P28" s="301" t="s">
        <v>282</v>
      </c>
      <c r="Q28" s="301">
        <v>1</v>
      </c>
      <c r="R28" s="301">
        <v>95</v>
      </c>
      <c r="S28" s="301">
        <v>95</v>
      </c>
      <c r="T28" s="301">
        <v>100</v>
      </c>
      <c r="U28" s="301" t="s">
        <v>282</v>
      </c>
      <c r="V28" s="301" t="s">
        <v>282</v>
      </c>
      <c r="W28" s="301">
        <v>1</v>
      </c>
      <c r="X28" s="301">
        <v>100</v>
      </c>
      <c r="Y28" s="301">
        <v>100</v>
      </c>
      <c r="Z28" s="301">
        <v>100</v>
      </c>
      <c r="AA28" s="301" t="s">
        <v>282</v>
      </c>
      <c r="AB28" s="301" t="s">
        <v>282</v>
      </c>
      <c r="AC28" s="301">
        <v>1</v>
      </c>
      <c r="AD28" s="301" t="s">
        <v>288</v>
      </c>
      <c r="AE28" s="301">
        <v>97.5</v>
      </c>
      <c r="AF28" s="301">
        <v>50</v>
      </c>
      <c r="AG28" s="301" t="s">
        <v>282</v>
      </c>
      <c r="AH28" s="301" t="s">
        <v>282</v>
      </c>
      <c r="AI28" s="301">
        <v>2</v>
      </c>
    </row>
    <row r="29" spans="1:35" x14ac:dyDescent="0.25">
      <c r="A29" s="148" t="s">
        <v>46</v>
      </c>
      <c r="B29" s="149">
        <v>41003.404861111114</v>
      </c>
      <c r="C29" s="200" t="s">
        <v>291</v>
      </c>
      <c r="D29" s="148" t="s">
        <v>100</v>
      </c>
      <c r="E29" s="148" t="s">
        <v>602</v>
      </c>
      <c r="F29" s="301">
        <v>95</v>
      </c>
      <c r="G29" s="301">
        <v>88</v>
      </c>
      <c r="H29" s="300" t="s">
        <v>54</v>
      </c>
      <c r="I29" s="300" t="s">
        <v>54</v>
      </c>
      <c r="J29" s="300"/>
      <c r="K29" s="300"/>
      <c r="L29" s="300" t="s">
        <v>54</v>
      </c>
      <c r="M29" s="300" t="s">
        <v>54</v>
      </c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 t="s">
        <v>54</v>
      </c>
      <c r="AF29" s="300"/>
      <c r="AG29" s="300"/>
      <c r="AH29" s="300"/>
      <c r="AI29" s="300"/>
    </row>
    <row r="30" spans="1:35" x14ac:dyDescent="0.25">
      <c r="A30" s="148" t="s">
        <v>46</v>
      </c>
      <c r="B30" s="149">
        <v>41003.404861111114</v>
      </c>
      <c r="C30" s="148" t="s">
        <v>693</v>
      </c>
      <c r="D30" s="148" t="s">
        <v>100</v>
      </c>
      <c r="E30" s="148" t="s">
        <v>678</v>
      </c>
      <c r="F30" s="300"/>
      <c r="G30" s="300"/>
      <c r="H30" s="300" t="s">
        <v>54</v>
      </c>
      <c r="I30" s="300" t="s">
        <v>54</v>
      </c>
      <c r="J30" s="300"/>
      <c r="K30" s="300"/>
      <c r="L30" s="88">
        <v>29.48</v>
      </c>
      <c r="M30" s="88">
        <v>20.23</v>
      </c>
      <c r="N30" s="301">
        <v>50</v>
      </c>
      <c r="O30" s="301">
        <v>87.245800000000003</v>
      </c>
      <c r="P30" s="301" t="s">
        <v>282</v>
      </c>
      <c r="Q30" s="301">
        <v>2</v>
      </c>
      <c r="R30" s="301">
        <v>77.5</v>
      </c>
      <c r="S30" s="301">
        <v>72.5</v>
      </c>
      <c r="T30" s="301">
        <v>100</v>
      </c>
      <c r="U30" s="301" t="s">
        <v>282</v>
      </c>
      <c r="V30" s="301" t="s">
        <v>282</v>
      </c>
      <c r="W30" s="301">
        <v>1</v>
      </c>
      <c r="X30" s="301">
        <v>90</v>
      </c>
      <c r="Y30" s="301">
        <v>90</v>
      </c>
      <c r="Z30" s="301">
        <v>100</v>
      </c>
      <c r="AA30" s="301" t="s">
        <v>282</v>
      </c>
      <c r="AB30" s="301" t="s">
        <v>282</v>
      </c>
      <c r="AC30" s="301">
        <v>1</v>
      </c>
      <c r="AD30" s="301" t="s">
        <v>288</v>
      </c>
      <c r="AE30" s="301">
        <v>100</v>
      </c>
      <c r="AF30" s="301">
        <v>100</v>
      </c>
      <c r="AG30" s="301" t="s">
        <v>282</v>
      </c>
      <c r="AH30" s="301" t="s">
        <v>282</v>
      </c>
      <c r="AI30" s="301">
        <v>1</v>
      </c>
    </row>
    <row r="31" spans="1:35" x14ac:dyDescent="0.25">
      <c r="A31" s="148" t="s">
        <v>46</v>
      </c>
      <c r="B31" s="149">
        <v>41067.388888888891</v>
      </c>
      <c r="C31" s="200" t="s">
        <v>291</v>
      </c>
      <c r="D31" s="148" t="s">
        <v>100</v>
      </c>
      <c r="E31" s="148" t="s">
        <v>602</v>
      </c>
      <c r="F31" s="301">
        <v>94</v>
      </c>
      <c r="G31" s="301">
        <v>50</v>
      </c>
      <c r="H31" s="300" t="s">
        <v>54</v>
      </c>
      <c r="I31" s="300" t="s">
        <v>54</v>
      </c>
      <c r="J31" s="300"/>
      <c r="K31" s="300"/>
      <c r="L31" s="300" t="s">
        <v>54</v>
      </c>
      <c r="M31" s="300" t="s">
        <v>54</v>
      </c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 t="s">
        <v>54</v>
      </c>
      <c r="AF31" s="300"/>
      <c r="AG31" s="300"/>
      <c r="AH31" s="300"/>
      <c r="AI31" s="300"/>
    </row>
    <row r="32" spans="1:35" x14ac:dyDescent="0.25">
      <c r="A32" s="148" t="s">
        <v>46</v>
      </c>
      <c r="B32" s="149">
        <v>41067.388888888891</v>
      </c>
      <c r="C32" s="148" t="s">
        <v>693</v>
      </c>
      <c r="D32" s="148" t="s">
        <v>100</v>
      </c>
      <c r="E32" s="148" t="s">
        <v>678</v>
      </c>
      <c r="F32" s="300"/>
      <c r="G32" s="300"/>
      <c r="H32" s="300" t="s">
        <v>54</v>
      </c>
      <c r="I32" s="300" t="s">
        <v>54</v>
      </c>
      <c r="J32" s="300"/>
      <c r="K32" s="300"/>
      <c r="L32" s="88">
        <v>37.9</v>
      </c>
      <c r="M32" s="88">
        <v>45.800000000000004</v>
      </c>
      <c r="N32" s="301">
        <v>100</v>
      </c>
      <c r="O32" s="301" t="s">
        <v>282</v>
      </c>
      <c r="P32" s="301" t="s">
        <v>282</v>
      </c>
      <c r="Q32" s="301">
        <v>1</v>
      </c>
      <c r="R32" s="301">
        <v>97.5</v>
      </c>
      <c r="S32" s="301">
        <v>90</v>
      </c>
      <c r="T32" s="301">
        <v>100</v>
      </c>
      <c r="U32" s="301" t="s">
        <v>282</v>
      </c>
      <c r="V32" s="301" t="s">
        <v>282</v>
      </c>
      <c r="W32" s="301">
        <v>1</v>
      </c>
      <c r="X32" s="301">
        <v>100</v>
      </c>
      <c r="Y32" s="301">
        <v>100</v>
      </c>
      <c r="Z32" s="301">
        <v>100</v>
      </c>
      <c r="AA32" s="301" t="s">
        <v>282</v>
      </c>
      <c r="AB32" s="301" t="s">
        <v>282</v>
      </c>
      <c r="AC32" s="301">
        <v>1</v>
      </c>
      <c r="AD32" s="301" t="s">
        <v>288</v>
      </c>
      <c r="AE32" s="301">
        <v>100</v>
      </c>
      <c r="AF32" s="301">
        <v>50</v>
      </c>
      <c r="AG32" s="301" t="s">
        <v>282</v>
      </c>
      <c r="AH32" s="301" t="s">
        <v>282</v>
      </c>
      <c r="AI32" s="301">
        <v>2</v>
      </c>
    </row>
    <row r="33" spans="1:35" x14ac:dyDescent="0.25">
      <c r="A33" s="148" t="s">
        <v>694</v>
      </c>
      <c r="B33" s="149">
        <v>40780.455555555556</v>
      </c>
      <c r="C33" s="200" t="s">
        <v>291</v>
      </c>
      <c r="D33" s="148" t="s">
        <v>100</v>
      </c>
      <c r="E33" s="148" t="s">
        <v>602</v>
      </c>
      <c r="F33" s="301">
        <v>93</v>
      </c>
      <c r="G33" s="301">
        <v>82</v>
      </c>
      <c r="H33" s="301">
        <v>96.93</v>
      </c>
      <c r="I33" s="301">
        <v>87.72</v>
      </c>
      <c r="J33" s="301" t="s">
        <v>282</v>
      </c>
      <c r="K33" s="301" t="s">
        <v>282</v>
      </c>
      <c r="L33" s="300" t="s">
        <v>54</v>
      </c>
      <c r="M33" s="300" t="s">
        <v>54</v>
      </c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 t="s">
        <v>54</v>
      </c>
      <c r="AF33" s="300"/>
      <c r="AG33" s="300"/>
      <c r="AH33" s="300"/>
      <c r="AI33" s="300"/>
    </row>
    <row r="34" spans="1:35" x14ac:dyDescent="0.25">
      <c r="A34" s="148" t="s">
        <v>694</v>
      </c>
      <c r="B34" s="149">
        <v>41067.409722222219</v>
      </c>
      <c r="C34" s="200" t="s">
        <v>291</v>
      </c>
      <c r="D34" s="148" t="s">
        <v>100</v>
      </c>
      <c r="E34" s="148" t="s">
        <v>602</v>
      </c>
      <c r="F34" s="301">
        <v>94</v>
      </c>
      <c r="G34" s="301">
        <v>84</v>
      </c>
      <c r="H34" s="300" t="s">
        <v>54</v>
      </c>
      <c r="I34" s="300" t="s">
        <v>54</v>
      </c>
      <c r="J34" s="300"/>
      <c r="K34" s="300"/>
      <c r="L34" s="300" t="s">
        <v>54</v>
      </c>
      <c r="M34" s="300" t="s">
        <v>54</v>
      </c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 t="s">
        <v>54</v>
      </c>
      <c r="AF34" s="300"/>
      <c r="AG34" s="300"/>
      <c r="AH34" s="300"/>
      <c r="AI34" s="300"/>
    </row>
    <row r="35" spans="1:35" x14ac:dyDescent="0.25">
      <c r="A35" s="148" t="s">
        <v>47</v>
      </c>
      <c r="B35" s="149">
        <v>40780.414583333331</v>
      </c>
      <c r="C35" s="200" t="s">
        <v>291</v>
      </c>
      <c r="D35" s="148" t="s">
        <v>100</v>
      </c>
      <c r="E35" s="148" t="s">
        <v>602</v>
      </c>
      <c r="F35" s="301">
        <v>93</v>
      </c>
      <c r="G35" s="301">
        <v>92</v>
      </c>
      <c r="H35" s="301">
        <v>96.93</v>
      </c>
      <c r="I35" s="301">
        <v>80.739999999999995</v>
      </c>
      <c r="J35" s="301" t="s">
        <v>282</v>
      </c>
      <c r="K35" s="301" t="s">
        <v>282</v>
      </c>
      <c r="L35" s="300" t="s">
        <v>54</v>
      </c>
      <c r="M35" s="300" t="s">
        <v>54</v>
      </c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 t="s">
        <v>54</v>
      </c>
      <c r="AF35" s="300"/>
      <c r="AG35" s="300"/>
      <c r="AH35" s="300"/>
      <c r="AI35" s="300"/>
    </row>
    <row r="36" spans="1:35" x14ac:dyDescent="0.25">
      <c r="A36" s="148" t="s">
        <v>47</v>
      </c>
      <c r="B36" s="149">
        <v>40780.414583333331</v>
      </c>
      <c r="C36" s="148" t="s">
        <v>693</v>
      </c>
      <c r="D36" s="148" t="s">
        <v>100</v>
      </c>
      <c r="E36" s="148" t="s">
        <v>678</v>
      </c>
      <c r="F36" s="300"/>
      <c r="G36" s="300"/>
      <c r="H36" s="300" t="s">
        <v>54</v>
      </c>
      <c r="I36" s="300" t="s">
        <v>54</v>
      </c>
      <c r="J36" s="300"/>
      <c r="K36" s="300"/>
      <c r="L36" s="88">
        <v>26.75</v>
      </c>
      <c r="M36" s="88">
        <v>24.48</v>
      </c>
      <c r="N36" s="301">
        <v>100</v>
      </c>
      <c r="O36" s="301" t="s">
        <v>282</v>
      </c>
      <c r="P36" s="301" t="s">
        <v>282</v>
      </c>
      <c r="Q36" s="301">
        <v>1</v>
      </c>
      <c r="R36" s="301">
        <v>100</v>
      </c>
      <c r="S36" s="301">
        <v>92.5</v>
      </c>
      <c r="T36" s="301">
        <v>100</v>
      </c>
      <c r="U36" s="301" t="s">
        <v>282</v>
      </c>
      <c r="V36" s="301" t="s">
        <v>282</v>
      </c>
      <c r="W36" s="301">
        <v>1</v>
      </c>
      <c r="X36" s="301">
        <v>100</v>
      </c>
      <c r="Y36" s="301">
        <v>92.5</v>
      </c>
      <c r="Z36" s="301">
        <v>100</v>
      </c>
      <c r="AA36" s="301" t="s">
        <v>282</v>
      </c>
      <c r="AB36" s="301" t="s">
        <v>282</v>
      </c>
      <c r="AC36" s="301">
        <v>1</v>
      </c>
      <c r="AD36" s="301" t="s">
        <v>288</v>
      </c>
      <c r="AE36" s="301">
        <v>96</v>
      </c>
      <c r="AF36" s="301">
        <v>100</v>
      </c>
      <c r="AG36" s="301" t="s">
        <v>282</v>
      </c>
      <c r="AH36" s="301" t="s">
        <v>282</v>
      </c>
      <c r="AI36" s="301">
        <v>1</v>
      </c>
    </row>
    <row r="37" spans="1:35" x14ac:dyDescent="0.25">
      <c r="A37" s="148" t="s">
        <v>47</v>
      </c>
      <c r="B37" s="149">
        <v>40890.553472222222</v>
      </c>
      <c r="C37" s="148" t="s">
        <v>693</v>
      </c>
      <c r="D37" s="148" t="s">
        <v>108</v>
      </c>
      <c r="E37" s="148" t="s">
        <v>678</v>
      </c>
      <c r="F37" s="300"/>
      <c r="G37" s="300"/>
      <c r="H37" s="300" t="s">
        <v>54</v>
      </c>
      <c r="I37" s="300" t="s">
        <v>54</v>
      </c>
      <c r="J37" s="300"/>
      <c r="K37" s="300"/>
      <c r="L37" s="88">
        <v>26.729999999999997</v>
      </c>
      <c r="M37" s="88">
        <v>34.4</v>
      </c>
      <c r="N37" s="301">
        <v>100</v>
      </c>
      <c r="O37" s="301" t="s">
        <v>282</v>
      </c>
      <c r="P37" s="301" t="s">
        <v>282</v>
      </c>
      <c r="Q37" s="301">
        <v>1</v>
      </c>
      <c r="R37" s="301">
        <v>100</v>
      </c>
      <c r="S37" s="301">
        <v>97.5</v>
      </c>
      <c r="T37" s="301">
        <v>100</v>
      </c>
      <c r="U37" s="301" t="s">
        <v>282</v>
      </c>
      <c r="V37" s="301" t="s">
        <v>282</v>
      </c>
      <c r="W37" s="301">
        <v>1</v>
      </c>
      <c r="X37" s="301">
        <v>100</v>
      </c>
      <c r="Y37" s="301">
        <v>100</v>
      </c>
      <c r="Z37" s="301">
        <v>100</v>
      </c>
      <c r="AA37" s="301" t="s">
        <v>282</v>
      </c>
      <c r="AB37" s="301" t="s">
        <v>282</v>
      </c>
      <c r="AC37" s="301">
        <v>1</v>
      </c>
      <c r="AD37" s="301" t="s">
        <v>288</v>
      </c>
      <c r="AE37" s="301">
        <v>96</v>
      </c>
      <c r="AF37" s="301">
        <v>100</v>
      </c>
      <c r="AG37" s="301" t="s">
        <v>282</v>
      </c>
      <c r="AH37" s="301" t="s">
        <v>282</v>
      </c>
      <c r="AI37" s="301">
        <v>1</v>
      </c>
    </row>
    <row r="38" spans="1:35" x14ac:dyDescent="0.25">
      <c r="A38" s="148" t="s">
        <v>47</v>
      </c>
      <c r="B38" s="149">
        <v>40920.446527777778</v>
      </c>
      <c r="C38" s="200" t="s">
        <v>291</v>
      </c>
      <c r="D38" s="148" t="s">
        <v>100</v>
      </c>
      <c r="E38" s="148" t="s">
        <v>602</v>
      </c>
      <c r="F38" s="301">
        <v>94</v>
      </c>
      <c r="G38" s="301">
        <v>94</v>
      </c>
      <c r="H38" s="300" t="s">
        <v>54</v>
      </c>
      <c r="I38" s="300" t="s">
        <v>54</v>
      </c>
      <c r="J38" s="300"/>
      <c r="K38" s="300"/>
      <c r="L38" s="300" t="s">
        <v>54</v>
      </c>
      <c r="M38" s="300" t="s">
        <v>54</v>
      </c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 t="s">
        <v>54</v>
      </c>
      <c r="AF38" s="300"/>
      <c r="AG38" s="300"/>
      <c r="AH38" s="300"/>
      <c r="AI38" s="300"/>
    </row>
    <row r="39" spans="1:35" x14ac:dyDescent="0.25">
      <c r="A39" s="148" t="s">
        <v>47</v>
      </c>
      <c r="B39" s="149">
        <v>40920.446527777778</v>
      </c>
      <c r="C39" s="148" t="s">
        <v>693</v>
      </c>
      <c r="D39" s="148" t="s">
        <v>100</v>
      </c>
      <c r="E39" s="148" t="s">
        <v>678</v>
      </c>
      <c r="F39" s="300"/>
      <c r="G39" s="300"/>
      <c r="H39" s="300" t="s">
        <v>54</v>
      </c>
      <c r="I39" s="300" t="s">
        <v>54</v>
      </c>
      <c r="J39" s="300"/>
      <c r="K39" s="300"/>
      <c r="L39" s="88">
        <v>26</v>
      </c>
      <c r="M39" s="88">
        <v>26.33</v>
      </c>
      <c r="N39" s="301">
        <v>100</v>
      </c>
      <c r="O39" s="301" t="s">
        <v>282</v>
      </c>
      <c r="P39" s="301" t="s">
        <v>282</v>
      </c>
      <c r="Q39" s="301">
        <v>1</v>
      </c>
      <c r="R39" s="301">
        <v>95</v>
      </c>
      <c r="S39" s="301">
        <v>90</v>
      </c>
      <c r="T39" s="301">
        <v>100</v>
      </c>
      <c r="U39" s="301" t="s">
        <v>282</v>
      </c>
      <c r="V39" s="301" t="s">
        <v>282</v>
      </c>
      <c r="W39" s="301">
        <v>1</v>
      </c>
      <c r="X39" s="301">
        <v>97.5</v>
      </c>
      <c r="Y39" s="301">
        <v>90</v>
      </c>
      <c r="Z39" s="301">
        <v>100</v>
      </c>
      <c r="AA39" s="301" t="s">
        <v>282</v>
      </c>
      <c r="AB39" s="301" t="s">
        <v>282</v>
      </c>
      <c r="AC39" s="301">
        <v>1</v>
      </c>
      <c r="AD39" s="301">
        <v>0.46329999999999999</v>
      </c>
      <c r="AE39" s="301">
        <v>95.75</v>
      </c>
      <c r="AF39" s="301" t="s">
        <v>283</v>
      </c>
      <c r="AG39" s="301" t="s">
        <v>282</v>
      </c>
      <c r="AH39" s="301" t="s">
        <v>282</v>
      </c>
      <c r="AI39" s="301" t="s">
        <v>284</v>
      </c>
    </row>
    <row r="40" spans="1:35" x14ac:dyDescent="0.25">
      <c r="A40" s="148" t="s">
        <v>47</v>
      </c>
      <c r="B40" s="149">
        <v>41003.4375</v>
      </c>
      <c r="C40" s="200" t="s">
        <v>291</v>
      </c>
      <c r="D40" s="148" t="s">
        <v>100</v>
      </c>
      <c r="E40" s="148" t="s">
        <v>602</v>
      </c>
      <c r="F40" s="301">
        <v>95</v>
      </c>
      <c r="G40" s="301">
        <v>85</v>
      </c>
      <c r="H40" s="300" t="s">
        <v>54</v>
      </c>
      <c r="I40" s="300" t="s">
        <v>54</v>
      </c>
      <c r="J40" s="300"/>
      <c r="K40" s="300"/>
      <c r="L40" s="300" t="s">
        <v>54</v>
      </c>
      <c r="M40" s="300" t="s">
        <v>54</v>
      </c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 t="s">
        <v>54</v>
      </c>
      <c r="AF40" s="300"/>
      <c r="AG40" s="300"/>
      <c r="AH40" s="300"/>
      <c r="AI40" s="300"/>
    </row>
    <row r="41" spans="1:35" x14ac:dyDescent="0.25">
      <c r="A41" s="148" t="s">
        <v>47</v>
      </c>
      <c r="B41" s="149">
        <v>41003.4375</v>
      </c>
      <c r="C41" s="148" t="s">
        <v>693</v>
      </c>
      <c r="D41" s="148" t="s">
        <v>100</v>
      </c>
      <c r="E41" s="148" t="s">
        <v>678</v>
      </c>
      <c r="F41" s="300"/>
      <c r="G41" s="300"/>
      <c r="H41" s="300" t="s">
        <v>54</v>
      </c>
      <c r="I41" s="300" t="s">
        <v>54</v>
      </c>
      <c r="J41" s="300"/>
      <c r="K41" s="300"/>
      <c r="L41" s="88">
        <v>28.7</v>
      </c>
      <c r="M41" s="88">
        <v>32.5</v>
      </c>
      <c r="N41" s="301">
        <v>100</v>
      </c>
      <c r="O41" s="301" t="s">
        <v>282</v>
      </c>
      <c r="P41" s="301" t="s">
        <v>282</v>
      </c>
      <c r="Q41" s="301">
        <v>1</v>
      </c>
      <c r="R41" s="301">
        <v>95</v>
      </c>
      <c r="S41" s="301">
        <v>95</v>
      </c>
      <c r="T41" s="301">
        <v>100</v>
      </c>
      <c r="U41" s="301" t="s">
        <v>282</v>
      </c>
      <c r="V41" s="301" t="s">
        <v>282</v>
      </c>
      <c r="W41" s="301">
        <v>1</v>
      </c>
      <c r="X41" s="301">
        <v>100</v>
      </c>
      <c r="Y41" s="301">
        <v>97.5</v>
      </c>
      <c r="Z41" s="301">
        <v>100</v>
      </c>
      <c r="AA41" s="301" t="s">
        <v>282</v>
      </c>
      <c r="AB41" s="301" t="s">
        <v>282</v>
      </c>
      <c r="AC41" s="301">
        <v>1</v>
      </c>
      <c r="AD41" s="301" t="s">
        <v>288</v>
      </c>
      <c r="AE41" s="301">
        <v>100</v>
      </c>
      <c r="AF41" s="301">
        <v>100</v>
      </c>
      <c r="AG41" s="301" t="s">
        <v>282</v>
      </c>
      <c r="AH41" s="301" t="s">
        <v>282</v>
      </c>
      <c r="AI41" s="301">
        <v>1</v>
      </c>
    </row>
    <row r="42" spans="1:35" x14ac:dyDescent="0.25">
      <c r="A42" s="148" t="s">
        <v>47</v>
      </c>
      <c r="B42" s="149">
        <v>41067.436111111114</v>
      </c>
      <c r="C42" s="200" t="s">
        <v>291</v>
      </c>
      <c r="D42" s="148" t="s">
        <v>100</v>
      </c>
      <c r="E42" s="148" t="s">
        <v>602</v>
      </c>
      <c r="F42" s="301">
        <v>94</v>
      </c>
      <c r="G42" s="301">
        <v>89</v>
      </c>
      <c r="H42" s="300" t="s">
        <v>54</v>
      </c>
      <c r="I42" s="300" t="s">
        <v>54</v>
      </c>
      <c r="J42" s="300"/>
      <c r="K42" s="300"/>
      <c r="L42" s="300" t="s">
        <v>54</v>
      </c>
      <c r="M42" s="300" t="s">
        <v>54</v>
      </c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 t="s">
        <v>54</v>
      </c>
      <c r="AF42" s="300"/>
      <c r="AG42" s="300"/>
      <c r="AH42" s="300"/>
      <c r="AI42" s="300"/>
    </row>
    <row r="43" spans="1:35" x14ac:dyDescent="0.25">
      <c r="A43" s="148" t="s">
        <v>47</v>
      </c>
      <c r="B43" s="149">
        <v>41067.436111111114</v>
      </c>
      <c r="C43" s="148" t="s">
        <v>693</v>
      </c>
      <c r="D43" s="148" t="s">
        <v>100</v>
      </c>
      <c r="E43" s="148" t="s">
        <v>678</v>
      </c>
      <c r="F43" s="300"/>
      <c r="G43" s="300"/>
      <c r="H43" s="300" t="s">
        <v>54</v>
      </c>
      <c r="I43" s="300" t="s">
        <v>54</v>
      </c>
      <c r="J43" s="300"/>
      <c r="K43" s="300"/>
      <c r="L43" s="88">
        <v>26.5</v>
      </c>
      <c r="M43" s="88">
        <v>39</v>
      </c>
      <c r="N43" s="301">
        <v>100</v>
      </c>
      <c r="O43" s="301" t="s">
        <v>282</v>
      </c>
      <c r="P43" s="301" t="s">
        <v>282</v>
      </c>
      <c r="Q43" s="301">
        <v>1</v>
      </c>
      <c r="R43" s="301">
        <v>92.5</v>
      </c>
      <c r="S43" s="301">
        <v>97.5</v>
      </c>
      <c r="T43" s="301">
        <v>100</v>
      </c>
      <c r="U43" s="301" t="s">
        <v>282</v>
      </c>
      <c r="V43" s="301" t="s">
        <v>282</v>
      </c>
      <c r="W43" s="301">
        <v>1</v>
      </c>
      <c r="X43" s="301">
        <v>100</v>
      </c>
      <c r="Y43" s="301">
        <v>100</v>
      </c>
      <c r="Z43" s="301">
        <v>100</v>
      </c>
      <c r="AA43" s="301" t="s">
        <v>282</v>
      </c>
      <c r="AB43" s="301" t="s">
        <v>282</v>
      </c>
      <c r="AC43" s="301">
        <v>1</v>
      </c>
      <c r="AD43" s="301" t="s">
        <v>288</v>
      </c>
      <c r="AE43" s="301">
        <v>100</v>
      </c>
      <c r="AF43" s="301">
        <v>50</v>
      </c>
      <c r="AG43" s="301" t="s">
        <v>282</v>
      </c>
      <c r="AH43" s="301" t="s">
        <v>282</v>
      </c>
      <c r="AI43" s="301">
        <v>2</v>
      </c>
    </row>
    <row r="44" spans="1:35" x14ac:dyDescent="0.25">
      <c r="A44" s="148" t="s">
        <v>48</v>
      </c>
      <c r="B44" s="149">
        <v>40786.506249999999</v>
      </c>
      <c r="C44" s="200" t="s">
        <v>291</v>
      </c>
      <c r="D44" s="148" t="s">
        <v>100</v>
      </c>
      <c r="E44" s="148" t="s">
        <v>602</v>
      </c>
      <c r="F44" s="301">
        <v>95</v>
      </c>
      <c r="G44" s="301">
        <v>80</v>
      </c>
      <c r="H44" s="301">
        <v>92.99</v>
      </c>
      <c r="I44" s="301">
        <v>78.790000000000006</v>
      </c>
      <c r="J44" s="301" t="s">
        <v>282</v>
      </c>
      <c r="K44" s="301" t="s">
        <v>282</v>
      </c>
      <c r="L44" s="300" t="s">
        <v>54</v>
      </c>
      <c r="M44" s="300" t="s">
        <v>54</v>
      </c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 t="s">
        <v>54</v>
      </c>
      <c r="AF44" s="300"/>
      <c r="AG44" s="300"/>
      <c r="AH44" s="300"/>
      <c r="AI44" s="300"/>
    </row>
    <row r="45" spans="1:35" x14ac:dyDescent="0.25">
      <c r="A45" s="148" t="s">
        <v>48</v>
      </c>
      <c r="B45" s="149">
        <v>40786.506249999999</v>
      </c>
      <c r="C45" s="148" t="s">
        <v>693</v>
      </c>
      <c r="D45" s="148" t="s">
        <v>100</v>
      </c>
      <c r="E45" s="148" t="s">
        <v>678</v>
      </c>
      <c r="F45" s="300"/>
      <c r="G45" s="300"/>
      <c r="H45" s="300" t="s">
        <v>54</v>
      </c>
      <c r="I45" s="300" t="s">
        <v>54</v>
      </c>
      <c r="J45" s="300"/>
      <c r="K45" s="300"/>
      <c r="L45" s="88">
        <v>30.680000000000003</v>
      </c>
      <c r="M45" s="88">
        <v>27.73</v>
      </c>
      <c r="N45" s="301">
        <v>100</v>
      </c>
      <c r="O45" s="301" t="s">
        <v>282</v>
      </c>
      <c r="P45" s="301" t="s">
        <v>282</v>
      </c>
      <c r="Q45" s="301">
        <v>1</v>
      </c>
      <c r="R45" s="301">
        <v>87.5</v>
      </c>
      <c r="S45" s="301">
        <v>95</v>
      </c>
      <c r="T45" s="301">
        <v>100</v>
      </c>
      <c r="U45" s="301" t="s">
        <v>282</v>
      </c>
      <c r="V45" s="301" t="s">
        <v>282</v>
      </c>
      <c r="W45" s="301">
        <v>1</v>
      </c>
      <c r="X45" s="301">
        <v>100</v>
      </c>
      <c r="Y45" s="301">
        <v>100</v>
      </c>
      <c r="Z45" s="301">
        <v>100</v>
      </c>
      <c r="AA45" s="301" t="s">
        <v>282</v>
      </c>
      <c r="AB45" s="301" t="s">
        <v>282</v>
      </c>
      <c r="AC45" s="301">
        <v>1</v>
      </c>
      <c r="AD45" s="301" t="s">
        <v>288</v>
      </c>
      <c r="AE45" s="301">
        <v>96.25</v>
      </c>
      <c r="AF45" s="301">
        <v>100</v>
      </c>
      <c r="AG45" s="301" t="s">
        <v>282</v>
      </c>
      <c r="AH45" s="301" t="s">
        <v>282</v>
      </c>
      <c r="AI45" s="301">
        <v>1</v>
      </c>
    </row>
    <row r="46" spans="1:35" x14ac:dyDescent="0.25">
      <c r="A46" s="148" t="s">
        <v>48</v>
      </c>
      <c r="B46" s="149">
        <v>40985.572916666664</v>
      </c>
      <c r="C46" s="148" t="s">
        <v>693</v>
      </c>
      <c r="D46" s="148" t="s">
        <v>108</v>
      </c>
      <c r="E46" s="148" t="s">
        <v>678</v>
      </c>
      <c r="F46" s="300"/>
      <c r="G46" s="300"/>
      <c r="H46" s="300" t="s">
        <v>54</v>
      </c>
      <c r="I46" s="300" t="s">
        <v>54</v>
      </c>
      <c r="J46" s="300"/>
      <c r="K46" s="300"/>
      <c r="L46" s="88">
        <v>27.700000000000003</v>
      </c>
      <c r="M46" s="88">
        <v>25.169999999999998</v>
      </c>
      <c r="N46" s="301">
        <v>100</v>
      </c>
      <c r="O46" s="301" t="s">
        <v>282</v>
      </c>
      <c r="P46" s="301" t="s">
        <v>282</v>
      </c>
      <c r="Q46" s="301">
        <v>1</v>
      </c>
      <c r="R46" s="301">
        <v>72.5</v>
      </c>
      <c r="S46" s="301">
        <v>77.5</v>
      </c>
      <c r="T46" s="301">
        <v>100</v>
      </c>
      <c r="U46" s="301" t="s">
        <v>282</v>
      </c>
      <c r="V46" s="301" t="s">
        <v>282</v>
      </c>
      <c r="W46" s="301">
        <v>1</v>
      </c>
      <c r="X46" s="301">
        <v>95</v>
      </c>
      <c r="Y46" s="301">
        <v>92.5</v>
      </c>
      <c r="Z46" s="301">
        <v>100</v>
      </c>
      <c r="AA46" s="301" t="s">
        <v>282</v>
      </c>
      <c r="AB46" s="301" t="s">
        <v>282</v>
      </c>
      <c r="AC46" s="301">
        <v>1</v>
      </c>
      <c r="AD46" s="301" t="s">
        <v>288</v>
      </c>
      <c r="AE46" s="301">
        <v>100</v>
      </c>
      <c r="AF46" s="301">
        <v>100</v>
      </c>
      <c r="AG46" s="301" t="s">
        <v>282</v>
      </c>
      <c r="AH46" s="301" t="s">
        <v>282</v>
      </c>
      <c r="AI46" s="301">
        <v>1</v>
      </c>
    </row>
    <row r="47" spans="1:35" x14ac:dyDescent="0.25">
      <c r="A47" s="148" t="s">
        <v>48</v>
      </c>
      <c r="B47" s="149">
        <v>41073.487500000003</v>
      </c>
      <c r="C47" s="200" t="s">
        <v>291</v>
      </c>
      <c r="D47" s="148" t="s">
        <v>100</v>
      </c>
      <c r="E47" s="148" t="s">
        <v>602</v>
      </c>
      <c r="F47" s="301">
        <v>94</v>
      </c>
      <c r="G47" s="301">
        <v>79</v>
      </c>
      <c r="H47" s="300" t="s">
        <v>54</v>
      </c>
      <c r="I47" s="300" t="s">
        <v>54</v>
      </c>
      <c r="J47" s="300"/>
      <c r="K47" s="300"/>
      <c r="L47" s="300" t="s">
        <v>54</v>
      </c>
      <c r="M47" s="300" t="s">
        <v>54</v>
      </c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 t="s">
        <v>54</v>
      </c>
      <c r="AF47" s="300"/>
      <c r="AG47" s="300"/>
      <c r="AH47" s="300"/>
      <c r="AI47" s="300"/>
    </row>
    <row r="48" spans="1:35" x14ac:dyDescent="0.25">
      <c r="A48" s="148" t="s">
        <v>48</v>
      </c>
      <c r="B48" s="149">
        <v>41073.487500000003</v>
      </c>
      <c r="C48" s="148" t="s">
        <v>693</v>
      </c>
      <c r="D48" s="148" t="s">
        <v>100</v>
      </c>
      <c r="E48" s="148" t="s">
        <v>678</v>
      </c>
      <c r="F48" s="300"/>
      <c r="G48" s="300"/>
      <c r="H48" s="300" t="s">
        <v>54</v>
      </c>
      <c r="I48" s="300" t="s">
        <v>54</v>
      </c>
      <c r="J48" s="300"/>
      <c r="K48" s="300"/>
      <c r="L48" s="88">
        <v>61.4</v>
      </c>
      <c r="M48" s="88">
        <v>68.400000000000006</v>
      </c>
      <c r="N48" s="301">
        <v>100</v>
      </c>
      <c r="O48" s="301" t="s">
        <v>282</v>
      </c>
      <c r="P48" s="301" t="s">
        <v>282</v>
      </c>
      <c r="Q48" s="301">
        <v>1</v>
      </c>
      <c r="R48" s="301">
        <v>90</v>
      </c>
      <c r="S48" s="301">
        <v>95</v>
      </c>
      <c r="T48" s="301">
        <v>100</v>
      </c>
      <c r="U48" s="301" t="s">
        <v>282</v>
      </c>
      <c r="V48" s="301" t="s">
        <v>282</v>
      </c>
      <c r="W48" s="301">
        <v>1</v>
      </c>
      <c r="X48" s="300"/>
      <c r="Y48" s="300"/>
      <c r="Z48" s="300"/>
      <c r="AA48" s="300"/>
      <c r="AB48" s="300"/>
      <c r="AC48" s="300"/>
      <c r="AD48" s="300"/>
      <c r="AE48" s="301">
        <v>100</v>
      </c>
      <c r="AF48" s="301">
        <v>100</v>
      </c>
      <c r="AG48" s="301" t="s">
        <v>282</v>
      </c>
      <c r="AH48" s="301" t="s">
        <v>282</v>
      </c>
      <c r="AI48" s="301">
        <v>1</v>
      </c>
    </row>
    <row r="49" spans="1:35" x14ac:dyDescent="0.25">
      <c r="A49" s="148" t="s">
        <v>49</v>
      </c>
      <c r="B49" s="149">
        <v>40786.438888888886</v>
      </c>
      <c r="C49" s="200" t="s">
        <v>291</v>
      </c>
      <c r="D49" s="148" t="s">
        <v>100</v>
      </c>
      <c r="E49" s="148" t="s">
        <v>602</v>
      </c>
      <c r="F49" s="301">
        <v>95</v>
      </c>
      <c r="G49" s="301">
        <v>83</v>
      </c>
      <c r="H49" s="301">
        <v>92.99</v>
      </c>
      <c r="I49" s="301">
        <v>85.71</v>
      </c>
      <c r="J49" s="301" t="s">
        <v>282</v>
      </c>
      <c r="K49" s="301" t="s">
        <v>282</v>
      </c>
      <c r="L49" s="300" t="s">
        <v>54</v>
      </c>
      <c r="M49" s="300" t="s">
        <v>54</v>
      </c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 t="s">
        <v>54</v>
      </c>
      <c r="AF49" s="300"/>
      <c r="AG49" s="300"/>
      <c r="AH49" s="300"/>
      <c r="AI49" s="300"/>
    </row>
    <row r="50" spans="1:35" x14ac:dyDescent="0.25">
      <c r="A50" s="148" t="s">
        <v>49</v>
      </c>
      <c r="B50" s="149">
        <v>40786.438888888886</v>
      </c>
      <c r="C50" s="148" t="s">
        <v>693</v>
      </c>
      <c r="D50" s="148" t="s">
        <v>100</v>
      </c>
      <c r="E50" s="148" t="s">
        <v>678</v>
      </c>
      <c r="F50" s="300"/>
      <c r="G50" s="300"/>
      <c r="H50" s="300" t="s">
        <v>54</v>
      </c>
      <c r="I50" s="300" t="s">
        <v>54</v>
      </c>
      <c r="J50" s="300"/>
      <c r="K50" s="300"/>
      <c r="L50" s="88">
        <v>30.680000000000003</v>
      </c>
      <c r="M50" s="88">
        <v>33.53</v>
      </c>
      <c r="N50" s="301">
        <v>100</v>
      </c>
      <c r="O50" s="301" t="s">
        <v>282</v>
      </c>
      <c r="P50" s="301" t="s">
        <v>282</v>
      </c>
      <c r="Q50" s="301">
        <v>1</v>
      </c>
      <c r="R50" s="301">
        <v>87.5</v>
      </c>
      <c r="S50" s="301">
        <v>95</v>
      </c>
      <c r="T50" s="301">
        <v>100</v>
      </c>
      <c r="U50" s="301" t="s">
        <v>282</v>
      </c>
      <c r="V50" s="301" t="s">
        <v>282</v>
      </c>
      <c r="W50" s="301">
        <v>1</v>
      </c>
      <c r="X50" s="301">
        <v>100</v>
      </c>
      <c r="Y50" s="301">
        <v>100</v>
      </c>
      <c r="Z50" s="301">
        <v>100</v>
      </c>
      <c r="AA50" s="301" t="s">
        <v>282</v>
      </c>
      <c r="AB50" s="301" t="s">
        <v>282</v>
      </c>
      <c r="AC50" s="301">
        <v>1</v>
      </c>
      <c r="AD50" s="301" t="s">
        <v>288</v>
      </c>
      <c r="AE50" s="301">
        <v>95.25</v>
      </c>
      <c r="AF50" s="301">
        <v>100</v>
      </c>
      <c r="AG50" s="301" t="s">
        <v>282</v>
      </c>
      <c r="AH50" s="301" t="s">
        <v>282</v>
      </c>
      <c r="AI50" s="301">
        <v>1</v>
      </c>
    </row>
    <row r="51" spans="1:35" x14ac:dyDescent="0.25">
      <c r="A51" s="148" t="s">
        <v>49</v>
      </c>
      <c r="B51" s="149">
        <v>40985.510416666664</v>
      </c>
      <c r="C51" s="148" t="s">
        <v>693</v>
      </c>
      <c r="D51" s="148" t="s">
        <v>108</v>
      </c>
      <c r="E51" s="148" t="s">
        <v>678</v>
      </c>
      <c r="F51" s="300"/>
      <c r="G51" s="300"/>
      <c r="H51" s="300" t="s">
        <v>54</v>
      </c>
      <c r="I51" s="300" t="s">
        <v>54</v>
      </c>
      <c r="J51" s="300"/>
      <c r="K51" s="300"/>
      <c r="L51" s="88">
        <v>27.700000000000003</v>
      </c>
      <c r="M51" s="88">
        <v>29.049999999999997</v>
      </c>
      <c r="N51" s="301">
        <v>100</v>
      </c>
      <c r="O51" s="301" t="s">
        <v>282</v>
      </c>
      <c r="P51" s="301" t="s">
        <v>282</v>
      </c>
      <c r="Q51" s="301">
        <v>1</v>
      </c>
      <c r="R51" s="301">
        <v>82.5</v>
      </c>
      <c r="S51" s="301">
        <v>82.5</v>
      </c>
      <c r="T51" s="301">
        <v>100</v>
      </c>
      <c r="U51" s="301" t="s">
        <v>282</v>
      </c>
      <c r="V51" s="301" t="s">
        <v>282</v>
      </c>
      <c r="W51" s="301">
        <v>1</v>
      </c>
      <c r="X51" s="301">
        <v>97.5</v>
      </c>
      <c r="Y51" s="301">
        <v>90</v>
      </c>
      <c r="Z51" s="301">
        <v>100</v>
      </c>
      <c r="AA51" s="301" t="s">
        <v>282</v>
      </c>
      <c r="AB51" s="301" t="s">
        <v>282</v>
      </c>
      <c r="AC51" s="301">
        <v>1</v>
      </c>
      <c r="AD51" s="301">
        <v>0.1885</v>
      </c>
      <c r="AE51" s="301">
        <v>100</v>
      </c>
      <c r="AF51" s="301">
        <v>100</v>
      </c>
      <c r="AG51" s="301" t="s">
        <v>282</v>
      </c>
      <c r="AH51" s="301" t="s">
        <v>282</v>
      </c>
      <c r="AI51" s="301">
        <v>1</v>
      </c>
    </row>
    <row r="52" spans="1:35" x14ac:dyDescent="0.25">
      <c r="A52" s="148" t="s">
        <v>49</v>
      </c>
      <c r="B52" s="149">
        <v>41073.44027777778</v>
      </c>
      <c r="C52" s="200" t="s">
        <v>291</v>
      </c>
      <c r="D52" s="148" t="s">
        <v>100</v>
      </c>
      <c r="E52" s="148" t="s">
        <v>602</v>
      </c>
      <c r="F52" s="301">
        <v>94</v>
      </c>
      <c r="G52" s="301">
        <v>87</v>
      </c>
      <c r="H52" s="300" t="s">
        <v>54</v>
      </c>
      <c r="I52" s="300" t="s">
        <v>54</v>
      </c>
      <c r="J52" s="300"/>
      <c r="K52" s="300"/>
      <c r="L52" s="300" t="s">
        <v>54</v>
      </c>
      <c r="M52" s="300" t="s">
        <v>54</v>
      </c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 t="s">
        <v>54</v>
      </c>
      <c r="AF52" s="300"/>
      <c r="AG52" s="300"/>
      <c r="AH52" s="300"/>
      <c r="AI52" s="300"/>
    </row>
    <row r="53" spans="1:35" x14ac:dyDescent="0.25">
      <c r="A53" s="148" t="s">
        <v>49</v>
      </c>
      <c r="B53" s="149">
        <v>41073.44027777778</v>
      </c>
      <c r="C53" s="148" t="s">
        <v>693</v>
      </c>
      <c r="D53" s="148" t="s">
        <v>100</v>
      </c>
      <c r="E53" s="148" t="s">
        <v>678</v>
      </c>
      <c r="F53" s="300"/>
      <c r="G53" s="300"/>
      <c r="H53" s="300" t="s">
        <v>54</v>
      </c>
      <c r="I53" s="300" t="s">
        <v>54</v>
      </c>
      <c r="J53" s="300"/>
      <c r="K53" s="300"/>
      <c r="L53" s="88">
        <v>61.4</v>
      </c>
      <c r="M53" s="88">
        <v>74.2</v>
      </c>
      <c r="N53" s="301">
        <v>100</v>
      </c>
      <c r="O53" s="301" t="s">
        <v>282</v>
      </c>
      <c r="P53" s="301" t="s">
        <v>282</v>
      </c>
      <c r="Q53" s="301">
        <v>1</v>
      </c>
      <c r="R53" s="301">
        <v>90</v>
      </c>
      <c r="S53" s="301">
        <v>95</v>
      </c>
      <c r="T53" s="301">
        <v>100</v>
      </c>
      <c r="U53" s="301" t="s">
        <v>282</v>
      </c>
      <c r="V53" s="301" t="s">
        <v>282</v>
      </c>
      <c r="W53" s="301">
        <v>1</v>
      </c>
      <c r="X53" s="300"/>
      <c r="Y53" s="300"/>
      <c r="Z53" s="300"/>
      <c r="AA53" s="300"/>
      <c r="AB53" s="300"/>
      <c r="AC53" s="300"/>
      <c r="AD53" s="300"/>
      <c r="AE53" s="301">
        <v>100</v>
      </c>
      <c r="AF53" s="301">
        <v>100</v>
      </c>
      <c r="AG53" s="301" t="s">
        <v>282</v>
      </c>
      <c r="AH53" s="301" t="s">
        <v>282</v>
      </c>
      <c r="AI53" s="301">
        <v>1</v>
      </c>
    </row>
    <row r="54" spans="1:35" x14ac:dyDescent="0.25">
      <c r="A54" s="200" t="s">
        <v>50</v>
      </c>
      <c r="B54" s="302">
        <v>40780.36041666667</v>
      </c>
      <c r="C54" s="200" t="s">
        <v>291</v>
      </c>
      <c r="D54" s="200" t="s">
        <v>100</v>
      </c>
      <c r="E54" s="200" t="s">
        <v>602</v>
      </c>
      <c r="F54" s="285"/>
      <c r="G54" s="285"/>
      <c r="H54" s="301">
        <v>96.93</v>
      </c>
      <c r="I54" s="301">
        <v>92.190000000000012</v>
      </c>
      <c r="J54" s="301" t="s">
        <v>282</v>
      </c>
      <c r="K54" s="301" t="s">
        <v>282</v>
      </c>
      <c r="L54" s="300" t="s">
        <v>54</v>
      </c>
      <c r="M54" s="300" t="s">
        <v>54</v>
      </c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 t="s">
        <v>54</v>
      </c>
      <c r="AF54" s="300"/>
      <c r="AG54" s="300"/>
      <c r="AH54" s="300"/>
      <c r="AI54" s="300"/>
    </row>
    <row r="55" spans="1:35" x14ac:dyDescent="0.25">
      <c r="A55" s="148" t="s">
        <v>50</v>
      </c>
      <c r="B55" s="149">
        <v>40780.36041666667</v>
      </c>
      <c r="C55" s="148" t="s">
        <v>693</v>
      </c>
      <c r="D55" s="148" t="s">
        <v>100</v>
      </c>
      <c r="E55" s="148" t="s">
        <v>678</v>
      </c>
      <c r="F55" s="300"/>
      <c r="G55" s="300"/>
      <c r="H55" s="300" t="s">
        <v>54</v>
      </c>
      <c r="I55" s="300" t="s">
        <v>54</v>
      </c>
      <c r="J55" s="300"/>
      <c r="K55" s="300"/>
      <c r="L55" s="88">
        <v>26.75</v>
      </c>
      <c r="M55" s="88">
        <v>31.230000000000004</v>
      </c>
      <c r="N55" s="301">
        <v>100</v>
      </c>
      <c r="O55" s="301" t="s">
        <v>282</v>
      </c>
      <c r="P55" s="301" t="s">
        <v>282</v>
      </c>
      <c r="Q55" s="301">
        <v>1</v>
      </c>
      <c r="R55" s="301">
        <v>100</v>
      </c>
      <c r="S55" s="301">
        <v>85</v>
      </c>
      <c r="T55" s="301">
        <v>50</v>
      </c>
      <c r="U55" s="301" t="s">
        <v>282</v>
      </c>
      <c r="V55" s="301" t="s">
        <v>282</v>
      </c>
      <c r="W55" s="301">
        <v>2</v>
      </c>
      <c r="X55" s="301">
        <v>100</v>
      </c>
      <c r="Y55" s="301">
        <v>97.5</v>
      </c>
      <c r="Z55" s="301">
        <v>100</v>
      </c>
      <c r="AA55" s="301" t="s">
        <v>282</v>
      </c>
      <c r="AB55" s="301" t="s">
        <v>282</v>
      </c>
      <c r="AC55" s="301">
        <v>1</v>
      </c>
      <c r="AD55" s="301" t="s">
        <v>288</v>
      </c>
      <c r="AE55" s="301">
        <v>97</v>
      </c>
      <c r="AF55" s="301" t="s">
        <v>283</v>
      </c>
      <c r="AG55" s="301" t="s">
        <v>282</v>
      </c>
      <c r="AH55" s="301" t="s">
        <v>282</v>
      </c>
      <c r="AI55" s="301" t="s">
        <v>284</v>
      </c>
    </row>
    <row r="56" spans="1:35" x14ac:dyDescent="0.25">
      <c r="A56" s="148" t="s">
        <v>50</v>
      </c>
      <c r="B56" s="149">
        <v>40890.493055555555</v>
      </c>
      <c r="C56" s="148" t="s">
        <v>693</v>
      </c>
      <c r="D56" s="148" t="s">
        <v>108</v>
      </c>
      <c r="E56" s="148" t="s">
        <v>678</v>
      </c>
      <c r="F56" s="300"/>
      <c r="G56" s="300"/>
      <c r="H56" s="300" t="s">
        <v>54</v>
      </c>
      <c r="I56" s="300" t="s">
        <v>54</v>
      </c>
      <c r="J56" s="300"/>
      <c r="K56" s="300"/>
      <c r="L56" s="88">
        <v>26.729999999999997</v>
      </c>
      <c r="M56" s="88">
        <v>25.069999999999997</v>
      </c>
      <c r="N56" s="301">
        <v>100</v>
      </c>
      <c r="O56" s="301" t="s">
        <v>282</v>
      </c>
      <c r="P56" s="301" t="s">
        <v>282</v>
      </c>
      <c r="Q56" s="301">
        <v>1</v>
      </c>
      <c r="R56" s="301">
        <v>100</v>
      </c>
      <c r="S56" s="301">
        <v>87.5</v>
      </c>
      <c r="T56" s="301">
        <v>100</v>
      </c>
      <c r="U56" s="301" t="s">
        <v>282</v>
      </c>
      <c r="V56" s="301" t="s">
        <v>282</v>
      </c>
      <c r="W56" s="301">
        <v>1</v>
      </c>
      <c r="X56" s="301">
        <v>100</v>
      </c>
      <c r="Y56" s="301">
        <v>92.5</v>
      </c>
      <c r="Z56" s="301">
        <v>100</v>
      </c>
      <c r="AA56" s="301" t="s">
        <v>282</v>
      </c>
      <c r="AB56" s="301" t="s">
        <v>282</v>
      </c>
      <c r="AC56" s="301">
        <v>1</v>
      </c>
      <c r="AD56" s="301" t="s">
        <v>288</v>
      </c>
      <c r="AE56" s="301">
        <v>95.75</v>
      </c>
      <c r="AF56" s="301">
        <v>50</v>
      </c>
      <c r="AG56" s="301" t="s">
        <v>282</v>
      </c>
      <c r="AH56" s="301" t="s">
        <v>282</v>
      </c>
      <c r="AI56" s="301">
        <v>2</v>
      </c>
    </row>
    <row r="57" spans="1:35" x14ac:dyDescent="0.25">
      <c r="A57" s="148" t="s">
        <v>50</v>
      </c>
      <c r="B57" s="149">
        <v>40920.370138888888</v>
      </c>
      <c r="C57" s="200" t="s">
        <v>291</v>
      </c>
      <c r="D57" s="148" t="s">
        <v>100</v>
      </c>
      <c r="E57" s="148" t="s">
        <v>602</v>
      </c>
      <c r="F57" s="301">
        <v>94</v>
      </c>
      <c r="G57" s="301">
        <v>95</v>
      </c>
      <c r="H57" s="300" t="s">
        <v>54</v>
      </c>
      <c r="I57" s="300" t="s">
        <v>54</v>
      </c>
      <c r="J57" s="300"/>
      <c r="K57" s="300"/>
      <c r="L57" s="300" t="s">
        <v>54</v>
      </c>
      <c r="M57" s="300" t="s">
        <v>54</v>
      </c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 t="s">
        <v>54</v>
      </c>
      <c r="AF57" s="300"/>
      <c r="AG57" s="300"/>
      <c r="AH57" s="300"/>
      <c r="AI57" s="300"/>
    </row>
    <row r="58" spans="1:35" x14ac:dyDescent="0.25">
      <c r="A58" s="148" t="s">
        <v>50</v>
      </c>
      <c r="B58" s="149">
        <v>40920.370138888888</v>
      </c>
      <c r="C58" s="148" t="s">
        <v>693</v>
      </c>
      <c r="D58" s="148" t="s">
        <v>100</v>
      </c>
      <c r="E58" s="148" t="s">
        <v>678</v>
      </c>
      <c r="F58" s="300"/>
      <c r="G58" s="300"/>
      <c r="H58" s="300" t="s">
        <v>54</v>
      </c>
      <c r="I58" s="300" t="s">
        <v>54</v>
      </c>
      <c r="J58" s="300"/>
      <c r="K58" s="300"/>
      <c r="L58" s="88">
        <v>26</v>
      </c>
      <c r="M58" s="88">
        <v>28.050000000000004</v>
      </c>
      <c r="N58" s="301">
        <v>100</v>
      </c>
      <c r="O58" s="301" t="s">
        <v>282</v>
      </c>
      <c r="P58" s="301" t="s">
        <v>282</v>
      </c>
      <c r="Q58" s="301">
        <v>1</v>
      </c>
      <c r="R58" s="301">
        <v>95</v>
      </c>
      <c r="S58" s="301">
        <v>95</v>
      </c>
      <c r="T58" s="301">
        <v>100</v>
      </c>
      <c r="U58" s="301" t="s">
        <v>282</v>
      </c>
      <c r="V58" s="301" t="s">
        <v>282</v>
      </c>
      <c r="W58" s="301">
        <v>1</v>
      </c>
      <c r="X58" s="301">
        <v>97.5</v>
      </c>
      <c r="Y58" s="301">
        <v>100</v>
      </c>
      <c r="Z58" s="301">
        <v>100</v>
      </c>
      <c r="AA58" s="301" t="s">
        <v>282</v>
      </c>
      <c r="AB58" s="301" t="s">
        <v>282</v>
      </c>
      <c r="AC58" s="301">
        <v>1</v>
      </c>
      <c r="AD58" s="301" t="s">
        <v>288</v>
      </c>
      <c r="AE58" s="301">
        <v>96.5</v>
      </c>
      <c r="AF58" s="301">
        <v>100</v>
      </c>
      <c r="AG58" s="301" t="s">
        <v>282</v>
      </c>
      <c r="AH58" s="301" t="s">
        <v>282</v>
      </c>
      <c r="AI58" s="301">
        <v>1</v>
      </c>
    </row>
    <row r="59" spans="1:35" x14ac:dyDescent="0.25">
      <c r="A59" s="148" t="s">
        <v>50</v>
      </c>
      <c r="B59" s="149">
        <v>41003.379861111112</v>
      </c>
      <c r="C59" s="200" t="s">
        <v>291</v>
      </c>
      <c r="D59" s="148" t="s">
        <v>100</v>
      </c>
      <c r="E59" s="148" t="s">
        <v>602</v>
      </c>
      <c r="F59" s="301">
        <v>95</v>
      </c>
      <c r="G59" s="301">
        <v>88</v>
      </c>
      <c r="H59" s="300" t="s">
        <v>54</v>
      </c>
      <c r="I59" s="300" t="s">
        <v>54</v>
      </c>
      <c r="J59" s="300"/>
      <c r="K59" s="300"/>
      <c r="L59" s="300" t="s">
        <v>54</v>
      </c>
      <c r="M59" s="300" t="s">
        <v>54</v>
      </c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 t="s">
        <v>54</v>
      </c>
      <c r="AF59" s="300"/>
      <c r="AG59" s="300"/>
      <c r="AH59" s="300"/>
      <c r="AI59" s="300"/>
    </row>
    <row r="60" spans="1:35" x14ac:dyDescent="0.25">
      <c r="A60" s="148" t="s">
        <v>50</v>
      </c>
      <c r="B60" s="149">
        <v>41003.379861111112</v>
      </c>
      <c r="C60" s="148" t="s">
        <v>693</v>
      </c>
      <c r="D60" s="148" t="s">
        <v>100</v>
      </c>
      <c r="E60" s="148" t="s">
        <v>678</v>
      </c>
      <c r="F60" s="300"/>
      <c r="G60" s="300"/>
      <c r="H60" s="300" t="s">
        <v>54</v>
      </c>
      <c r="I60" s="300" t="s">
        <v>54</v>
      </c>
      <c r="J60" s="300"/>
      <c r="K60" s="300"/>
      <c r="L60" s="88">
        <v>29.48</v>
      </c>
      <c r="M60" s="88">
        <v>26.150000000000002</v>
      </c>
      <c r="N60" s="301">
        <v>100</v>
      </c>
      <c r="O60" s="301" t="s">
        <v>282</v>
      </c>
      <c r="P60" s="301" t="s">
        <v>282</v>
      </c>
      <c r="Q60" s="301">
        <v>1</v>
      </c>
      <c r="R60" s="301">
        <v>97.5</v>
      </c>
      <c r="S60" s="301">
        <v>85</v>
      </c>
      <c r="T60" s="301">
        <v>100</v>
      </c>
      <c r="U60" s="301" t="s">
        <v>282</v>
      </c>
      <c r="V60" s="301" t="s">
        <v>282</v>
      </c>
      <c r="W60" s="301">
        <v>1</v>
      </c>
      <c r="X60" s="301">
        <v>100</v>
      </c>
      <c r="Y60" s="301">
        <v>95</v>
      </c>
      <c r="Z60" s="301">
        <v>100</v>
      </c>
      <c r="AA60" s="301" t="s">
        <v>282</v>
      </c>
      <c r="AB60" s="301" t="s">
        <v>282</v>
      </c>
      <c r="AC60" s="301">
        <v>1</v>
      </c>
      <c r="AD60" s="301" t="s">
        <v>288</v>
      </c>
      <c r="AE60" s="301">
        <v>100</v>
      </c>
      <c r="AF60" s="301">
        <v>100</v>
      </c>
      <c r="AG60" s="301" t="s">
        <v>282</v>
      </c>
      <c r="AH60" s="301" t="s">
        <v>282</v>
      </c>
      <c r="AI60" s="301">
        <v>1</v>
      </c>
    </row>
    <row r="61" spans="1:35" x14ac:dyDescent="0.25">
      <c r="A61" s="148" t="s">
        <v>50</v>
      </c>
      <c r="B61" s="149">
        <v>41065.48541666667</v>
      </c>
      <c r="C61" s="200" t="s">
        <v>291</v>
      </c>
      <c r="D61" s="148" t="s">
        <v>100</v>
      </c>
      <c r="E61" s="148" t="s">
        <v>602</v>
      </c>
      <c r="F61" s="301">
        <v>94</v>
      </c>
      <c r="G61" s="301">
        <v>95</v>
      </c>
      <c r="H61" s="300" t="s">
        <v>54</v>
      </c>
      <c r="I61" s="300" t="s">
        <v>54</v>
      </c>
      <c r="J61" s="300"/>
      <c r="K61" s="300"/>
      <c r="L61" s="300" t="s">
        <v>54</v>
      </c>
      <c r="M61" s="300" t="s">
        <v>54</v>
      </c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 t="s">
        <v>54</v>
      </c>
      <c r="AF61" s="300"/>
      <c r="AG61" s="300"/>
      <c r="AH61" s="300"/>
      <c r="AI61" s="300"/>
    </row>
    <row r="62" spans="1:35" x14ac:dyDescent="0.25">
      <c r="A62" s="148" t="s">
        <v>50</v>
      </c>
      <c r="B62" s="149">
        <v>41065.48541666667</v>
      </c>
      <c r="C62" s="148" t="s">
        <v>693</v>
      </c>
      <c r="D62" s="148" t="s">
        <v>100</v>
      </c>
      <c r="E62" s="148" t="s">
        <v>678</v>
      </c>
      <c r="F62" s="300"/>
      <c r="G62" s="300"/>
      <c r="H62" s="300" t="s">
        <v>54</v>
      </c>
      <c r="I62" s="300" t="s">
        <v>54</v>
      </c>
      <c r="J62" s="300"/>
      <c r="K62" s="300"/>
      <c r="L62" s="88">
        <v>31.4</v>
      </c>
      <c r="M62" s="88">
        <v>32.6</v>
      </c>
      <c r="N62" s="301">
        <v>100</v>
      </c>
      <c r="O62" s="301" t="s">
        <v>282</v>
      </c>
      <c r="P62" s="301" t="s">
        <v>282</v>
      </c>
      <c r="Q62" s="301">
        <v>1</v>
      </c>
      <c r="R62" s="301">
        <v>97.5</v>
      </c>
      <c r="S62" s="301">
        <v>90</v>
      </c>
      <c r="T62" s="301">
        <v>100</v>
      </c>
      <c r="U62" s="301" t="s">
        <v>282</v>
      </c>
      <c r="V62" s="301" t="s">
        <v>282</v>
      </c>
      <c r="W62" s="301">
        <v>1</v>
      </c>
      <c r="X62" s="301">
        <v>100</v>
      </c>
      <c r="Y62" s="301">
        <v>92.5</v>
      </c>
      <c r="Z62" s="301">
        <v>100</v>
      </c>
      <c r="AA62" s="301" t="s">
        <v>282</v>
      </c>
      <c r="AB62" s="301" t="s">
        <v>282</v>
      </c>
      <c r="AC62" s="301">
        <v>1</v>
      </c>
      <c r="AD62" s="301" t="s">
        <v>288</v>
      </c>
      <c r="AE62" s="301">
        <v>100</v>
      </c>
      <c r="AF62" s="301">
        <v>100</v>
      </c>
      <c r="AG62" s="301" t="s">
        <v>282</v>
      </c>
      <c r="AH62" s="301" t="s">
        <v>282</v>
      </c>
      <c r="AI62" s="301">
        <v>1</v>
      </c>
    </row>
    <row r="63" spans="1:35" x14ac:dyDescent="0.25">
      <c r="A63" s="148" t="s">
        <v>51</v>
      </c>
      <c r="B63" s="149">
        <v>40779.455555555556</v>
      </c>
      <c r="C63" s="148" t="s">
        <v>693</v>
      </c>
      <c r="D63" s="148" t="s">
        <v>100</v>
      </c>
      <c r="E63" s="148" t="s">
        <v>678</v>
      </c>
      <c r="F63" s="300"/>
      <c r="G63" s="300"/>
      <c r="H63" s="300" t="s">
        <v>54</v>
      </c>
      <c r="I63" s="300" t="s">
        <v>54</v>
      </c>
      <c r="J63" s="300"/>
      <c r="K63" s="300"/>
      <c r="L63" s="88">
        <v>33.68</v>
      </c>
      <c r="M63" s="88">
        <v>34.08</v>
      </c>
      <c r="N63" s="301">
        <v>100</v>
      </c>
      <c r="O63" s="301" t="s">
        <v>282</v>
      </c>
      <c r="P63" s="301" t="s">
        <v>282</v>
      </c>
      <c r="Q63" s="301">
        <v>1</v>
      </c>
      <c r="R63" s="301">
        <v>90</v>
      </c>
      <c r="S63" s="301">
        <v>100</v>
      </c>
      <c r="T63" s="301">
        <v>100</v>
      </c>
      <c r="U63" s="301" t="s">
        <v>282</v>
      </c>
      <c r="V63" s="301" t="s">
        <v>282</v>
      </c>
      <c r="W63" s="301">
        <v>1</v>
      </c>
      <c r="X63" s="301">
        <v>100</v>
      </c>
      <c r="Y63" s="301">
        <v>100</v>
      </c>
      <c r="Z63" s="301">
        <v>100</v>
      </c>
      <c r="AA63" s="301" t="s">
        <v>282</v>
      </c>
      <c r="AB63" s="301" t="s">
        <v>282</v>
      </c>
      <c r="AC63" s="301">
        <v>1</v>
      </c>
      <c r="AD63" s="301" t="s">
        <v>288</v>
      </c>
      <c r="AE63" s="301">
        <v>94.5</v>
      </c>
      <c r="AF63" s="301">
        <v>100</v>
      </c>
      <c r="AG63" s="301" t="s">
        <v>282</v>
      </c>
      <c r="AH63" s="301" t="s">
        <v>282</v>
      </c>
      <c r="AI63" s="301">
        <v>1</v>
      </c>
    </row>
    <row r="64" spans="1:35" x14ac:dyDescent="0.25">
      <c r="A64" s="148" t="s">
        <v>51</v>
      </c>
      <c r="B64" s="149">
        <v>40890.388888888891</v>
      </c>
      <c r="C64" s="148" t="s">
        <v>693</v>
      </c>
      <c r="D64" s="148" t="s">
        <v>108</v>
      </c>
      <c r="E64" s="148" t="s">
        <v>678</v>
      </c>
      <c r="F64" s="300"/>
      <c r="G64" s="300"/>
      <c r="H64" s="300" t="s">
        <v>54</v>
      </c>
      <c r="I64" s="300" t="s">
        <v>54</v>
      </c>
      <c r="J64" s="300"/>
      <c r="K64" s="300"/>
      <c r="L64" s="88">
        <v>26.729999999999997</v>
      </c>
      <c r="M64" s="88">
        <v>19.98</v>
      </c>
      <c r="N64" s="301" t="s">
        <v>695</v>
      </c>
      <c r="O64" s="301">
        <v>12.548299999999999</v>
      </c>
      <c r="P64" s="301" t="s">
        <v>282</v>
      </c>
      <c r="Q64" s="88" t="s">
        <v>696</v>
      </c>
      <c r="R64" s="301">
        <v>100</v>
      </c>
      <c r="S64" s="301">
        <v>82.5</v>
      </c>
      <c r="T64" s="301">
        <v>12.5</v>
      </c>
      <c r="U64" s="301" t="s">
        <v>282</v>
      </c>
      <c r="V64" s="301" t="s">
        <v>282</v>
      </c>
      <c r="W64" s="301">
        <v>8</v>
      </c>
      <c r="X64" s="301">
        <v>100</v>
      </c>
      <c r="Y64" s="301">
        <v>92.5</v>
      </c>
      <c r="Z64" s="301">
        <v>100</v>
      </c>
      <c r="AA64" s="301" t="s">
        <v>282</v>
      </c>
      <c r="AB64" s="301" t="s">
        <v>282</v>
      </c>
      <c r="AC64" s="301">
        <v>1</v>
      </c>
      <c r="AD64" s="301" t="s">
        <v>288</v>
      </c>
      <c r="AE64" s="301">
        <v>96.5</v>
      </c>
      <c r="AF64" s="301">
        <v>50</v>
      </c>
      <c r="AG64" s="301" t="s">
        <v>282</v>
      </c>
      <c r="AH64" s="301" t="s">
        <v>282</v>
      </c>
      <c r="AI64" s="301">
        <v>2</v>
      </c>
    </row>
    <row r="65" spans="1:35" x14ac:dyDescent="0.25">
      <c r="A65" s="148" t="s">
        <v>51</v>
      </c>
      <c r="B65" s="149">
        <v>40919.463194444441</v>
      </c>
      <c r="C65" s="200" t="s">
        <v>291</v>
      </c>
      <c r="D65" s="148" t="s">
        <v>100</v>
      </c>
      <c r="E65" s="148" t="s">
        <v>602</v>
      </c>
      <c r="F65" s="301">
        <v>94</v>
      </c>
      <c r="G65" s="301">
        <v>93</v>
      </c>
      <c r="H65" s="300" t="s">
        <v>54</v>
      </c>
      <c r="I65" s="300" t="s">
        <v>54</v>
      </c>
      <c r="J65" s="300"/>
      <c r="K65" s="300"/>
      <c r="L65" s="300" t="s">
        <v>54</v>
      </c>
      <c r="M65" s="300" t="s">
        <v>54</v>
      </c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 t="s">
        <v>54</v>
      </c>
      <c r="AF65" s="300"/>
      <c r="AG65" s="300"/>
      <c r="AH65" s="300"/>
      <c r="AI65" s="300"/>
    </row>
    <row r="66" spans="1:35" x14ac:dyDescent="0.25">
      <c r="A66" s="148" t="s">
        <v>51</v>
      </c>
      <c r="B66" s="149">
        <v>40919.463194444441</v>
      </c>
      <c r="C66" s="148" t="s">
        <v>693</v>
      </c>
      <c r="D66" s="148" t="s">
        <v>100</v>
      </c>
      <c r="E66" s="148" t="s">
        <v>678</v>
      </c>
      <c r="F66" s="300"/>
      <c r="G66" s="300"/>
      <c r="H66" s="300" t="s">
        <v>54</v>
      </c>
      <c r="I66" s="300" t="s">
        <v>54</v>
      </c>
      <c r="J66" s="300"/>
      <c r="K66" s="300"/>
      <c r="L66" s="88">
        <v>29.330000000000002</v>
      </c>
      <c r="M66" s="88">
        <v>26.650000000000002</v>
      </c>
      <c r="N66" s="301">
        <v>100</v>
      </c>
      <c r="O66" s="301" t="s">
        <v>282</v>
      </c>
      <c r="P66" s="301" t="s">
        <v>282</v>
      </c>
      <c r="Q66" s="301">
        <v>1</v>
      </c>
      <c r="R66" s="301">
        <v>85</v>
      </c>
      <c r="S66" s="301">
        <v>85</v>
      </c>
      <c r="T66" s="301">
        <v>100</v>
      </c>
      <c r="U66" s="301" t="s">
        <v>282</v>
      </c>
      <c r="V66" s="301" t="s">
        <v>282</v>
      </c>
      <c r="W66" s="301">
        <v>1</v>
      </c>
      <c r="X66" s="301">
        <v>92.5</v>
      </c>
      <c r="Y66" s="301">
        <v>92.5</v>
      </c>
      <c r="Z66" s="301">
        <v>100</v>
      </c>
      <c r="AA66" s="301" t="s">
        <v>282</v>
      </c>
      <c r="AB66" s="301" t="s">
        <v>282</v>
      </c>
      <c r="AC66" s="301">
        <v>1</v>
      </c>
      <c r="AD66" s="301" t="s">
        <v>288</v>
      </c>
      <c r="AE66" s="301">
        <v>94.75</v>
      </c>
      <c r="AF66" s="301">
        <v>100</v>
      </c>
      <c r="AG66" s="301" t="s">
        <v>282</v>
      </c>
      <c r="AH66" s="301" t="s">
        <v>282</v>
      </c>
      <c r="AI66" s="301">
        <v>1</v>
      </c>
    </row>
    <row r="67" spans="1:35" x14ac:dyDescent="0.25">
      <c r="A67" s="148" t="s">
        <v>51</v>
      </c>
      <c r="B67" s="149">
        <v>41002.427083333336</v>
      </c>
      <c r="C67" s="200" t="s">
        <v>291</v>
      </c>
      <c r="D67" s="148" t="s">
        <v>100</v>
      </c>
      <c r="E67" s="148" t="s">
        <v>602</v>
      </c>
      <c r="F67" s="301">
        <v>95</v>
      </c>
      <c r="G67" s="301">
        <v>88</v>
      </c>
      <c r="H67" s="300" t="s">
        <v>54</v>
      </c>
      <c r="I67" s="300" t="s">
        <v>54</v>
      </c>
      <c r="J67" s="300"/>
      <c r="K67" s="300"/>
      <c r="L67" s="300" t="s">
        <v>54</v>
      </c>
      <c r="M67" s="300" t="s">
        <v>54</v>
      </c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 t="s">
        <v>54</v>
      </c>
      <c r="AF67" s="300"/>
      <c r="AG67" s="300"/>
      <c r="AH67" s="300"/>
      <c r="AI67" s="300"/>
    </row>
    <row r="68" spans="1:35" x14ac:dyDescent="0.25">
      <c r="A68" s="148" t="s">
        <v>51</v>
      </c>
      <c r="B68" s="149">
        <v>41002.427083333336</v>
      </c>
      <c r="C68" s="148" t="s">
        <v>693</v>
      </c>
      <c r="D68" s="148" t="s">
        <v>100</v>
      </c>
      <c r="E68" s="148" t="s">
        <v>678</v>
      </c>
      <c r="F68" s="300"/>
      <c r="G68" s="300"/>
      <c r="H68" s="300" t="s">
        <v>54</v>
      </c>
      <c r="I68" s="300" t="s">
        <v>54</v>
      </c>
      <c r="J68" s="300"/>
      <c r="K68" s="300"/>
      <c r="L68" s="88">
        <v>23.13</v>
      </c>
      <c r="M68" s="88">
        <v>17.849999999999998</v>
      </c>
      <c r="N68" s="301">
        <v>100</v>
      </c>
      <c r="O68" s="301">
        <v>41.220999999999997</v>
      </c>
      <c r="P68" s="301" t="s">
        <v>282</v>
      </c>
      <c r="Q68" s="301">
        <v>1</v>
      </c>
      <c r="R68" s="301">
        <v>80</v>
      </c>
      <c r="S68" s="301">
        <v>72.5</v>
      </c>
      <c r="T68" s="301">
        <v>100</v>
      </c>
      <c r="U68" s="301" t="s">
        <v>282</v>
      </c>
      <c r="V68" s="301" t="s">
        <v>282</v>
      </c>
      <c r="W68" s="301">
        <v>1</v>
      </c>
      <c r="X68" s="301">
        <v>87.5</v>
      </c>
      <c r="Y68" s="301">
        <v>97.5</v>
      </c>
      <c r="Z68" s="301">
        <v>100</v>
      </c>
      <c r="AA68" s="301" t="s">
        <v>282</v>
      </c>
      <c r="AB68" s="301" t="s">
        <v>282</v>
      </c>
      <c r="AC68" s="301">
        <v>1</v>
      </c>
      <c r="AD68" s="301">
        <v>0.18679999999999999</v>
      </c>
      <c r="AE68" s="301">
        <v>100</v>
      </c>
      <c r="AF68" s="301">
        <v>100</v>
      </c>
      <c r="AG68" s="301" t="s">
        <v>282</v>
      </c>
      <c r="AH68" s="301" t="s">
        <v>282</v>
      </c>
      <c r="AI68" s="301">
        <v>1</v>
      </c>
    </row>
    <row r="69" spans="1:35" x14ac:dyDescent="0.25">
      <c r="A69" s="303" t="s">
        <v>51</v>
      </c>
      <c r="B69" s="304">
        <v>41065</v>
      </c>
      <c r="C69" s="148" t="s">
        <v>693</v>
      </c>
      <c r="D69" s="148" t="s">
        <v>100</v>
      </c>
      <c r="E69" s="148" t="s">
        <v>678</v>
      </c>
      <c r="F69" s="300"/>
      <c r="G69" s="300"/>
      <c r="H69" s="300" t="s">
        <v>54</v>
      </c>
      <c r="I69" s="300" t="s">
        <v>54</v>
      </c>
      <c r="J69" s="300"/>
      <c r="K69" s="300"/>
      <c r="L69" s="88">
        <v>31.430000000000003</v>
      </c>
      <c r="M69" s="88">
        <v>41.63</v>
      </c>
      <c r="N69" s="301">
        <v>100</v>
      </c>
      <c r="O69" s="301" t="s">
        <v>282</v>
      </c>
      <c r="P69" s="301" t="s">
        <v>282</v>
      </c>
      <c r="Q69" s="301">
        <v>1</v>
      </c>
      <c r="R69" s="301">
        <v>97.5</v>
      </c>
      <c r="S69" s="301">
        <v>92.5</v>
      </c>
      <c r="T69" s="301">
        <v>100</v>
      </c>
      <c r="U69" s="301" t="s">
        <v>282</v>
      </c>
      <c r="V69" s="301" t="s">
        <v>282</v>
      </c>
      <c r="W69" s="301">
        <v>1</v>
      </c>
      <c r="X69" s="301">
        <v>100</v>
      </c>
      <c r="Y69" s="301">
        <v>95</v>
      </c>
      <c r="Z69" s="301">
        <v>100</v>
      </c>
      <c r="AA69" s="301" t="s">
        <v>282</v>
      </c>
      <c r="AB69" s="301" t="s">
        <v>282</v>
      </c>
      <c r="AC69" s="301">
        <v>0.41</v>
      </c>
      <c r="AD69" s="301"/>
      <c r="AE69" s="301">
        <v>100</v>
      </c>
      <c r="AF69" s="301">
        <v>50</v>
      </c>
      <c r="AG69" s="301" t="s">
        <v>282</v>
      </c>
      <c r="AH69" s="301" t="s">
        <v>282</v>
      </c>
      <c r="AI69" s="301">
        <v>2</v>
      </c>
    </row>
    <row r="70" spans="1:35" x14ac:dyDescent="0.25">
      <c r="A70" s="148" t="s">
        <v>52</v>
      </c>
      <c r="B70" s="149">
        <v>40779.36041666667</v>
      </c>
      <c r="C70" s="200" t="s">
        <v>291</v>
      </c>
      <c r="D70" s="148" t="s">
        <v>100</v>
      </c>
      <c r="E70" s="148" t="s">
        <v>602</v>
      </c>
      <c r="F70" s="301">
        <v>93</v>
      </c>
      <c r="G70" s="301">
        <v>82</v>
      </c>
      <c r="H70" s="301">
        <v>93.02</v>
      </c>
      <c r="I70" s="301">
        <v>89.77000000000001</v>
      </c>
      <c r="J70" s="301" t="s">
        <v>282</v>
      </c>
      <c r="K70" s="301" t="s">
        <v>282</v>
      </c>
      <c r="L70" s="300" t="s">
        <v>54</v>
      </c>
      <c r="M70" s="300" t="s">
        <v>54</v>
      </c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 t="s">
        <v>54</v>
      </c>
      <c r="AF70" s="300"/>
      <c r="AG70" s="300"/>
      <c r="AH70" s="300"/>
      <c r="AI70" s="300"/>
    </row>
    <row r="71" spans="1:35" x14ac:dyDescent="0.25">
      <c r="A71" s="148" t="s">
        <v>52</v>
      </c>
      <c r="B71" s="149">
        <v>40779.36041666667</v>
      </c>
      <c r="C71" s="148" t="s">
        <v>693</v>
      </c>
      <c r="D71" s="148" t="s">
        <v>100</v>
      </c>
      <c r="E71" s="148" t="s">
        <v>678</v>
      </c>
      <c r="F71" s="300"/>
      <c r="G71" s="300"/>
      <c r="H71" s="300" t="s">
        <v>54</v>
      </c>
      <c r="I71" s="300" t="s">
        <v>54</v>
      </c>
      <c r="J71" s="300"/>
      <c r="K71" s="300"/>
      <c r="L71" s="88">
        <v>33.68</v>
      </c>
      <c r="M71" s="88">
        <v>38.629999999999995</v>
      </c>
      <c r="N71" s="301">
        <v>100</v>
      </c>
      <c r="O71" s="301" t="s">
        <v>282</v>
      </c>
      <c r="P71" s="301" t="s">
        <v>282</v>
      </c>
      <c r="Q71" s="301">
        <v>1</v>
      </c>
      <c r="R71" s="301">
        <v>90</v>
      </c>
      <c r="S71" s="301">
        <v>100</v>
      </c>
      <c r="T71" s="301">
        <v>100</v>
      </c>
      <c r="U71" s="301" t="s">
        <v>282</v>
      </c>
      <c r="V71" s="301" t="s">
        <v>282</v>
      </c>
      <c r="W71" s="301">
        <v>1</v>
      </c>
      <c r="X71" s="301">
        <v>100</v>
      </c>
      <c r="Y71" s="301">
        <v>100</v>
      </c>
      <c r="Z71" s="301">
        <v>100</v>
      </c>
      <c r="AA71" s="301" t="s">
        <v>282</v>
      </c>
      <c r="AB71" s="301" t="s">
        <v>282</v>
      </c>
      <c r="AC71" s="301">
        <v>1</v>
      </c>
      <c r="AD71" s="301" t="s">
        <v>288</v>
      </c>
      <c r="AE71" s="301">
        <v>95.25</v>
      </c>
      <c r="AF71" s="301">
        <v>100</v>
      </c>
      <c r="AG71" s="301" t="s">
        <v>282</v>
      </c>
      <c r="AH71" s="301" t="s">
        <v>282</v>
      </c>
      <c r="AI71" s="301">
        <v>1</v>
      </c>
    </row>
    <row r="72" spans="1:35" x14ac:dyDescent="0.25">
      <c r="A72" s="148" t="s">
        <v>52</v>
      </c>
      <c r="B72" s="149">
        <v>40890.463194444441</v>
      </c>
      <c r="C72" s="148" t="s">
        <v>693</v>
      </c>
      <c r="D72" s="148" t="s">
        <v>108</v>
      </c>
      <c r="E72" s="148" t="s">
        <v>678</v>
      </c>
      <c r="F72" s="300"/>
      <c r="G72" s="300"/>
      <c r="H72" s="300" t="s">
        <v>54</v>
      </c>
      <c r="I72" s="300" t="s">
        <v>54</v>
      </c>
      <c r="J72" s="300"/>
      <c r="K72" s="300"/>
      <c r="L72" s="88">
        <v>23.549999999999997</v>
      </c>
      <c r="M72" s="88">
        <v>27.650000000000002</v>
      </c>
      <c r="N72" s="301">
        <v>100</v>
      </c>
      <c r="O72" s="301" t="s">
        <v>282</v>
      </c>
      <c r="P72" s="301" t="s">
        <v>282</v>
      </c>
      <c r="Q72" s="301">
        <v>1</v>
      </c>
      <c r="R72" s="301">
        <v>92.5</v>
      </c>
      <c r="S72" s="301">
        <v>92.5</v>
      </c>
      <c r="T72" s="301">
        <v>100</v>
      </c>
      <c r="U72" s="301" t="s">
        <v>282</v>
      </c>
      <c r="V72" s="301" t="s">
        <v>282</v>
      </c>
      <c r="W72" s="301">
        <v>1</v>
      </c>
      <c r="X72" s="301">
        <v>97.5</v>
      </c>
      <c r="Y72" s="301">
        <v>95</v>
      </c>
      <c r="Z72" s="301">
        <v>100</v>
      </c>
      <c r="AA72" s="301" t="s">
        <v>282</v>
      </c>
      <c r="AB72" s="301" t="s">
        <v>282</v>
      </c>
      <c r="AC72" s="301">
        <v>1</v>
      </c>
      <c r="AD72" s="301" t="s">
        <v>288</v>
      </c>
      <c r="AE72" s="301">
        <v>95</v>
      </c>
      <c r="AF72" s="301">
        <v>100</v>
      </c>
      <c r="AG72" s="301" t="s">
        <v>282</v>
      </c>
      <c r="AH72" s="301" t="s">
        <v>282</v>
      </c>
      <c r="AI72" s="301">
        <v>1</v>
      </c>
    </row>
    <row r="73" spans="1:35" x14ac:dyDescent="0.25">
      <c r="A73" s="148" t="s">
        <v>52</v>
      </c>
      <c r="B73" s="149">
        <v>40919.388888888891</v>
      </c>
      <c r="C73" s="200" t="s">
        <v>291</v>
      </c>
      <c r="D73" s="148" t="s">
        <v>100</v>
      </c>
      <c r="E73" s="148" t="s">
        <v>602</v>
      </c>
      <c r="F73" s="301">
        <v>94</v>
      </c>
      <c r="G73" s="301">
        <v>92</v>
      </c>
      <c r="H73" s="300" t="s">
        <v>54</v>
      </c>
      <c r="I73" s="300" t="s">
        <v>54</v>
      </c>
      <c r="J73" s="300"/>
      <c r="K73" s="300"/>
      <c r="L73" s="300" t="s">
        <v>54</v>
      </c>
      <c r="M73" s="300" t="s">
        <v>54</v>
      </c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 t="s">
        <v>54</v>
      </c>
      <c r="AF73" s="300"/>
      <c r="AG73" s="300"/>
      <c r="AH73" s="300"/>
      <c r="AI73" s="300"/>
    </row>
    <row r="74" spans="1:35" x14ac:dyDescent="0.25">
      <c r="A74" s="148" t="s">
        <v>52</v>
      </c>
      <c r="B74" s="149">
        <v>40919.388888888891</v>
      </c>
      <c r="C74" s="148" t="s">
        <v>693</v>
      </c>
      <c r="D74" s="148" t="s">
        <v>100</v>
      </c>
      <c r="E74" s="148" t="s">
        <v>678</v>
      </c>
      <c r="F74" s="300"/>
      <c r="G74" s="300"/>
      <c r="H74" s="285" t="s">
        <v>54</v>
      </c>
      <c r="I74" s="285" t="s">
        <v>54</v>
      </c>
      <c r="J74" s="285"/>
      <c r="K74" s="285"/>
      <c r="L74" s="88">
        <v>30.28</v>
      </c>
      <c r="M74" s="88">
        <v>28.499999999999996</v>
      </c>
      <c r="N74" s="301">
        <v>100</v>
      </c>
      <c r="O74" s="301" t="s">
        <v>282</v>
      </c>
      <c r="P74" s="301" t="s">
        <v>282</v>
      </c>
      <c r="Q74" s="301">
        <v>1</v>
      </c>
      <c r="R74" s="301">
        <v>90</v>
      </c>
      <c r="S74" s="301">
        <v>90</v>
      </c>
      <c r="T74" s="301">
        <v>100</v>
      </c>
      <c r="U74" s="301" t="s">
        <v>282</v>
      </c>
      <c r="V74" s="301" t="s">
        <v>282</v>
      </c>
      <c r="W74" s="301">
        <v>1</v>
      </c>
      <c r="X74" s="301">
        <v>97.5</v>
      </c>
      <c r="Y74" s="301">
        <v>95</v>
      </c>
      <c r="Z74" s="301">
        <v>100</v>
      </c>
      <c r="AA74" s="301" t="s">
        <v>282</v>
      </c>
      <c r="AB74" s="301" t="s">
        <v>282</v>
      </c>
      <c r="AC74" s="301">
        <v>1</v>
      </c>
      <c r="AD74" s="301">
        <v>0.22589999999999999</v>
      </c>
      <c r="AE74" s="301">
        <v>94.25</v>
      </c>
      <c r="AF74" s="301">
        <v>50</v>
      </c>
      <c r="AG74" s="301" t="s">
        <v>282</v>
      </c>
      <c r="AH74" s="301" t="s">
        <v>282</v>
      </c>
      <c r="AI74" s="301">
        <v>2</v>
      </c>
    </row>
    <row r="75" spans="1:35" x14ac:dyDescent="0.25">
      <c r="A75" s="148" t="s">
        <v>52</v>
      </c>
      <c r="B75" s="149">
        <v>41002.500694444447</v>
      </c>
      <c r="C75" s="200" t="s">
        <v>291</v>
      </c>
      <c r="D75" s="148" t="s">
        <v>100</v>
      </c>
      <c r="E75" s="148" t="s">
        <v>602</v>
      </c>
      <c r="F75" s="301">
        <v>95</v>
      </c>
      <c r="G75" s="301">
        <v>88</v>
      </c>
      <c r="H75" s="300" t="s">
        <v>54</v>
      </c>
      <c r="I75" s="300" t="s">
        <v>54</v>
      </c>
      <c r="J75" s="300"/>
      <c r="K75" s="300"/>
      <c r="L75" s="300" t="s">
        <v>54</v>
      </c>
      <c r="M75" s="300" t="s">
        <v>54</v>
      </c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 t="s">
        <v>54</v>
      </c>
      <c r="AF75" s="300"/>
      <c r="AG75" s="300"/>
      <c r="AH75" s="300"/>
      <c r="AI75" s="300"/>
    </row>
    <row r="76" spans="1:35" x14ac:dyDescent="0.25">
      <c r="A76" s="148" t="s">
        <v>52</v>
      </c>
      <c r="B76" s="149">
        <v>41002.500694444447</v>
      </c>
      <c r="C76" s="148" t="s">
        <v>693</v>
      </c>
      <c r="D76" s="148" t="s">
        <v>100</v>
      </c>
      <c r="E76" s="148" t="s">
        <v>678</v>
      </c>
      <c r="F76" s="300"/>
      <c r="G76" s="300"/>
      <c r="H76" s="88" t="s">
        <v>54</v>
      </c>
      <c r="I76" s="88" t="s">
        <v>54</v>
      </c>
      <c r="J76" s="88"/>
      <c r="K76" s="88"/>
      <c r="L76" s="88">
        <v>18.149999999999999</v>
      </c>
      <c r="M76" s="88">
        <v>21.25</v>
      </c>
      <c r="N76" s="301">
        <v>100</v>
      </c>
      <c r="O76" s="301" t="s">
        <v>282</v>
      </c>
      <c r="P76" s="301" t="s">
        <v>282</v>
      </c>
      <c r="Q76" s="301">
        <v>1</v>
      </c>
      <c r="R76" s="301">
        <v>77.5</v>
      </c>
      <c r="S76" s="301">
        <v>77.5</v>
      </c>
      <c r="T76" s="301">
        <v>100</v>
      </c>
      <c r="U76" s="301" t="s">
        <v>282</v>
      </c>
      <c r="V76" s="301" t="s">
        <v>282</v>
      </c>
      <c r="W76" s="301">
        <v>1</v>
      </c>
      <c r="X76" s="301">
        <v>95</v>
      </c>
      <c r="Y76" s="301">
        <v>87.5</v>
      </c>
      <c r="Z76" s="301">
        <v>100</v>
      </c>
      <c r="AA76" s="301" t="s">
        <v>282</v>
      </c>
      <c r="AB76" s="301" t="s">
        <v>282</v>
      </c>
      <c r="AC76" s="301">
        <v>1</v>
      </c>
      <c r="AD76" s="301">
        <v>0.27429999999999999</v>
      </c>
      <c r="AE76" s="301">
        <v>100</v>
      </c>
      <c r="AF76" s="301">
        <v>100</v>
      </c>
      <c r="AG76" s="301" t="s">
        <v>282</v>
      </c>
      <c r="AH76" s="301" t="s">
        <v>282</v>
      </c>
      <c r="AI76" s="301">
        <v>1</v>
      </c>
    </row>
    <row r="77" spans="1:35" x14ac:dyDescent="0.25">
      <c r="A77" s="148" t="s">
        <v>52</v>
      </c>
      <c r="B77" s="149">
        <v>41065.468055555553</v>
      </c>
      <c r="C77" s="200" t="s">
        <v>291</v>
      </c>
      <c r="D77" s="148" t="s">
        <v>100</v>
      </c>
      <c r="E77" s="148" t="s">
        <v>602</v>
      </c>
      <c r="F77" s="301">
        <v>94</v>
      </c>
      <c r="G77" s="301">
        <v>74</v>
      </c>
      <c r="H77" s="300" t="s">
        <v>54</v>
      </c>
      <c r="I77" s="300" t="s">
        <v>54</v>
      </c>
      <c r="J77" s="300"/>
      <c r="K77" s="300"/>
      <c r="L77" s="300" t="s">
        <v>54</v>
      </c>
      <c r="M77" s="300" t="s">
        <v>54</v>
      </c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 t="s">
        <v>54</v>
      </c>
      <c r="AF77" s="300"/>
      <c r="AG77" s="300"/>
      <c r="AH77" s="300"/>
      <c r="AI77" s="300"/>
    </row>
    <row r="78" spans="1:35" x14ac:dyDescent="0.25">
      <c r="A78" s="148" t="s">
        <v>52</v>
      </c>
      <c r="B78" s="149">
        <v>41065.468055555553</v>
      </c>
      <c r="C78" s="148" t="s">
        <v>693</v>
      </c>
      <c r="D78" s="148" t="s">
        <v>100</v>
      </c>
      <c r="E78" s="148" t="s">
        <v>678</v>
      </c>
      <c r="F78" s="300"/>
      <c r="G78" s="300"/>
      <c r="H78" s="300" t="s">
        <v>54</v>
      </c>
      <c r="I78" s="300" t="s">
        <v>54</v>
      </c>
      <c r="J78" s="300"/>
      <c r="K78" s="300"/>
      <c r="L78" s="88">
        <v>26.400000000000002</v>
      </c>
      <c r="M78" s="88">
        <v>30.599999999999998</v>
      </c>
      <c r="N78" s="301">
        <v>100</v>
      </c>
      <c r="O78" s="301" t="s">
        <v>282</v>
      </c>
      <c r="P78" s="301" t="s">
        <v>282</v>
      </c>
      <c r="Q78" s="301">
        <v>1</v>
      </c>
      <c r="R78" s="301">
        <v>90</v>
      </c>
      <c r="S78" s="301">
        <v>97.5</v>
      </c>
      <c r="T78" s="301">
        <v>100</v>
      </c>
      <c r="U78" s="301" t="s">
        <v>282</v>
      </c>
      <c r="V78" s="301" t="s">
        <v>282</v>
      </c>
      <c r="W78" s="301">
        <v>1</v>
      </c>
      <c r="X78" s="301">
        <v>97.5</v>
      </c>
      <c r="Y78" s="301">
        <v>100</v>
      </c>
      <c r="Z78" s="301">
        <v>100</v>
      </c>
      <c r="AA78" s="301" t="s">
        <v>282</v>
      </c>
      <c r="AB78" s="301" t="s">
        <v>282</v>
      </c>
      <c r="AC78" s="301">
        <v>1</v>
      </c>
      <c r="AD78" s="301" t="s">
        <v>288</v>
      </c>
      <c r="AE78" s="301">
        <v>100</v>
      </c>
      <c r="AF78" s="301">
        <v>50</v>
      </c>
      <c r="AG78" s="301" t="s">
        <v>282</v>
      </c>
      <c r="AH78" s="301" t="s">
        <v>282</v>
      </c>
      <c r="AI78" s="301">
        <v>2</v>
      </c>
    </row>
    <row r="79" spans="1:35" x14ac:dyDescent="0.25">
      <c r="A79" s="148" t="s">
        <v>53</v>
      </c>
      <c r="B79" s="149">
        <v>40779.409722222219</v>
      </c>
      <c r="C79" s="200" t="s">
        <v>291</v>
      </c>
      <c r="D79" s="148" t="s">
        <v>100</v>
      </c>
      <c r="E79" s="148" t="s">
        <v>602</v>
      </c>
      <c r="F79" s="301">
        <v>93</v>
      </c>
      <c r="G79" s="301">
        <v>86</v>
      </c>
      <c r="H79" s="301">
        <v>93.02</v>
      </c>
      <c r="I79" s="301">
        <v>93.300000000000011</v>
      </c>
      <c r="J79" s="301" t="s">
        <v>282</v>
      </c>
      <c r="K79" s="301" t="s">
        <v>282</v>
      </c>
      <c r="L79" s="300" t="s">
        <v>54</v>
      </c>
      <c r="M79" s="300" t="s">
        <v>54</v>
      </c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 t="s">
        <v>54</v>
      </c>
      <c r="AF79" s="300"/>
      <c r="AG79" s="300"/>
      <c r="AH79" s="300"/>
      <c r="AI79" s="300"/>
    </row>
    <row r="80" spans="1:35" x14ac:dyDescent="0.25">
      <c r="A80" s="148" t="s">
        <v>53</v>
      </c>
      <c r="B80" s="149">
        <v>40779.409722222219</v>
      </c>
      <c r="C80" s="200" t="s">
        <v>693</v>
      </c>
      <c r="D80" s="148" t="s">
        <v>100</v>
      </c>
      <c r="E80" s="148" t="s">
        <v>678</v>
      </c>
      <c r="F80" s="301"/>
      <c r="G80" s="301"/>
      <c r="H80" s="301">
        <v>93.02</v>
      </c>
      <c r="I80" s="301">
        <v>86.14</v>
      </c>
      <c r="J80" s="301" t="s">
        <v>282</v>
      </c>
      <c r="K80" s="301" t="s">
        <v>282</v>
      </c>
      <c r="L80" s="88">
        <v>25.369999999999997</v>
      </c>
      <c r="M80" s="88">
        <v>25.8</v>
      </c>
      <c r="N80" s="301">
        <v>100</v>
      </c>
      <c r="O80" s="301" t="s">
        <v>282</v>
      </c>
      <c r="P80" s="301" t="s">
        <v>282</v>
      </c>
      <c r="Q80" s="301">
        <v>1</v>
      </c>
      <c r="R80" s="301">
        <v>90</v>
      </c>
      <c r="S80" s="301">
        <v>85</v>
      </c>
      <c r="T80" s="301">
        <v>100</v>
      </c>
      <c r="U80" s="301" t="s">
        <v>282</v>
      </c>
      <c r="V80" s="301" t="s">
        <v>282</v>
      </c>
      <c r="W80" s="301">
        <v>1</v>
      </c>
      <c r="X80" s="301">
        <v>97.5</v>
      </c>
      <c r="Y80" s="301">
        <v>97.5</v>
      </c>
      <c r="Z80" s="301">
        <v>100</v>
      </c>
      <c r="AA80" s="301" t="s">
        <v>282</v>
      </c>
      <c r="AB80" s="301" t="s">
        <v>282</v>
      </c>
      <c r="AC80" s="301">
        <v>1</v>
      </c>
      <c r="AD80" s="301" t="s">
        <v>288</v>
      </c>
      <c r="AE80" s="301">
        <v>96.75</v>
      </c>
      <c r="AF80" s="301" t="s">
        <v>283</v>
      </c>
      <c r="AG80" s="301" t="s">
        <v>282</v>
      </c>
      <c r="AH80" s="301" t="s">
        <v>282</v>
      </c>
      <c r="AI80" s="301" t="s">
        <v>284</v>
      </c>
    </row>
    <row r="81" spans="1:35" x14ac:dyDescent="0.25">
      <c r="A81" s="148" t="s">
        <v>53</v>
      </c>
      <c r="B81" s="149">
        <v>40890.427083333336</v>
      </c>
      <c r="C81" s="148" t="s">
        <v>693</v>
      </c>
      <c r="D81" s="148" t="s">
        <v>108</v>
      </c>
      <c r="E81" s="148" t="s">
        <v>678</v>
      </c>
      <c r="F81" s="300"/>
      <c r="G81" s="300"/>
      <c r="H81" s="300" t="s">
        <v>54</v>
      </c>
      <c r="I81" s="300" t="s">
        <v>54</v>
      </c>
      <c r="J81" s="300"/>
      <c r="K81" s="300"/>
      <c r="L81" s="88">
        <v>19.25</v>
      </c>
      <c r="M81" s="88">
        <v>23.45</v>
      </c>
      <c r="N81" s="301">
        <v>100</v>
      </c>
      <c r="O81" s="301" t="s">
        <v>282</v>
      </c>
      <c r="P81" s="301" t="s">
        <v>282</v>
      </c>
      <c r="Q81" s="301">
        <v>1</v>
      </c>
      <c r="R81" s="301">
        <v>92.5</v>
      </c>
      <c r="S81" s="301">
        <v>95</v>
      </c>
      <c r="T81" s="301">
        <v>100</v>
      </c>
      <c r="U81" s="301" t="s">
        <v>282</v>
      </c>
      <c r="V81" s="301" t="s">
        <v>282</v>
      </c>
      <c r="W81" s="301">
        <v>1</v>
      </c>
      <c r="X81" s="301">
        <v>95</v>
      </c>
      <c r="Y81" s="301">
        <v>95</v>
      </c>
      <c r="Z81" s="301">
        <v>100</v>
      </c>
      <c r="AA81" s="301" t="s">
        <v>282</v>
      </c>
      <c r="AB81" s="301" t="s">
        <v>282</v>
      </c>
      <c r="AC81" s="301">
        <v>1</v>
      </c>
      <c r="AD81" s="301" t="s">
        <v>288</v>
      </c>
      <c r="AE81" s="301">
        <v>96.5</v>
      </c>
      <c r="AF81" s="301">
        <v>50</v>
      </c>
      <c r="AG81" s="301" t="s">
        <v>282</v>
      </c>
      <c r="AH81" s="301" t="s">
        <v>282</v>
      </c>
      <c r="AI81" s="301">
        <v>2</v>
      </c>
    </row>
    <row r="82" spans="1:35" x14ac:dyDescent="0.25">
      <c r="A82" s="148" t="s">
        <v>53</v>
      </c>
      <c r="B82" s="149">
        <v>40919.427777777775</v>
      </c>
      <c r="C82" s="200" t="s">
        <v>291</v>
      </c>
      <c r="D82" s="148" t="s">
        <v>100</v>
      </c>
      <c r="E82" s="148" t="s">
        <v>602</v>
      </c>
      <c r="F82" s="301">
        <v>94</v>
      </c>
      <c r="G82" s="301">
        <v>91</v>
      </c>
      <c r="H82" s="300" t="s">
        <v>54</v>
      </c>
      <c r="I82" s="300" t="s">
        <v>54</v>
      </c>
      <c r="J82" s="300"/>
      <c r="K82" s="300"/>
      <c r="L82" s="300" t="s">
        <v>54</v>
      </c>
      <c r="M82" s="300" t="s">
        <v>54</v>
      </c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 t="s">
        <v>54</v>
      </c>
      <c r="AF82" s="300"/>
      <c r="AG82" s="300"/>
      <c r="AH82" s="300"/>
      <c r="AI82" s="300"/>
    </row>
    <row r="83" spans="1:35" x14ac:dyDescent="0.25">
      <c r="A83" s="148" t="s">
        <v>53</v>
      </c>
      <c r="B83" s="149">
        <v>40919.427777777775</v>
      </c>
      <c r="C83" s="148" t="s">
        <v>693</v>
      </c>
      <c r="D83" s="148" t="s">
        <v>100</v>
      </c>
      <c r="E83" s="148" t="s">
        <v>678</v>
      </c>
      <c r="F83" s="300"/>
      <c r="G83" s="300"/>
      <c r="H83" s="300" t="s">
        <v>54</v>
      </c>
      <c r="I83" s="300" t="s">
        <v>54</v>
      </c>
      <c r="J83" s="300"/>
      <c r="K83" s="300"/>
      <c r="L83" s="88">
        <v>27.58</v>
      </c>
      <c r="M83" s="88">
        <v>21.45</v>
      </c>
      <c r="N83" s="301">
        <v>100</v>
      </c>
      <c r="O83" s="301" t="s">
        <v>282</v>
      </c>
      <c r="P83" s="301" t="s">
        <v>282</v>
      </c>
      <c r="Q83" s="301">
        <v>1</v>
      </c>
      <c r="R83" s="301">
        <v>85</v>
      </c>
      <c r="S83" s="301">
        <v>85</v>
      </c>
      <c r="T83" s="301">
        <v>100</v>
      </c>
      <c r="U83" s="301" t="s">
        <v>282</v>
      </c>
      <c r="V83" s="301" t="s">
        <v>282</v>
      </c>
      <c r="W83" s="301">
        <v>1</v>
      </c>
      <c r="X83" s="301">
        <v>92.5</v>
      </c>
      <c r="Y83" s="301">
        <v>95</v>
      </c>
      <c r="Z83" s="301">
        <v>100</v>
      </c>
      <c r="AA83" s="301" t="s">
        <v>282</v>
      </c>
      <c r="AB83" s="301" t="s">
        <v>282</v>
      </c>
      <c r="AC83" s="301">
        <v>1</v>
      </c>
      <c r="AD83" s="301">
        <v>0.72109999999999996</v>
      </c>
      <c r="AE83" s="301">
        <v>95</v>
      </c>
      <c r="AF83" s="301" t="s">
        <v>283</v>
      </c>
      <c r="AG83" s="301" t="s">
        <v>282</v>
      </c>
      <c r="AH83" s="301" t="s">
        <v>282</v>
      </c>
      <c r="AI83" s="301" t="s">
        <v>284</v>
      </c>
    </row>
    <row r="84" spans="1:35" x14ac:dyDescent="0.25">
      <c r="A84" s="148" t="s">
        <v>53</v>
      </c>
      <c r="B84" s="149">
        <v>41002.462500000001</v>
      </c>
      <c r="C84" s="200" t="s">
        <v>291</v>
      </c>
      <c r="D84" s="148" t="s">
        <v>100</v>
      </c>
      <c r="E84" s="148" t="s">
        <v>602</v>
      </c>
      <c r="F84" s="301">
        <v>95</v>
      </c>
      <c r="G84" s="301">
        <v>75</v>
      </c>
      <c r="H84" s="300" t="s">
        <v>54</v>
      </c>
      <c r="I84" s="300" t="s">
        <v>54</v>
      </c>
      <c r="J84" s="300"/>
      <c r="K84" s="300"/>
      <c r="L84" s="300" t="s">
        <v>54</v>
      </c>
      <c r="M84" s="300" t="s">
        <v>54</v>
      </c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 t="s">
        <v>54</v>
      </c>
      <c r="AF84" s="300"/>
      <c r="AG84" s="300"/>
      <c r="AH84" s="300"/>
      <c r="AI84" s="300"/>
    </row>
    <row r="85" spans="1:35" x14ac:dyDescent="0.25">
      <c r="A85" s="148" t="s">
        <v>53</v>
      </c>
      <c r="B85" s="149">
        <v>41002.462500000001</v>
      </c>
      <c r="C85" s="148" t="s">
        <v>693</v>
      </c>
      <c r="D85" s="148" t="s">
        <v>100</v>
      </c>
      <c r="E85" s="148" t="s">
        <v>678</v>
      </c>
      <c r="F85" s="300"/>
      <c r="G85" s="300"/>
      <c r="H85" s="300" t="s">
        <v>54</v>
      </c>
      <c r="I85" s="300" t="s">
        <v>54</v>
      </c>
      <c r="J85" s="300"/>
      <c r="K85" s="300"/>
      <c r="L85" s="88">
        <v>15.9</v>
      </c>
      <c r="M85" s="88">
        <v>20.100000000000001</v>
      </c>
      <c r="N85" s="301">
        <v>100</v>
      </c>
      <c r="O85" s="301" t="s">
        <v>282</v>
      </c>
      <c r="P85" s="301" t="s">
        <v>282</v>
      </c>
      <c r="Q85" s="301">
        <v>1</v>
      </c>
      <c r="R85" s="301">
        <v>70</v>
      </c>
      <c r="S85" s="301">
        <v>72.5</v>
      </c>
      <c r="T85" s="301">
        <v>100</v>
      </c>
      <c r="U85" s="301" t="s">
        <v>282</v>
      </c>
      <c r="V85" s="301" t="s">
        <v>282</v>
      </c>
      <c r="W85" s="301">
        <v>1</v>
      </c>
      <c r="X85" s="301">
        <v>97.5</v>
      </c>
      <c r="Y85" s="301">
        <v>92.5</v>
      </c>
      <c r="Z85" s="301">
        <v>100</v>
      </c>
      <c r="AA85" s="301" t="s">
        <v>282</v>
      </c>
      <c r="AB85" s="301" t="s">
        <v>282</v>
      </c>
      <c r="AC85" s="301">
        <v>1</v>
      </c>
      <c r="AD85" s="301">
        <v>0.51480000000000004</v>
      </c>
      <c r="AE85" s="301">
        <v>100</v>
      </c>
      <c r="AF85" s="301">
        <v>100</v>
      </c>
      <c r="AG85" s="301" t="s">
        <v>282</v>
      </c>
      <c r="AH85" s="301" t="s">
        <v>282</v>
      </c>
      <c r="AI85" s="301">
        <v>1</v>
      </c>
    </row>
    <row r="86" spans="1:35" x14ac:dyDescent="0.25">
      <c r="A86" s="148" t="s">
        <v>53</v>
      </c>
      <c r="B86" s="149">
        <v>41065.425000000003</v>
      </c>
      <c r="C86" s="200" t="s">
        <v>291</v>
      </c>
      <c r="D86" s="148" t="s">
        <v>100</v>
      </c>
      <c r="E86" s="148" t="s">
        <v>602</v>
      </c>
      <c r="F86" s="301">
        <v>94</v>
      </c>
      <c r="G86" s="301">
        <v>68</v>
      </c>
      <c r="H86" s="300" t="s">
        <v>54</v>
      </c>
      <c r="I86" s="300" t="s">
        <v>54</v>
      </c>
      <c r="J86" s="300"/>
      <c r="K86" s="300"/>
      <c r="L86" s="300" t="s">
        <v>54</v>
      </c>
      <c r="M86" s="300" t="s">
        <v>54</v>
      </c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 t="s">
        <v>54</v>
      </c>
      <c r="AF86" s="300"/>
      <c r="AG86" s="300"/>
      <c r="AH86" s="300"/>
      <c r="AI86" s="300"/>
    </row>
    <row r="87" spans="1:35" x14ac:dyDescent="0.25">
      <c r="A87" s="148" t="s">
        <v>53</v>
      </c>
      <c r="B87" s="149">
        <v>41065.425000000003</v>
      </c>
      <c r="C87" s="148" t="s">
        <v>693</v>
      </c>
      <c r="D87" s="148" t="s">
        <v>100</v>
      </c>
      <c r="E87" s="148" t="s">
        <v>678</v>
      </c>
      <c r="F87" s="300"/>
      <c r="G87" s="300"/>
      <c r="H87" s="300" t="s">
        <v>54</v>
      </c>
      <c r="I87" s="300" t="s">
        <v>54</v>
      </c>
      <c r="J87" s="300"/>
      <c r="K87" s="300"/>
      <c r="L87" s="88">
        <v>35.799999999999997</v>
      </c>
      <c r="M87" s="88">
        <v>30.4</v>
      </c>
      <c r="N87" s="301">
        <v>100</v>
      </c>
      <c r="O87" s="301" t="s">
        <v>282</v>
      </c>
      <c r="P87" s="301" t="s">
        <v>282</v>
      </c>
      <c r="Q87" s="301">
        <v>1</v>
      </c>
      <c r="R87" s="301">
        <v>100</v>
      </c>
      <c r="S87" s="301">
        <v>87.5</v>
      </c>
      <c r="T87" s="301">
        <v>100</v>
      </c>
      <c r="U87" s="301" t="s">
        <v>282</v>
      </c>
      <c r="V87" s="301" t="s">
        <v>282</v>
      </c>
      <c r="W87" s="301">
        <v>1</v>
      </c>
      <c r="X87" s="301">
        <v>100</v>
      </c>
      <c r="Y87" s="301">
        <v>92.5</v>
      </c>
      <c r="Z87" s="301">
        <v>100</v>
      </c>
      <c r="AA87" s="301" t="s">
        <v>282</v>
      </c>
      <c r="AB87" s="301" t="s">
        <v>282</v>
      </c>
      <c r="AC87" s="301">
        <v>1</v>
      </c>
      <c r="AD87" s="301" t="s">
        <v>288</v>
      </c>
      <c r="AE87" s="301">
        <v>100</v>
      </c>
      <c r="AF87" s="301">
        <v>50</v>
      </c>
      <c r="AG87" s="301" t="s">
        <v>282</v>
      </c>
      <c r="AH87" s="301" t="s">
        <v>282</v>
      </c>
      <c r="AI87" s="301">
        <v>2</v>
      </c>
    </row>
  </sheetData>
  <mergeCells count="11">
    <mergeCell ref="AE1:AI1"/>
    <mergeCell ref="F1:G1"/>
    <mergeCell ref="H1:K1"/>
    <mergeCell ref="L1:Q1"/>
    <mergeCell ref="R1:W1"/>
    <mergeCell ref="X1:AC1"/>
    <mergeCell ref="F3:G3"/>
    <mergeCell ref="L3:P3"/>
    <mergeCell ref="R3:V3"/>
    <mergeCell ref="X3:AB3"/>
    <mergeCell ref="AE3:AH3"/>
  </mergeCells>
  <printOptions horizontalCentered="1"/>
  <pageMargins left="0.1" right="0.1" top="0.75" bottom="0.75" header="0.5" footer="0.5"/>
  <pageSetup scale="85" orientation="landscape" r:id="rId1"/>
  <headerFooter>
    <oddHeader>&amp;C&amp;"Arial,Bold"&amp;11SAR Toxicity Testing in Harbors, Estuaries and Marshes: 2011-12</oddHeader>
    <oddFooter>&amp;CAttachment C-11-II.13</oddFooter>
  </headerFooter>
  <colBreaks count="1" manualBreakCount="1">
    <brk id="23" max="86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3"/>
  <sheetViews>
    <sheetView view="pageBreakPreview" zoomScale="60" zoomScaleNormal="100" workbookViewId="0">
      <pane xSplit="1" ySplit="2" topLeftCell="B3" activePane="bottomRight" state="frozen"/>
      <selection activeCell="Z88" sqref="Z88"/>
      <selection pane="topRight" activeCell="Z88" sqref="Z88"/>
      <selection pane="bottomLeft" activeCell="Z88" sqref="Z88"/>
      <selection pane="bottomRight" activeCell="A3" sqref="A3"/>
    </sheetView>
  </sheetViews>
  <sheetFormatPr defaultRowHeight="12.5" x14ac:dyDescent="0.25"/>
  <cols>
    <col min="1" max="1" width="26.26953125" style="56" customWidth="1"/>
    <col min="2" max="2" width="8.7265625" style="56"/>
    <col min="3" max="40" width="10.81640625" style="56" customWidth="1"/>
    <col min="41" max="16384" width="8.7265625" style="56"/>
  </cols>
  <sheetData>
    <row r="1" spans="1:40" ht="13" x14ac:dyDescent="0.3">
      <c r="B1" s="98" t="s">
        <v>9</v>
      </c>
      <c r="C1" s="469" t="s">
        <v>41</v>
      </c>
      <c r="D1" s="469"/>
      <c r="E1" s="469" t="s">
        <v>43</v>
      </c>
      <c r="F1" s="469"/>
      <c r="G1" s="469" t="s">
        <v>44</v>
      </c>
      <c r="H1" s="469"/>
      <c r="I1" s="469" t="s">
        <v>45</v>
      </c>
      <c r="J1" s="469"/>
      <c r="K1" s="469" t="s">
        <v>46</v>
      </c>
      <c r="L1" s="469"/>
      <c r="M1" s="469"/>
      <c r="N1" s="469"/>
      <c r="O1" s="469" t="s">
        <v>694</v>
      </c>
      <c r="P1" s="469"/>
      <c r="Q1" s="469" t="s">
        <v>47</v>
      </c>
      <c r="R1" s="469"/>
      <c r="S1" s="469"/>
      <c r="T1" s="469"/>
      <c r="U1" s="469" t="s">
        <v>48</v>
      </c>
      <c r="V1" s="469"/>
      <c r="W1" s="469" t="s">
        <v>49</v>
      </c>
      <c r="X1" s="469"/>
      <c r="Y1" s="469" t="s">
        <v>50</v>
      </c>
      <c r="Z1" s="469"/>
      <c r="AA1" s="469"/>
      <c r="AB1" s="469"/>
      <c r="AC1" s="469" t="s">
        <v>51</v>
      </c>
      <c r="AD1" s="469"/>
      <c r="AE1" s="469"/>
      <c r="AF1" s="469"/>
      <c r="AG1" s="469" t="s">
        <v>52</v>
      </c>
      <c r="AH1" s="469"/>
      <c r="AI1" s="469"/>
      <c r="AJ1" s="469"/>
      <c r="AK1" s="469" t="s">
        <v>53</v>
      </c>
      <c r="AL1" s="469"/>
      <c r="AM1" s="469"/>
      <c r="AN1" s="469"/>
    </row>
    <row r="2" spans="1:40" ht="14.5" x14ac:dyDescent="0.35">
      <c r="B2" s="98" t="s">
        <v>191</v>
      </c>
      <c r="C2" s="305" t="s">
        <v>697</v>
      </c>
      <c r="D2" s="305" t="s">
        <v>698</v>
      </c>
      <c r="E2" s="305" t="s">
        <v>697</v>
      </c>
      <c r="F2" s="305" t="s">
        <v>698</v>
      </c>
      <c r="G2" s="305" t="s">
        <v>697</v>
      </c>
      <c r="H2" s="305" t="s">
        <v>698</v>
      </c>
      <c r="I2" s="305" t="s">
        <v>697</v>
      </c>
      <c r="J2" s="305" t="s">
        <v>698</v>
      </c>
      <c r="K2" s="305" t="s">
        <v>699</v>
      </c>
      <c r="L2" s="305" t="s">
        <v>700</v>
      </c>
      <c r="M2" s="305" t="s">
        <v>701</v>
      </c>
      <c r="N2" s="305" t="s">
        <v>702</v>
      </c>
      <c r="O2" s="305" t="s">
        <v>699</v>
      </c>
      <c r="P2" s="305" t="s">
        <v>702</v>
      </c>
      <c r="Q2" s="305" t="s">
        <v>699</v>
      </c>
      <c r="R2" s="305" t="s">
        <v>700</v>
      </c>
      <c r="S2" s="305" t="s">
        <v>701</v>
      </c>
      <c r="T2" s="305" t="s">
        <v>702</v>
      </c>
      <c r="U2" s="305" t="s">
        <v>697</v>
      </c>
      <c r="V2" s="305" t="s">
        <v>698</v>
      </c>
      <c r="W2" s="305" t="s">
        <v>697</v>
      </c>
      <c r="X2" s="305" t="s">
        <v>698</v>
      </c>
      <c r="Y2" s="305" t="s">
        <v>699</v>
      </c>
      <c r="Z2" s="305" t="s">
        <v>700</v>
      </c>
      <c r="AA2" s="305" t="s">
        <v>701</v>
      </c>
      <c r="AB2" s="305" t="s">
        <v>703</v>
      </c>
      <c r="AC2" s="305" t="s">
        <v>704</v>
      </c>
      <c r="AD2" s="305" t="s">
        <v>705</v>
      </c>
      <c r="AE2" s="305" t="s">
        <v>706</v>
      </c>
      <c r="AF2" s="305" t="s">
        <v>703</v>
      </c>
      <c r="AG2" s="305" t="s">
        <v>704</v>
      </c>
      <c r="AH2" s="305" t="s">
        <v>705</v>
      </c>
      <c r="AI2" s="305" t="s">
        <v>706</v>
      </c>
      <c r="AJ2" s="305" t="s">
        <v>703</v>
      </c>
      <c r="AK2" s="305" t="s">
        <v>704</v>
      </c>
      <c r="AL2" s="305" t="s">
        <v>705</v>
      </c>
      <c r="AM2" s="305" t="s">
        <v>706</v>
      </c>
      <c r="AN2" s="305" t="s">
        <v>703</v>
      </c>
    </row>
    <row r="3" spans="1:40" x14ac:dyDescent="0.25">
      <c r="A3" s="306" t="s">
        <v>707</v>
      </c>
      <c r="B3" s="260" t="s">
        <v>708</v>
      </c>
      <c r="C3" s="307"/>
      <c r="D3" s="307"/>
      <c r="E3" s="307"/>
      <c r="F3" s="307"/>
      <c r="G3" s="307"/>
      <c r="H3" s="307"/>
      <c r="I3" s="307"/>
      <c r="J3" s="307"/>
      <c r="K3" s="308">
        <v>530</v>
      </c>
      <c r="L3" s="308">
        <v>510</v>
      </c>
      <c r="M3" s="308">
        <v>300</v>
      </c>
      <c r="N3" s="308">
        <v>410</v>
      </c>
      <c r="O3" s="308">
        <v>690</v>
      </c>
      <c r="P3" s="308">
        <v>450</v>
      </c>
      <c r="Q3" s="308">
        <v>570</v>
      </c>
      <c r="R3" s="308">
        <v>580</v>
      </c>
      <c r="S3" s="308">
        <v>570</v>
      </c>
      <c r="T3" s="308">
        <v>570</v>
      </c>
      <c r="U3" s="307"/>
      <c r="V3" s="307"/>
      <c r="W3" s="307"/>
      <c r="X3" s="307"/>
      <c r="Y3" s="308">
        <v>220</v>
      </c>
      <c r="Z3" s="308">
        <v>270</v>
      </c>
      <c r="AA3" s="308">
        <v>230</v>
      </c>
      <c r="AB3" s="308">
        <v>590</v>
      </c>
      <c r="AC3" s="308">
        <v>600</v>
      </c>
      <c r="AD3" s="308">
        <v>600</v>
      </c>
      <c r="AE3" s="308">
        <v>600</v>
      </c>
      <c r="AF3" s="308">
        <v>630</v>
      </c>
      <c r="AG3" s="308">
        <v>340</v>
      </c>
      <c r="AH3" s="308">
        <v>500</v>
      </c>
      <c r="AI3" s="308">
        <v>250</v>
      </c>
      <c r="AJ3" s="308">
        <v>240</v>
      </c>
      <c r="AK3" s="308">
        <v>580</v>
      </c>
      <c r="AL3" s="308">
        <v>630</v>
      </c>
      <c r="AM3" s="308">
        <v>680</v>
      </c>
      <c r="AN3" s="308">
        <v>750</v>
      </c>
    </row>
    <row r="4" spans="1:40" x14ac:dyDescent="0.25">
      <c r="A4" s="309" t="s">
        <v>222</v>
      </c>
      <c r="B4" s="150"/>
      <c r="C4" s="301">
        <v>7.5</v>
      </c>
      <c r="D4" s="301">
        <v>7.4</v>
      </c>
      <c r="E4" s="301">
        <v>7.5</v>
      </c>
      <c r="F4" s="301">
        <v>7.4</v>
      </c>
      <c r="G4" s="301">
        <v>7.4</v>
      </c>
      <c r="H4" s="301">
        <v>7.8</v>
      </c>
      <c r="I4" s="301">
        <v>7.6</v>
      </c>
      <c r="J4" s="301">
        <v>7.8</v>
      </c>
      <c r="K4" s="301">
        <v>7.4</v>
      </c>
      <c r="L4" s="301">
        <v>7.4</v>
      </c>
      <c r="M4" s="301">
        <v>7.7</v>
      </c>
      <c r="N4" s="301">
        <v>7.7</v>
      </c>
      <c r="O4" s="301">
        <v>7.5</v>
      </c>
      <c r="P4" s="301">
        <v>7.8</v>
      </c>
      <c r="Q4" s="301">
        <v>7.4</v>
      </c>
      <c r="R4" s="301">
        <v>7.6</v>
      </c>
      <c r="S4" s="301">
        <v>8</v>
      </c>
      <c r="T4" s="301">
        <v>7.8</v>
      </c>
      <c r="U4" s="301">
        <v>7.1</v>
      </c>
      <c r="V4" s="301">
        <v>7.6</v>
      </c>
      <c r="W4" s="301">
        <v>7.2</v>
      </c>
      <c r="X4" s="301">
        <v>7.5</v>
      </c>
      <c r="Y4" s="301">
        <v>7.4</v>
      </c>
      <c r="Z4" s="301">
        <v>7.5</v>
      </c>
      <c r="AA4" s="301">
        <v>7.8</v>
      </c>
      <c r="AB4" s="301">
        <v>8.1999999999999993</v>
      </c>
      <c r="AC4" s="301">
        <v>7.4</v>
      </c>
      <c r="AD4" s="301">
        <v>7.4</v>
      </c>
      <c r="AE4" s="301">
        <v>7.9</v>
      </c>
      <c r="AF4" s="301">
        <v>7.6</v>
      </c>
      <c r="AG4" s="301">
        <v>7.2</v>
      </c>
      <c r="AH4" s="301">
        <v>7.1</v>
      </c>
      <c r="AI4" s="301">
        <v>7.9</v>
      </c>
      <c r="AJ4" s="301">
        <v>7.8</v>
      </c>
      <c r="AK4" s="301">
        <v>7.4</v>
      </c>
      <c r="AL4" s="301">
        <v>7.4</v>
      </c>
      <c r="AM4" s="301">
        <v>8</v>
      </c>
      <c r="AN4" s="301">
        <v>7.8</v>
      </c>
    </row>
    <row r="5" spans="1:40" x14ac:dyDescent="0.25">
      <c r="A5" s="309" t="s">
        <v>709</v>
      </c>
      <c r="B5" s="148" t="s">
        <v>708</v>
      </c>
      <c r="C5" s="300"/>
      <c r="D5" s="300"/>
      <c r="E5" s="300"/>
      <c r="F5" s="300"/>
      <c r="G5" s="300"/>
      <c r="H5" s="300"/>
      <c r="I5" s="300"/>
      <c r="J5" s="300"/>
      <c r="K5" s="301">
        <v>470</v>
      </c>
      <c r="L5" s="301">
        <v>470</v>
      </c>
      <c r="M5" s="301">
        <v>390</v>
      </c>
      <c r="N5" s="301">
        <v>510</v>
      </c>
      <c r="O5" s="301">
        <v>350</v>
      </c>
      <c r="P5" s="301">
        <v>400</v>
      </c>
      <c r="Q5" s="301">
        <v>420</v>
      </c>
      <c r="R5" s="301">
        <v>260</v>
      </c>
      <c r="S5" s="301">
        <v>250</v>
      </c>
      <c r="T5" s="301">
        <v>380</v>
      </c>
      <c r="U5" s="300"/>
      <c r="V5" s="300"/>
      <c r="W5" s="300"/>
      <c r="X5" s="300"/>
      <c r="Y5" s="301">
        <v>330</v>
      </c>
      <c r="Z5" s="301">
        <v>310</v>
      </c>
      <c r="AA5" s="301">
        <v>350</v>
      </c>
      <c r="AB5" s="301">
        <v>680</v>
      </c>
      <c r="AC5" s="301">
        <v>270</v>
      </c>
      <c r="AD5" s="301">
        <v>270</v>
      </c>
      <c r="AE5" s="301">
        <v>340</v>
      </c>
      <c r="AF5" s="301">
        <v>810</v>
      </c>
      <c r="AG5" s="301">
        <v>370</v>
      </c>
      <c r="AH5" s="301">
        <v>350</v>
      </c>
      <c r="AI5" s="301">
        <v>310</v>
      </c>
      <c r="AJ5" s="301">
        <v>450</v>
      </c>
      <c r="AK5" s="301">
        <v>310</v>
      </c>
      <c r="AL5" s="301">
        <v>340</v>
      </c>
      <c r="AM5" s="301">
        <v>420</v>
      </c>
      <c r="AN5" s="301">
        <v>340</v>
      </c>
    </row>
    <row r="6" spans="1:40" x14ac:dyDescent="0.25">
      <c r="A6" s="309" t="s">
        <v>710</v>
      </c>
      <c r="B6" s="148" t="s">
        <v>647</v>
      </c>
      <c r="C6" s="301">
        <v>1.8</v>
      </c>
      <c r="D6" s="301">
        <v>0.55000000000000004</v>
      </c>
      <c r="E6" s="301">
        <v>1.3</v>
      </c>
      <c r="F6" s="301">
        <v>2.9</v>
      </c>
      <c r="G6" s="301">
        <v>2.1</v>
      </c>
      <c r="H6" s="301">
        <v>2.4</v>
      </c>
      <c r="I6" s="301">
        <v>0.55000000000000004</v>
      </c>
      <c r="J6" s="301">
        <v>0.26</v>
      </c>
      <c r="K6" s="301">
        <v>1.1000000000000001</v>
      </c>
      <c r="L6" s="301">
        <v>1.4</v>
      </c>
      <c r="M6" s="301">
        <v>0.74</v>
      </c>
      <c r="N6" s="301">
        <v>1.4</v>
      </c>
      <c r="O6" s="301">
        <v>1.8</v>
      </c>
      <c r="P6" s="301">
        <v>1.4</v>
      </c>
      <c r="Q6" s="301">
        <v>2.1</v>
      </c>
      <c r="R6" s="301">
        <v>2.6</v>
      </c>
      <c r="S6" s="301">
        <v>1.9</v>
      </c>
      <c r="T6" s="301">
        <v>2.2000000000000002</v>
      </c>
      <c r="U6" s="301">
        <v>0.83</v>
      </c>
      <c r="V6" s="301">
        <v>0.46</v>
      </c>
      <c r="W6" s="301">
        <v>1</v>
      </c>
      <c r="X6" s="301">
        <v>2.4</v>
      </c>
      <c r="Y6" s="301">
        <v>0.95</v>
      </c>
      <c r="Z6" s="301">
        <v>0.55000000000000004</v>
      </c>
      <c r="AA6" s="301">
        <v>0.51</v>
      </c>
      <c r="AB6" s="301">
        <v>0.87</v>
      </c>
      <c r="AC6" s="301">
        <v>2.2999999999999998</v>
      </c>
      <c r="AD6" s="301">
        <v>2.5</v>
      </c>
      <c r="AE6" s="301">
        <v>2.4</v>
      </c>
      <c r="AF6" s="301">
        <v>3.5</v>
      </c>
      <c r="AG6" s="301">
        <v>0.65</v>
      </c>
      <c r="AH6" s="301">
        <v>1.5</v>
      </c>
      <c r="AI6" s="301">
        <v>0.65</v>
      </c>
      <c r="AJ6" s="301">
        <v>0.52</v>
      </c>
      <c r="AK6" s="301">
        <v>2.4</v>
      </c>
      <c r="AL6" s="301">
        <v>3.3</v>
      </c>
      <c r="AM6" s="301">
        <v>3.6</v>
      </c>
      <c r="AN6" s="301">
        <v>4.3</v>
      </c>
    </row>
    <row r="7" spans="1:40" x14ac:dyDescent="0.25">
      <c r="A7" s="309"/>
      <c r="B7" s="148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</row>
    <row r="8" spans="1:40" ht="13" x14ac:dyDescent="0.3">
      <c r="A8" s="310" t="s">
        <v>711</v>
      </c>
      <c r="B8" s="148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301"/>
    </row>
    <row r="9" spans="1:40" x14ac:dyDescent="0.25">
      <c r="A9" s="309" t="s">
        <v>712</v>
      </c>
      <c r="B9" s="148" t="s">
        <v>713</v>
      </c>
      <c r="C9" s="300"/>
      <c r="D9" s="300"/>
      <c r="E9" s="300"/>
      <c r="F9" s="300"/>
      <c r="G9" s="300"/>
      <c r="H9" s="300"/>
      <c r="I9" s="300"/>
      <c r="J9" s="300"/>
      <c r="K9" s="301" t="s">
        <v>714</v>
      </c>
      <c r="L9" s="301" t="s">
        <v>715</v>
      </c>
      <c r="M9" s="301" t="s">
        <v>285</v>
      </c>
      <c r="N9" s="301" t="s">
        <v>716</v>
      </c>
      <c r="O9" s="301" t="s">
        <v>714</v>
      </c>
      <c r="P9" s="301" t="s">
        <v>717</v>
      </c>
      <c r="Q9" s="301" t="s">
        <v>648</v>
      </c>
      <c r="R9" s="301" t="s">
        <v>718</v>
      </c>
      <c r="S9" s="301" t="s">
        <v>285</v>
      </c>
      <c r="T9" s="301" t="s">
        <v>719</v>
      </c>
      <c r="U9" s="300"/>
      <c r="V9" s="300"/>
      <c r="W9" s="300"/>
      <c r="X9" s="300"/>
      <c r="Y9" s="301" t="s">
        <v>648</v>
      </c>
      <c r="Z9" s="301" t="s">
        <v>720</v>
      </c>
      <c r="AA9" s="301" t="s">
        <v>285</v>
      </c>
      <c r="AB9" s="301" t="s">
        <v>721</v>
      </c>
      <c r="AC9" s="301" t="s">
        <v>648</v>
      </c>
      <c r="AD9" s="301" t="s">
        <v>720</v>
      </c>
      <c r="AE9" s="301" t="s">
        <v>285</v>
      </c>
      <c r="AF9" s="301" t="s">
        <v>722</v>
      </c>
      <c r="AG9" s="301" t="s">
        <v>723</v>
      </c>
      <c r="AH9" s="301" t="s">
        <v>720</v>
      </c>
      <c r="AI9" s="301" t="s">
        <v>285</v>
      </c>
      <c r="AJ9" s="301" t="s">
        <v>716</v>
      </c>
      <c r="AK9" s="301" t="s">
        <v>714</v>
      </c>
      <c r="AL9" s="301" t="s">
        <v>724</v>
      </c>
      <c r="AM9" s="301" t="s">
        <v>285</v>
      </c>
      <c r="AN9" s="301" t="s">
        <v>725</v>
      </c>
    </row>
    <row r="10" spans="1:40" x14ac:dyDescent="0.25">
      <c r="A10" s="309" t="s">
        <v>726</v>
      </c>
      <c r="B10" s="148" t="s">
        <v>713</v>
      </c>
      <c r="C10" s="300"/>
      <c r="D10" s="300"/>
      <c r="E10" s="300"/>
      <c r="F10" s="300"/>
      <c r="G10" s="300"/>
      <c r="H10" s="300"/>
      <c r="I10" s="300"/>
      <c r="J10" s="300"/>
      <c r="K10" s="301" t="s">
        <v>714</v>
      </c>
      <c r="L10" s="301" t="s">
        <v>715</v>
      </c>
      <c r="M10" s="301" t="s">
        <v>285</v>
      </c>
      <c r="N10" s="301" t="s">
        <v>716</v>
      </c>
      <c r="O10" s="301" t="s">
        <v>714</v>
      </c>
      <c r="P10" s="301" t="s">
        <v>717</v>
      </c>
      <c r="Q10" s="301" t="s">
        <v>648</v>
      </c>
      <c r="R10" s="301" t="s">
        <v>718</v>
      </c>
      <c r="S10" s="301" t="s">
        <v>285</v>
      </c>
      <c r="T10" s="301" t="s">
        <v>719</v>
      </c>
      <c r="U10" s="300"/>
      <c r="V10" s="300"/>
      <c r="W10" s="300"/>
      <c r="X10" s="300"/>
      <c r="Y10" s="301" t="s">
        <v>648</v>
      </c>
      <c r="Z10" s="301" t="s">
        <v>720</v>
      </c>
      <c r="AA10" s="301" t="s">
        <v>285</v>
      </c>
      <c r="AB10" s="301" t="s">
        <v>721</v>
      </c>
      <c r="AC10" s="301" t="s">
        <v>648</v>
      </c>
      <c r="AD10" s="301" t="s">
        <v>720</v>
      </c>
      <c r="AE10" s="301" t="s">
        <v>285</v>
      </c>
      <c r="AF10" s="301" t="s">
        <v>722</v>
      </c>
      <c r="AG10" s="301" t="s">
        <v>723</v>
      </c>
      <c r="AH10" s="301" t="s">
        <v>720</v>
      </c>
      <c r="AI10" s="301" t="s">
        <v>285</v>
      </c>
      <c r="AJ10" s="301" t="s">
        <v>716</v>
      </c>
      <c r="AK10" s="301" t="s">
        <v>714</v>
      </c>
      <c r="AL10" s="301" t="s">
        <v>724</v>
      </c>
      <c r="AM10" s="301" t="s">
        <v>285</v>
      </c>
      <c r="AN10" s="301" t="s">
        <v>725</v>
      </c>
    </row>
    <row r="11" spans="1:40" x14ac:dyDescent="0.25">
      <c r="A11" s="309"/>
      <c r="B11" s="148"/>
      <c r="C11" s="300"/>
      <c r="D11" s="300"/>
      <c r="E11" s="300"/>
      <c r="F11" s="300"/>
      <c r="G11" s="300"/>
      <c r="H11" s="300"/>
      <c r="I11" s="300"/>
      <c r="J11" s="300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0"/>
      <c r="V11" s="300"/>
      <c r="W11" s="300"/>
      <c r="X11" s="300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  <c r="AL11" s="301"/>
      <c r="AM11" s="301"/>
      <c r="AN11" s="301"/>
    </row>
    <row r="12" spans="1:40" ht="13" x14ac:dyDescent="0.3">
      <c r="A12" s="310" t="s">
        <v>331</v>
      </c>
      <c r="B12" s="148"/>
      <c r="C12" s="300"/>
      <c r="D12" s="300"/>
      <c r="E12" s="300"/>
      <c r="F12" s="300"/>
      <c r="G12" s="300"/>
      <c r="H12" s="300"/>
      <c r="I12" s="300"/>
      <c r="J12" s="300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0"/>
      <c r="V12" s="300"/>
      <c r="W12" s="300"/>
      <c r="X12" s="300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  <c r="AL12" s="301"/>
      <c r="AM12" s="301"/>
      <c r="AN12" s="301"/>
    </row>
    <row r="13" spans="1:40" x14ac:dyDescent="0.25">
      <c r="A13" s="309" t="s">
        <v>70</v>
      </c>
      <c r="B13" s="148" t="s">
        <v>708</v>
      </c>
      <c r="C13" s="301" t="s">
        <v>94</v>
      </c>
      <c r="D13" s="301" t="s">
        <v>94</v>
      </c>
      <c r="E13" s="301" t="s">
        <v>94</v>
      </c>
      <c r="F13" s="301" t="s">
        <v>94</v>
      </c>
      <c r="G13" s="301" t="s">
        <v>94</v>
      </c>
      <c r="H13" s="301" t="s">
        <v>94</v>
      </c>
      <c r="I13" s="301" t="s">
        <v>94</v>
      </c>
      <c r="J13" s="301" t="s">
        <v>94</v>
      </c>
      <c r="K13" s="301" t="s">
        <v>94</v>
      </c>
      <c r="L13" s="301" t="s">
        <v>94</v>
      </c>
      <c r="M13" s="301" t="s">
        <v>94</v>
      </c>
      <c r="N13" s="301" t="s">
        <v>94</v>
      </c>
      <c r="O13" s="301" t="s">
        <v>94</v>
      </c>
      <c r="P13" s="301" t="s">
        <v>94</v>
      </c>
      <c r="Q13" s="301" t="s">
        <v>94</v>
      </c>
      <c r="R13" s="301" t="s">
        <v>94</v>
      </c>
      <c r="S13" s="301" t="s">
        <v>94</v>
      </c>
      <c r="T13" s="301" t="s">
        <v>94</v>
      </c>
      <c r="U13" s="301" t="s">
        <v>94</v>
      </c>
      <c r="V13" s="301" t="s">
        <v>94</v>
      </c>
      <c r="W13" s="301" t="s">
        <v>94</v>
      </c>
      <c r="X13" s="301" t="s">
        <v>94</v>
      </c>
      <c r="Y13" s="301" t="s">
        <v>94</v>
      </c>
      <c r="Z13" s="301" t="s">
        <v>94</v>
      </c>
      <c r="AA13" s="301" t="s">
        <v>94</v>
      </c>
      <c r="AB13" s="301" t="s">
        <v>94</v>
      </c>
      <c r="AC13" s="301" t="s">
        <v>94</v>
      </c>
      <c r="AD13" s="300"/>
      <c r="AE13" s="301" t="s">
        <v>94</v>
      </c>
      <c r="AF13" s="301" t="s">
        <v>94</v>
      </c>
      <c r="AG13" s="301" t="s">
        <v>94</v>
      </c>
      <c r="AH13" s="300"/>
      <c r="AI13" s="301" t="s">
        <v>94</v>
      </c>
      <c r="AJ13" s="301" t="s">
        <v>94</v>
      </c>
      <c r="AK13" s="301" t="s">
        <v>94</v>
      </c>
      <c r="AL13" s="300"/>
      <c r="AM13" s="301" t="s">
        <v>94</v>
      </c>
      <c r="AN13" s="301" t="s">
        <v>94</v>
      </c>
    </row>
    <row r="14" spans="1:40" x14ac:dyDescent="0.25">
      <c r="A14" s="309" t="s">
        <v>69</v>
      </c>
      <c r="B14" s="148" t="s">
        <v>708</v>
      </c>
      <c r="C14" s="301">
        <v>3.2</v>
      </c>
      <c r="D14" s="301">
        <v>1.5</v>
      </c>
      <c r="E14" s="301">
        <v>1.9</v>
      </c>
      <c r="F14" s="301">
        <v>1.5</v>
      </c>
      <c r="G14" s="301">
        <v>3.2</v>
      </c>
      <c r="H14" s="301">
        <v>3</v>
      </c>
      <c r="I14" s="301">
        <v>1.9</v>
      </c>
      <c r="J14" s="301">
        <v>1</v>
      </c>
      <c r="K14" s="301">
        <v>3.8</v>
      </c>
      <c r="L14" s="301">
        <v>3.1</v>
      </c>
      <c r="M14" s="301">
        <v>3</v>
      </c>
      <c r="N14" s="301">
        <v>2.7</v>
      </c>
      <c r="O14" s="301">
        <v>4.9000000000000004</v>
      </c>
      <c r="P14" s="301">
        <v>2</v>
      </c>
      <c r="Q14" s="301">
        <v>3.1</v>
      </c>
      <c r="R14" s="301">
        <v>2.5</v>
      </c>
      <c r="S14" s="301">
        <v>3</v>
      </c>
      <c r="T14" s="301">
        <v>2.2999999999999998</v>
      </c>
      <c r="U14" s="301">
        <v>2.5</v>
      </c>
      <c r="V14" s="301">
        <v>0.99</v>
      </c>
      <c r="W14" s="301">
        <v>2.4</v>
      </c>
      <c r="X14" s="301">
        <v>1.6</v>
      </c>
      <c r="Y14" s="301">
        <v>2.2000000000000002</v>
      </c>
      <c r="Z14" s="301">
        <v>1.5</v>
      </c>
      <c r="AA14" s="301">
        <v>2.1</v>
      </c>
      <c r="AB14" s="301">
        <v>1.6</v>
      </c>
      <c r="AC14" s="301">
        <v>2.2999999999999998</v>
      </c>
      <c r="AD14" s="301">
        <v>1.2</v>
      </c>
      <c r="AE14" s="301">
        <v>1.8</v>
      </c>
      <c r="AF14" s="301">
        <v>2.5</v>
      </c>
      <c r="AG14" s="301">
        <v>1.9</v>
      </c>
      <c r="AH14" s="301">
        <v>2.1</v>
      </c>
      <c r="AI14" s="301">
        <v>2.2000000000000002</v>
      </c>
      <c r="AJ14" s="301">
        <v>1.2</v>
      </c>
      <c r="AK14" s="301">
        <v>3.7</v>
      </c>
      <c r="AL14" s="301">
        <v>3.1</v>
      </c>
      <c r="AM14" s="301">
        <v>2.4</v>
      </c>
      <c r="AN14" s="301">
        <v>2.2000000000000002</v>
      </c>
    </row>
    <row r="15" spans="1:40" x14ac:dyDescent="0.25">
      <c r="A15" s="309" t="s">
        <v>727</v>
      </c>
      <c r="B15" s="148" t="s">
        <v>708</v>
      </c>
      <c r="C15" s="301" t="s">
        <v>679</v>
      </c>
      <c r="D15" s="301" t="s">
        <v>679</v>
      </c>
      <c r="E15" s="301" t="s">
        <v>679</v>
      </c>
      <c r="F15" s="301" t="s">
        <v>679</v>
      </c>
      <c r="G15" s="301">
        <v>0.43</v>
      </c>
      <c r="H15" s="301">
        <v>0.33</v>
      </c>
      <c r="I15" s="301" t="s">
        <v>679</v>
      </c>
      <c r="J15" s="301" t="s">
        <v>679</v>
      </c>
      <c r="K15" s="301">
        <v>0.38</v>
      </c>
      <c r="L15" s="301">
        <v>0.34</v>
      </c>
      <c r="M15" s="301" t="s">
        <v>679</v>
      </c>
      <c r="N15" s="301" t="s">
        <v>679</v>
      </c>
      <c r="O15" s="301">
        <v>0.41</v>
      </c>
      <c r="P15" s="301" t="s">
        <v>679</v>
      </c>
      <c r="Q15" s="301">
        <v>0.38</v>
      </c>
      <c r="R15" s="301">
        <v>0.34</v>
      </c>
      <c r="S15" s="301">
        <v>0.34</v>
      </c>
      <c r="T15" s="301" t="s">
        <v>679</v>
      </c>
      <c r="U15" s="301" t="s">
        <v>679</v>
      </c>
      <c r="V15" s="301" t="s">
        <v>679</v>
      </c>
      <c r="W15" s="301" t="s">
        <v>679</v>
      </c>
      <c r="X15" s="301" t="s">
        <v>679</v>
      </c>
      <c r="Y15" s="301" t="s">
        <v>679</v>
      </c>
      <c r="Z15" s="301" t="s">
        <v>679</v>
      </c>
      <c r="AA15" s="301" t="s">
        <v>679</v>
      </c>
      <c r="AB15" s="301" t="s">
        <v>679</v>
      </c>
      <c r="AC15" s="301">
        <v>0.32</v>
      </c>
      <c r="AD15" s="301" t="s">
        <v>679</v>
      </c>
      <c r="AE15" s="301" t="s">
        <v>679</v>
      </c>
      <c r="AF15" s="301" t="s">
        <v>679</v>
      </c>
      <c r="AG15" s="301" t="s">
        <v>679</v>
      </c>
      <c r="AH15" s="301" t="s">
        <v>679</v>
      </c>
      <c r="AI15" s="301" t="s">
        <v>679</v>
      </c>
      <c r="AJ15" s="301" t="s">
        <v>679</v>
      </c>
      <c r="AK15" s="301">
        <v>0.4</v>
      </c>
      <c r="AL15" s="301">
        <v>0.38</v>
      </c>
      <c r="AM15" s="301" t="s">
        <v>679</v>
      </c>
      <c r="AN15" s="301" t="s">
        <v>679</v>
      </c>
    </row>
    <row r="16" spans="1:40" x14ac:dyDescent="0.25">
      <c r="A16" s="309" t="s">
        <v>3</v>
      </c>
      <c r="B16" s="148" t="s">
        <v>708</v>
      </c>
      <c r="C16" s="301" t="s">
        <v>337</v>
      </c>
      <c r="D16" s="301" t="s">
        <v>337</v>
      </c>
      <c r="E16" s="301" t="s">
        <v>337</v>
      </c>
      <c r="F16" s="301" t="s">
        <v>337</v>
      </c>
      <c r="G16" s="301" t="s">
        <v>337</v>
      </c>
      <c r="H16" s="301" t="s">
        <v>337</v>
      </c>
      <c r="I16" s="301" t="s">
        <v>337</v>
      </c>
      <c r="J16" s="301" t="s">
        <v>337</v>
      </c>
      <c r="K16" s="301">
        <v>0.52</v>
      </c>
      <c r="L16" s="301">
        <v>0.47</v>
      </c>
      <c r="M16" s="301">
        <v>0.31</v>
      </c>
      <c r="N16" s="301">
        <v>0.31</v>
      </c>
      <c r="O16" s="301">
        <v>0.27</v>
      </c>
      <c r="P16" s="301" t="s">
        <v>337</v>
      </c>
      <c r="Q16" s="301">
        <v>0.23</v>
      </c>
      <c r="R16" s="301" t="s">
        <v>337</v>
      </c>
      <c r="S16" s="301">
        <v>0.23</v>
      </c>
      <c r="T16" s="301" t="s">
        <v>337</v>
      </c>
      <c r="U16" s="301" t="s">
        <v>337</v>
      </c>
      <c r="V16" s="301" t="s">
        <v>337</v>
      </c>
      <c r="W16" s="301" t="s">
        <v>337</v>
      </c>
      <c r="X16" s="301" t="s">
        <v>337</v>
      </c>
      <c r="Y16" s="301" t="s">
        <v>337</v>
      </c>
      <c r="Z16" s="301" t="s">
        <v>337</v>
      </c>
      <c r="AA16" s="301" t="s">
        <v>337</v>
      </c>
      <c r="AB16" s="301" t="s">
        <v>337</v>
      </c>
      <c r="AC16" s="301">
        <v>0.57999999999999996</v>
      </c>
      <c r="AD16" s="301">
        <v>0.51</v>
      </c>
      <c r="AE16" s="301">
        <v>0.51</v>
      </c>
      <c r="AF16" s="301">
        <v>0.63</v>
      </c>
      <c r="AG16" s="301" t="s">
        <v>337</v>
      </c>
      <c r="AH16" s="301">
        <v>0.26</v>
      </c>
      <c r="AI16" s="301" t="s">
        <v>337</v>
      </c>
      <c r="AJ16" s="301" t="s">
        <v>337</v>
      </c>
      <c r="AK16" s="301">
        <v>0.81</v>
      </c>
      <c r="AL16" s="301">
        <v>0.51</v>
      </c>
      <c r="AM16" s="301">
        <v>0.46</v>
      </c>
      <c r="AN16" s="301">
        <v>0.39</v>
      </c>
    </row>
    <row r="17" spans="1:40" x14ac:dyDescent="0.25">
      <c r="A17" s="309" t="s">
        <v>71</v>
      </c>
      <c r="B17" s="148" t="s">
        <v>708</v>
      </c>
      <c r="C17" s="301">
        <v>12</v>
      </c>
      <c r="D17" s="301">
        <v>8.5</v>
      </c>
      <c r="E17" s="301">
        <v>10</v>
      </c>
      <c r="F17" s="301">
        <v>7.3</v>
      </c>
      <c r="G17" s="301">
        <v>18</v>
      </c>
      <c r="H17" s="301">
        <v>15</v>
      </c>
      <c r="I17" s="301">
        <v>7</v>
      </c>
      <c r="J17" s="301">
        <v>3</v>
      </c>
      <c r="K17" s="301">
        <v>15</v>
      </c>
      <c r="L17" s="301">
        <v>12</v>
      </c>
      <c r="M17" s="301">
        <v>9.9</v>
      </c>
      <c r="N17" s="301">
        <v>8.9</v>
      </c>
      <c r="O17" s="301">
        <v>20</v>
      </c>
      <c r="P17" s="301">
        <v>6.6</v>
      </c>
      <c r="Q17" s="301">
        <v>16</v>
      </c>
      <c r="R17" s="301">
        <v>12</v>
      </c>
      <c r="S17" s="301">
        <v>15</v>
      </c>
      <c r="T17" s="301">
        <v>10</v>
      </c>
      <c r="U17" s="301">
        <v>12</v>
      </c>
      <c r="V17" s="301">
        <v>4.0999999999999996</v>
      </c>
      <c r="W17" s="301">
        <v>11</v>
      </c>
      <c r="X17" s="301">
        <v>8.6999999999999993</v>
      </c>
      <c r="Y17" s="301">
        <v>8.9</v>
      </c>
      <c r="Z17" s="301">
        <v>5.7</v>
      </c>
      <c r="AA17" s="301">
        <v>7.8</v>
      </c>
      <c r="AB17" s="301">
        <v>5.5</v>
      </c>
      <c r="AC17" s="301">
        <v>10</v>
      </c>
      <c r="AD17" s="301">
        <v>8.1</v>
      </c>
      <c r="AE17" s="301">
        <v>8.3000000000000007</v>
      </c>
      <c r="AF17" s="301">
        <v>8.6999999999999993</v>
      </c>
      <c r="AG17" s="301">
        <v>5.8</v>
      </c>
      <c r="AH17" s="301">
        <v>8.4</v>
      </c>
      <c r="AI17" s="301">
        <v>6</v>
      </c>
      <c r="AJ17" s="301">
        <v>3.6</v>
      </c>
      <c r="AK17" s="301">
        <v>13</v>
      </c>
      <c r="AL17" s="301">
        <v>13</v>
      </c>
      <c r="AM17" s="301">
        <v>10</v>
      </c>
      <c r="AN17" s="301">
        <v>8.5</v>
      </c>
    </row>
    <row r="18" spans="1:40" x14ac:dyDescent="0.25">
      <c r="A18" s="309" t="s">
        <v>4</v>
      </c>
      <c r="B18" s="148" t="s">
        <v>708</v>
      </c>
      <c r="C18" s="301">
        <v>14</v>
      </c>
      <c r="D18" s="301">
        <v>4.4000000000000004</v>
      </c>
      <c r="E18" s="301">
        <v>21</v>
      </c>
      <c r="F18" s="301">
        <v>18</v>
      </c>
      <c r="G18" s="301">
        <v>54</v>
      </c>
      <c r="H18" s="301">
        <v>51</v>
      </c>
      <c r="I18" s="301">
        <v>17</v>
      </c>
      <c r="J18" s="301">
        <v>4.2</v>
      </c>
      <c r="K18" s="301">
        <v>31</v>
      </c>
      <c r="L18" s="301">
        <v>23</v>
      </c>
      <c r="M18" s="301">
        <v>16</v>
      </c>
      <c r="N18" s="301">
        <v>19</v>
      </c>
      <c r="O18" s="301">
        <v>190</v>
      </c>
      <c r="P18" s="301">
        <v>60</v>
      </c>
      <c r="Q18" s="301">
        <v>57</v>
      </c>
      <c r="R18" s="301">
        <v>43</v>
      </c>
      <c r="S18" s="301">
        <v>49</v>
      </c>
      <c r="T18" s="301">
        <v>36</v>
      </c>
      <c r="U18" s="301">
        <v>9.6</v>
      </c>
      <c r="V18" s="301">
        <v>3.1</v>
      </c>
      <c r="W18" s="301">
        <v>9.1</v>
      </c>
      <c r="X18" s="301">
        <v>16</v>
      </c>
      <c r="Y18" s="301">
        <v>16</v>
      </c>
      <c r="Z18" s="301">
        <v>11</v>
      </c>
      <c r="AA18" s="301">
        <v>15</v>
      </c>
      <c r="AB18" s="301">
        <v>17</v>
      </c>
      <c r="AC18" s="301">
        <v>12</v>
      </c>
      <c r="AD18" s="301">
        <v>9.1</v>
      </c>
      <c r="AE18" s="301">
        <v>11</v>
      </c>
      <c r="AF18" s="301">
        <v>15</v>
      </c>
      <c r="AG18" s="301">
        <v>12</v>
      </c>
      <c r="AH18" s="301">
        <v>20</v>
      </c>
      <c r="AI18" s="301">
        <v>16</v>
      </c>
      <c r="AJ18" s="301">
        <v>8.1999999999999993</v>
      </c>
      <c r="AK18" s="301">
        <v>21</v>
      </c>
      <c r="AL18" s="301">
        <v>28</v>
      </c>
      <c r="AM18" s="301">
        <v>24</v>
      </c>
      <c r="AN18" s="301">
        <v>27</v>
      </c>
    </row>
    <row r="19" spans="1:40" x14ac:dyDescent="0.25">
      <c r="A19" s="309" t="s">
        <v>193</v>
      </c>
      <c r="B19" s="148" t="s">
        <v>708</v>
      </c>
      <c r="C19" s="301">
        <v>7300</v>
      </c>
      <c r="D19" s="301">
        <v>5200</v>
      </c>
      <c r="E19" s="301">
        <v>9500</v>
      </c>
      <c r="F19" s="301">
        <v>4500</v>
      </c>
      <c r="G19" s="301">
        <v>17000</v>
      </c>
      <c r="H19" s="301">
        <v>6100</v>
      </c>
      <c r="I19" s="301">
        <v>8100</v>
      </c>
      <c r="J19" s="301">
        <v>3100</v>
      </c>
      <c r="K19" s="301">
        <v>13000</v>
      </c>
      <c r="L19" s="301">
        <v>10000</v>
      </c>
      <c r="M19" s="301">
        <v>9200</v>
      </c>
      <c r="N19" s="301">
        <v>5400</v>
      </c>
      <c r="O19" s="301">
        <v>15000</v>
      </c>
      <c r="P19" s="301">
        <v>4300</v>
      </c>
      <c r="Q19" s="301">
        <v>13000</v>
      </c>
      <c r="R19" s="301">
        <v>9200</v>
      </c>
      <c r="S19" s="301">
        <v>13000</v>
      </c>
      <c r="T19" s="301">
        <v>5500</v>
      </c>
      <c r="U19" s="301">
        <v>10000</v>
      </c>
      <c r="V19" s="301">
        <v>5300</v>
      </c>
      <c r="W19" s="301">
        <v>13000</v>
      </c>
      <c r="X19" s="301">
        <v>6100</v>
      </c>
      <c r="Y19" s="301">
        <v>7000</v>
      </c>
      <c r="Z19" s="301">
        <v>4800</v>
      </c>
      <c r="AA19" s="301">
        <v>7000</v>
      </c>
      <c r="AB19" s="301">
        <v>4100</v>
      </c>
      <c r="AC19" s="301">
        <v>10000</v>
      </c>
      <c r="AD19" s="301">
        <v>7400</v>
      </c>
      <c r="AE19" s="301">
        <v>8100</v>
      </c>
      <c r="AF19" s="301">
        <v>3700</v>
      </c>
      <c r="AG19" s="301">
        <v>5400</v>
      </c>
      <c r="AH19" s="301">
        <v>7000</v>
      </c>
      <c r="AI19" s="301">
        <v>5400</v>
      </c>
      <c r="AJ19" s="301">
        <v>2800</v>
      </c>
      <c r="AK19" s="301">
        <v>12000</v>
      </c>
      <c r="AL19" s="301">
        <v>11000</v>
      </c>
      <c r="AM19" s="301">
        <v>9500</v>
      </c>
      <c r="AN19" s="301">
        <v>4900</v>
      </c>
    </row>
    <row r="20" spans="1:40" x14ac:dyDescent="0.25">
      <c r="A20" s="309" t="s">
        <v>192</v>
      </c>
      <c r="B20" s="148" t="s">
        <v>728</v>
      </c>
      <c r="C20" s="301">
        <v>17</v>
      </c>
      <c r="D20" s="301" t="s">
        <v>97</v>
      </c>
      <c r="E20" s="301">
        <v>15</v>
      </c>
      <c r="F20" s="301">
        <v>23</v>
      </c>
      <c r="G20" s="301">
        <v>56</v>
      </c>
      <c r="H20" s="301">
        <v>53</v>
      </c>
      <c r="I20" s="301" t="s">
        <v>122</v>
      </c>
      <c r="J20" s="301" t="s">
        <v>97</v>
      </c>
      <c r="K20" s="301">
        <v>48</v>
      </c>
      <c r="L20" s="301">
        <v>60</v>
      </c>
      <c r="M20" s="301">
        <v>100</v>
      </c>
      <c r="N20" s="301">
        <v>53</v>
      </c>
      <c r="O20" s="301">
        <v>1800</v>
      </c>
      <c r="P20" s="301">
        <v>1700</v>
      </c>
      <c r="Q20" s="301">
        <v>170</v>
      </c>
      <c r="R20" s="301">
        <v>190</v>
      </c>
      <c r="S20" s="301">
        <v>210</v>
      </c>
      <c r="T20" s="301">
        <v>150</v>
      </c>
      <c r="U20" s="301">
        <v>13</v>
      </c>
      <c r="V20" s="301">
        <v>13</v>
      </c>
      <c r="W20" s="301">
        <v>12</v>
      </c>
      <c r="X20" s="301">
        <v>24</v>
      </c>
      <c r="Y20" s="301">
        <v>23</v>
      </c>
      <c r="Z20" s="301">
        <v>23</v>
      </c>
      <c r="AA20" s="301">
        <v>23</v>
      </c>
      <c r="AB20" s="301">
        <v>35</v>
      </c>
      <c r="AC20" s="301">
        <v>12</v>
      </c>
      <c r="AD20" s="301">
        <v>13</v>
      </c>
      <c r="AE20" s="301">
        <v>14</v>
      </c>
      <c r="AF20" s="301">
        <v>19</v>
      </c>
      <c r="AG20" s="301">
        <v>16</v>
      </c>
      <c r="AH20" s="301">
        <v>28</v>
      </c>
      <c r="AI20" s="301">
        <v>23</v>
      </c>
      <c r="AJ20" s="301">
        <v>13</v>
      </c>
      <c r="AK20" s="301">
        <v>31</v>
      </c>
      <c r="AL20" s="301">
        <v>39</v>
      </c>
      <c r="AM20" s="301">
        <v>29</v>
      </c>
      <c r="AN20" s="301">
        <v>31</v>
      </c>
    </row>
    <row r="21" spans="1:40" x14ac:dyDescent="0.25">
      <c r="A21" s="309" t="s">
        <v>5</v>
      </c>
      <c r="B21" s="148" t="s">
        <v>708</v>
      </c>
      <c r="C21" s="301">
        <v>6.6</v>
      </c>
      <c r="D21" s="301">
        <v>4.5</v>
      </c>
      <c r="E21" s="301">
        <v>6.8</v>
      </c>
      <c r="F21" s="301">
        <v>5.6</v>
      </c>
      <c r="G21" s="301">
        <v>11</v>
      </c>
      <c r="H21" s="301">
        <v>9.9</v>
      </c>
      <c r="I21" s="301">
        <v>4.7</v>
      </c>
      <c r="J21" s="301">
        <v>2.1</v>
      </c>
      <c r="K21" s="301">
        <v>9.4</v>
      </c>
      <c r="L21" s="301">
        <v>7.2</v>
      </c>
      <c r="M21" s="301">
        <v>5.5</v>
      </c>
      <c r="N21" s="301">
        <v>5.6</v>
      </c>
      <c r="O21" s="301">
        <v>9.8000000000000007</v>
      </c>
      <c r="P21" s="301">
        <v>3.5</v>
      </c>
      <c r="Q21" s="301">
        <v>9</v>
      </c>
      <c r="R21" s="301">
        <v>6</v>
      </c>
      <c r="S21" s="301">
        <v>7.5</v>
      </c>
      <c r="T21" s="301">
        <v>5.6</v>
      </c>
      <c r="U21" s="301">
        <v>7.8</v>
      </c>
      <c r="V21" s="301">
        <v>2.5</v>
      </c>
      <c r="W21" s="301">
        <v>7.7</v>
      </c>
      <c r="X21" s="301">
        <v>7</v>
      </c>
      <c r="Y21" s="301">
        <v>5.3</v>
      </c>
      <c r="Z21" s="301">
        <v>3.1</v>
      </c>
      <c r="AA21" s="301">
        <v>4.0999999999999996</v>
      </c>
      <c r="AB21" s="301">
        <v>3.4</v>
      </c>
      <c r="AC21" s="301">
        <v>6.9</v>
      </c>
      <c r="AD21" s="301">
        <v>5.0999999999999996</v>
      </c>
      <c r="AE21" s="301">
        <v>5.4</v>
      </c>
      <c r="AF21" s="301">
        <v>5.9</v>
      </c>
      <c r="AG21" s="301">
        <v>3.5</v>
      </c>
      <c r="AH21" s="301">
        <v>4.5</v>
      </c>
      <c r="AI21" s="301">
        <v>3.3</v>
      </c>
      <c r="AJ21" s="301">
        <v>1.9</v>
      </c>
      <c r="AK21" s="301">
        <v>8.8000000000000007</v>
      </c>
      <c r="AL21" s="301">
        <v>7.5</v>
      </c>
      <c r="AM21" s="301">
        <v>6.3</v>
      </c>
      <c r="AN21" s="301">
        <v>5.3</v>
      </c>
    </row>
    <row r="22" spans="1:40" x14ac:dyDescent="0.25">
      <c r="A22" s="309" t="s">
        <v>6</v>
      </c>
      <c r="B22" s="148" t="s">
        <v>708</v>
      </c>
      <c r="C22" s="301">
        <v>22</v>
      </c>
      <c r="D22" s="301">
        <v>7.5</v>
      </c>
      <c r="E22" s="301">
        <v>9</v>
      </c>
      <c r="F22" s="301">
        <v>7.4</v>
      </c>
      <c r="G22" s="301">
        <v>32</v>
      </c>
      <c r="H22" s="301">
        <v>27</v>
      </c>
      <c r="I22" s="301">
        <v>8.8000000000000007</v>
      </c>
      <c r="J22" s="301">
        <v>2.8</v>
      </c>
      <c r="K22" s="301">
        <v>9.4</v>
      </c>
      <c r="L22" s="301">
        <v>7.4</v>
      </c>
      <c r="M22" s="301">
        <v>6.1</v>
      </c>
      <c r="N22" s="301">
        <v>5.4</v>
      </c>
      <c r="O22" s="301">
        <v>29</v>
      </c>
      <c r="P22" s="301">
        <v>13</v>
      </c>
      <c r="Q22" s="301">
        <v>15</v>
      </c>
      <c r="R22" s="301">
        <v>11</v>
      </c>
      <c r="S22" s="301">
        <v>13</v>
      </c>
      <c r="T22" s="301">
        <v>8.6999999999999993</v>
      </c>
      <c r="U22" s="301">
        <v>8</v>
      </c>
      <c r="V22" s="301">
        <v>2.2000000000000002</v>
      </c>
      <c r="W22" s="301">
        <v>8.3000000000000007</v>
      </c>
      <c r="X22" s="301">
        <v>13</v>
      </c>
      <c r="Y22" s="301">
        <v>4.7</v>
      </c>
      <c r="Z22" s="301">
        <v>4.0999999999999996</v>
      </c>
      <c r="AA22" s="301">
        <v>4.7</v>
      </c>
      <c r="AB22" s="301">
        <v>4.7</v>
      </c>
      <c r="AC22" s="301">
        <v>5.0999999999999996</v>
      </c>
      <c r="AD22" s="301">
        <v>3.9</v>
      </c>
      <c r="AE22" s="301">
        <v>4.7</v>
      </c>
      <c r="AF22" s="301">
        <v>4.9000000000000004</v>
      </c>
      <c r="AG22" s="301">
        <v>4</v>
      </c>
      <c r="AH22" s="301">
        <v>5.4</v>
      </c>
      <c r="AI22" s="301">
        <v>3.8</v>
      </c>
      <c r="AJ22" s="301">
        <v>2.2999999999999998</v>
      </c>
      <c r="AK22" s="301">
        <v>9.1999999999999993</v>
      </c>
      <c r="AL22" s="301">
        <v>9.1999999999999993</v>
      </c>
      <c r="AM22" s="301">
        <v>9.4</v>
      </c>
      <c r="AN22" s="301">
        <v>9</v>
      </c>
    </row>
    <row r="23" spans="1:40" x14ac:dyDescent="0.25">
      <c r="A23" s="309" t="s">
        <v>729</v>
      </c>
      <c r="B23" s="148" t="s">
        <v>708</v>
      </c>
      <c r="C23" s="301" t="s">
        <v>94</v>
      </c>
      <c r="D23" s="301" t="s">
        <v>94</v>
      </c>
      <c r="E23" s="301" t="s">
        <v>94</v>
      </c>
      <c r="F23" s="301" t="s">
        <v>94</v>
      </c>
      <c r="G23" s="301" t="s">
        <v>94</v>
      </c>
      <c r="H23" s="301" t="s">
        <v>94</v>
      </c>
      <c r="I23" s="301" t="s">
        <v>94</v>
      </c>
      <c r="J23" s="301" t="s">
        <v>94</v>
      </c>
      <c r="K23" s="301" t="s">
        <v>94</v>
      </c>
      <c r="L23" s="301" t="s">
        <v>94</v>
      </c>
      <c r="M23" s="301" t="s">
        <v>94</v>
      </c>
      <c r="N23" s="301" t="s">
        <v>94</v>
      </c>
      <c r="O23" s="301" t="s">
        <v>94</v>
      </c>
      <c r="P23" s="301" t="s">
        <v>94</v>
      </c>
      <c r="Q23" s="301" t="s">
        <v>94</v>
      </c>
      <c r="R23" s="301" t="s">
        <v>94</v>
      </c>
      <c r="S23" s="301" t="s">
        <v>94</v>
      </c>
      <c r="T23" s="301" t="s">
        <v>94</v>
      </c>
      <c r="U23" s="301" t="s">
        <v>94</v>
      </c>
      <c r="V23" s="301" t="s">
        <v>94</v>
      </c>
      <c r="W23" s="301" t="s">
        <v>94</v>
      </c>
      <c r="X23" s="301" t="s">
        <v>94</v>
      </c>
      <c r="Y23" s="301" t="s">
        <v>94</v>
      </c>
      <c r="Z23" s="301" t="s">
        <v>94</v>
      </c>
      <c r="AA23" s="301" t="s">
        <v>94</v>
      </c>
      <c r="AB23" s="301" t="s">
        <v>94</v>
      </c>
      <c r="AC23" s="301" t="s">
        <v>94</v>
      </c>
      <c r="AD23" s="301" t="s">
        <v>94</v>
      </c>
      <c r="AE23" s="301" t="s">
        <v>94</v>
      </c>
      <c r="AF23" s="301">
        <v>0.5</v>
      </c>
      <c r="AG23" s="301" t="s">
        <v>94</v>
      </c>
      <c r="AH23" s="301" t="s">
        <v>94</v>
      </c>
      <c r="AI23" s="301" t="s">
        <v>94</v>
      </c>
      <c r="AJ23" s="301" t="s">
        <v>94</v>
      </c>
      <c r="AK23" s="301" t="s">
        <v>94</v>
      </c>
      <c r="AL23" s="301" t="s">
        <v>94</v>
      </c>
      <c r="AM23" s="301" t="s">
        <v>94</v>
      </c>
      <c r="AN23" s="301">
        <v>0.56000000000000005</v>
      </c>
    </row>
    <row r="24" spans="1:40" x14ac:dyDescent="0.25">
      <c r="A24" s="309" t="s">
        <v>7</v>
      </c>
      <c r="B24" s="148" t="s">
        <v>708</v>
      </c>
      <c r="C24" s="301" t="s">
        <v>94</v>
      </c>
      <c r="D24" s="301" t="s">
        <v>94</v>
      </c>
      <c r="E24" s="301" t="s">
        <v>94</v>
      </c>
      <c r="F24" s="301" t="s">
        <v>94</v>
      </c>
      <c r="G24" s="301" t="s">
        <v>94</v>
      </c>
      <c r="H24" s="301" t="s">
        <v>94</v>
      </c>
      <c r="I24" s="301" t="s">
        <v>94</v>
      </c>
      <c r="J24" s="301" t="s">
        <v>94</v>
      </c>
      <c r="K24" s="301" t="s">
        <v>94</v>
      </c>
      <c r="L24" s="301" t="s">
        <v>94</v>
      </c>
      <c r="M24" s="301" t="s">
        <v>94</v>
      </c>
      <c r="N24" s="301" t="s">
        <v>94</v>
      </c>
      <c r="O24" s="301" t="s">
        <v>94</v>
      </c>
      <c r="P24" s="301" t="s">
        <v>94</v>
      </c>
      <c r="Q24" s="301" t="s">
        <v>94</v>
      </c>
      <c r="R24" s="301" t="s">
        <v>94</v>
      </c>
      <c r="S24" s="301" t="s">
        <v>94</v>
      </c>
      <c r="T24" s="301" t="s">
        <v>94</v>
      </c>
      <c r="U24" s="301" t="s">
        <v>94</v>
      </c>
      <c r="V24" s="301" t="s">
        <v>94</v>
      </c>
      <c r="W24" s="301" t="s">
        <v>94</v>
      </c>
      <c r="X24" s="301" t="s">
        <v>94</v>
      </c>
      <c r="Y24" s="301" t="s">
        <v>94</v>
      </c>
      <c r="Z24" s="301" t="s">
        <v>94</v>
      </c>
      <c r="AA24" s="301" t="s">
        <v>94</v>
      </c>
      <c r="AB24" s="301" t="s">
        <v>94</v>
      </c>
      <c r="AC24" s="301" t="s">
        <v>94</v>
      </c>
      <c r="AD24" s="301" t="s">
        <v>94</v>
      </c>
      <c r="AE24" s="301">
        <v>0.54</v>
      </c>
      <c r="AF24" s="301">
        <v>0.65</v>
      </c>
      <c r="AG24" s="301" t="s">
        <v>94</v>
      </c>
      <c r="AH24" s="301" t="s">
        <v>94</v>
      </c>
      <c r="AI24" s="301" t="s">
        <v>94</v>
      </c>
      <c r="AJ24" s="301" t="s">
        <v>94</v>
      </c>
      <c r="AK24" s="301" t="s">
        <v>94</v>
      </c>
      <c r="AL24" s="301" t="s">
        <v>94</v>
      </c>
      <c r="AM24" s="301" t="s">
        <v>94</v>
      </c>
      <c r="AN24" s="301" t="s">
        <v>94</v>
      </c>
    </row>
    <row r="25" spans="1:40" x14ac:dyDescent="0.25">
      <c r="A25" s="309" t="s">
        <v>730</v>
      </c>
      <c r="B25" s="148" t="s">
        <v>708</v>
      </c>
      <c r="C25" s="301" t="s">
        <v>94</v>
      </c>
      <c r="D25" s="301" t="s">
        <v>94</v>
      </c>
      <c r="E25" s="301" t="s">
        <v>94</v>
      </c>
      <c r="F25" s="301" t="s">
        <v>94</v>
      </c>
      <c r="G25" s="301" t="s">
        <v>94</v>
      </c>
      <c r="H25" s="301" t="s">
        <v>94</v>
      </c>
      <c r="I25" s="301" t="s">
        <v>94</v>
      </c>
      <c r="J25" s="301" t="s">
        <v>94</v>
      </c>
      <c r="K25" s="301" t="s">
        <v>94</v>
      </c>
      <c r="L25" s="301" t="s">
        <v>94</v>
      </c>
      <c r="M25" s="301" t="s">
        <v>94</v>
      </c>
      <c r="N25" s="301" t="s">
        <v>94</v>
      </c>
      <c r="O25" s="301" t="s">
        <v>94</v>
      </c>
      <c r="P25" s="301" t="s">
        <v>94</v>
      </c>
      <c r="Q25" s="301" t="s">
        <v>94</v>
      </c>
      <c r="R25" s="301" t="s">
        <v>94</v>
      </c>
      <c r="S25" s="301" t="s">
        <v>94</v>
      </c>
      <c r="T25" s="301" t="s">
        <v>94</v>
      </c>
      <c r="U25" s="301" t="s">
        <v>94</v>
      </c>
      <c r="V25" s="301" t="s">
        <v>94</v>
      </c>
      <c r="W25" s="301" t="s">
        <v>94</v>
      </c>
      <c r="X25" s="301" t="s">
        <v>94</v>
      </c>
      <c r="Y25" s="301" t="s">
        <v>94</v>
      </c>
      <c r="Z25" s="301" t="s">
        <v>94</v>
      </c>
      <c r="AA25" s="301" t="s">
        <v>94</v>
      </c>
      <c r="AB25" s="301" t="s">
        <v>94</v>
      </c>
      <c r="AC25" s="301" t="s">
        <v>94</v>
      </c>
      <c r="AD25" s="301" t="s">
        <v>94</v>
      </c>
      <c r="AE25" s="301" t="s">
        <v>94</v>
      </c>
      <c r="AF25" s="301" t="s">
        <v>94</v>
      </c>
      <c r="AG25" s="301" t="s">
        <v>94</v>
      </c>
      <c r="AH25" s="301" t="s">
        <v>94</v>
      </c>
      <c r="AI25" s="301" t="s">
        <v>94</v>
      </c>
      <c r="AJ25" s="301" t="s">
        <v>94</v>
      </c>
      <c r="AK25" s="301" t="s">
        <v>94</v>
      </c>
      <c r="AL25" s="301" t="s">
        <v>94</v>
      </c>
      <c r="AM25" s="301" t="s">
        <v>94</v>
      </c>
      <c r="AN25" s="301" t="s">
        <v>94</v>
      </c>
    </row>
    <row r="26" spans="1:40" x14ac:dyDescent="0.25">
      <c r="A26" s="309" t="s">
        <v>8</v>
      </c>
      <c r="B26" s="148" t="s">
        <v>708</v>
      </c>
      <c r="C26" s="301">
        <v>55</v>
      </c>
      <c r="D26" s="301">
        <v>15</v>
      </c>
      <c r="E26" s="301">
        <v>68</v>
      </c>
      <c r="F26" s="301">
        <v>67</v>
      </c>
      <c r="G26" s="301">
        <v>110</v>
      </c>
      <c r="H26" s="301">
        <v>96</v>
      </c>
      <c r="I26" s="301">
        <v>50</v>
      </c>
      <c r="J26" s="301">
        <v>19</v>
      </c>
      <c r="K26" s="301">
        <v>76</v>
      </c>
      <c r="L26" s="301">
        <v>59</v>
      </c>
      <c r="M26" s="301">
        <v>52</v>
      </c>
      <c r="N26" s="301">
        <v>46</v>
      </c>
      <c r="O26" s="301">
        <v>130</v>
      </c>
      <c r="P26" s="301">
        <v>48</v>
      </c>
      <c r="Q26" s="301">
        <v>83</v>
      </c>
      <c r="R26" s="301">
        <v>65</v>
      </c>
      <c r="S26" s="301">
        <v>79</v>
      </c>
      <c r="T26" s="301">
        <v>51</v>
      </c>
      <c r="U26" s="301">
        <v>46</v>
      </c>
      <c r="V26" s="301">
        <v>15</v>
      </c>
      <c r="W26" s="301">
        <v>34</v>
      </c>
      <c r="X26" s="301">
        <v>86</v>
      </c>
      <c r="Y26" s="301">
        <v>38</v>
      </c>
      <c r="Z26" s="301">
        <v>28</v>
      </c>
      <c r="AA26" s="301">
        <v>38</v>
      </c>
      <c r="AB26" s="301">
        <v>31</v>
      </c>
      <c r="AC26" s="301">
        <v>56</v>
      </c>
      <c r="AD26" s="301">
        <v>42</v>
      </c>
      <c r="AE26" s="301">
        <v>59</v>
      </c>
      <c r="AF26" s="301">
        <v>65</v>
      </c>
      <c r="AG26" s="301">
        <v>32</v>
      </c>
      <c r="AH26" s="301">
        <v>49</v>
      </c>
      <c r="AI26" s="301">
        <v>34</v>
      </c>
      <c r="AJ26" s="301">
        <v>20</v>
      </c>
      <c r="AK26" s="301">
        <v>77</v>
      </c>
      <c r="AL26" s="301">
        <v>81</v>
      </c>
      <c r="AM26" s="301">
        <v>97</v>
      </c>
      <c r="AN26" s="301">
        <v>91</v>
      </c>
    </row>
    <row r="27" spans="1:40" x14ac:dyDescent="0.25">
      <c r="A27" s="309"/>
      <c r="B27" s="148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  <c r="AL27" s="301"/>
      <c r="AM27" s="301"/>
      <c r="AN27" s="301"/>
    </row>
    <row r="28" spans="1:40" ht="13" x14ac:dyDescent="0.3">
      <c r="A28" s="310" t="s">
        <v>359</v>
      </c>
      <c r="B28" s="148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  <c r="AL28" s="301"/>
      <c r="AM28" s="301"/>
      <c r="AN28" s="301"/>
    </row>
    <row r="29" spans="1:40" x14ac:dyDescent="0.25">
      <c r="A29" s="309" t="s">
        <v>360</v>
      </c>
      <c r="B29" s="148" t="s">
        <v>713</v>
      </c>
      <c r="C29" s="300"/>
      <c r="D29" s="300"/>
      <c r="E29" s="300"/>
      <c r="F29" s="300"/>
      <c r="G29" s="300"/>
      <c r="H29" s="300"/>
      <c r="I29" s="300"/>
      <c r="J29" s="300"/>
      <c r="K29" s="301" t="s">
        <v>731</v>
      </c>
      <c r="L29" s="301" t="s">
        <v>127</v>
      </c>
      <c r="M29" s="301" t="s">
        <v>732</v>
      </c>
      <c r="N29" s="301" t="s">
        <v>733</v>
      </c>
      <c r="O29" s="301" t="s">
        <v>733</v>
      </c>
      <c r="P29" s="301" t="s">
        <v>734</v>
      </c>
      <c r="Q29" s="301" t="s">
        <v>735</v>
      </c>
      <c r="R29" s="301" t="s">
        <v>127</v>
      </c>
      <c r="S29" s="301" t="s">
        <v>736</v>
      </c>
      <c r="T29" s="301" t="s">
        <v>737</v>
      </c>
      <c r="U29" s="300"/>
      <c r="V29" s="300"/>
      <c r="W29" s="300"/>
      <c r="X29" s="300"/>
      <c r="Y29" s="301" t="s">
        <v>95</v>
      </c>
      <c r="Z29" s="301" t="s">
        <v>95</v>
      </c>
      <c r="AA29" s="301" t="s">
        <v>732</v>
      </c>
      <c r="AB29" s="301" t="s">
        <v>731</v>
      </c>
      <c r="AC29" s="301" t="s">
        <v>733</v>
      </c>
      <c r="AD29" s="301" t="s">
        <v>735</v>
      </c>
      <c r="AE29" s="301" t="s">
        <v>738</v>
      </c>
      <c r="AF29" s="301" t="s">
        <v>731</v>
      </c>
      <c r="AG29" s="301" t="s">
        <v>739</v>
      </c>
      <c r="AH29" s="301" t="s">
        <v>733</v>
      </c>
      <c r="AI29" s="301" t="s">
        <v>740</v>
      </c>
      <c r="AJ29" s="301" t="s">
        <v>739</v>
      </c>
      <c r="AK29" s="301" t="s">
        <v>735</v>
      </c>
      <c r="AL29" s="301" t="s">
        <v>737</v>
      </c>
      <c r="AM29" s="301" t="s">
        <v>740</v>
      </c>
      <c r="AN29" s="301" t="s">
        <v>95</v>
      </c>
    </row>
    <row r="30" spans="1:40" x14ac:dyDescent="0.25">
      <c r="A30" s="309" t="s">
        <v>362</v>
      </c>
      <c r="B30" s="148" t="s">
        <v>713</v>
      </c>
      <c r="C30" s="300"/>
      <c r="D30" s="300"/>
      <c r="E30" s="300"/>
      <c r="F30" s="300"/>
      <c r="G30" s="300"/>
      <c r="H30" s="300"/>
      <c r="I30" s="300"/>
      <c r="J30" s="300"/>
      <c r="K30" s="301" t="s">
        <v>731</v>
      </c>
      <c r="L30" s="301" t="s">
        <v>127</v>
      </c>
      <c r="M30" s="301" t="s">
        <v>732</v>
      </c>
      <c r="N30" s="301" t="s">
        <v>733</v>
      </c>
      <c r="O30" s="301" t="s">
        <v>733</v>
      </c>
      <c r="P30" s="301" t="s">
        <v>734</v>
      </c>
      <c r="Q30" s="301" t="s">
        <v>735</v>
      </c>
      <c r="R30" s="301" t="s">
        <v>127</v>
      </c>
      <c r="S30" s="301" t="s">
        <v>736</v>
      </c>
      <c r="T30" s="301" t="s">
        <v>737</v>
      </c>
      <c r="U30" s="300"/>
      <c r="V30" s="300"/>
      <c r="W30" s="300"/>
      <c r="X30" s="300"/>
      <c r="Y30" s="301" t="s">
        <v>95</v>
      </c>
      <c r="Z30" s="301" t="s">
        <v>95</v>
      </c>
      <c r="AA30" s="301" t="s">
        <v>732</v>
      </c>
      <c r="AB30" s="301" t="s">
        <v>731</v>
      </c>
      <c r="AC30" s="301" t="s">
        <v>733</v>
      </c>
      <c r="AD30" s="301" t="s">
        <v>735</v>
      </c>
      <c r="AE30" s="301" t="s">
        <v>738</v>
      </c>
      <c r="AF30" s="301" t="s">
        <v>731</v>
      </c>
      <c r="AG30" s="301" t="s">
        <v>739</v>
      </c>
      <c r="AH30" s="301" t="s">
        <v>733</v>
      </c>
      <c r="AI30" s="301" t="s">
        <v>740</v>
      </c>
      <c r="AJ30" s="301" t="s">
        <v>739</v>
      </c>
      <c r="AK30" s="301" t="s">
        <v>735</v>
      </c>
      <c r="AL30" s="301" t="s">
        <v>737</v>
      </c>
      <c r="AM30" s="301" t="s">
        <v>740</v>
      </c>
      <c r="AN30" s="301" t="s">
        <v>95</v>
      </c>
    </row>
    <row r="31" spans="1:40" x14ac:dyDescent="0.25">
      <c r="A31" s="309" t="s">
        <v>363</v>
      </c>
      <c r="B31" s="148" t="s">
        <v>713</v>
      </c>
      <c r="C31" s="300"/>
      <c r="D31" s="300"/>
      <c r="E31" s="300"/>
      <c r="F31" s="300"/>
      <c r="G31" s="300"/>
      <c r="H31" s="300"/>
      <c r="I31" s="300"/>
      <c r="J31" s="300"/>
      <c r="K31" s="301" t="s">
        <v>731</v>
      </c>
      <c r="L31" s="301" t="s">
        <v>127</v>
      </c>
      <c r="M31" s="301" t="s">
        <v>732</v>
      </c>
      <c r="N31" s="301" t="s">
        <v>733</v>
      </c>
      <c r="O31" s="301" t="s">
        <v>733</v>
      </c>
      <c r="P31" s="301" t="s">
        <v>734</v>
      </c>
      <c r="Q31" s="301" t="s">
        <v>735</v>
      </c>
      <c r="R31" s="301" t="s">
        <v>127</v>
      </c>
      <c r="S31" s="301" t="s">
        <v>736</v>
      </c>
      <c r="T31" s="301" t="s">
        <v>737</v>
      </c>
      <c r="U31" s="300"/>
      <c r="V31" s="300"/>
      <c r="W31" s="300"/>
      <c r="X31" s="300"/>
      <c r="Y31" s="301" t="s">
        <v>95</v>
      </c>
      <c r="Z31" s="301" t="s">
        <v>95</v>
      </c>
      <c r="AA31" s="301" t="s">
        <v>732</v>
      </c>
      <c r="AB31" s="301" t="s">
        <v>731</v>
      </c>
      <c r="AC31" s="301" t="s">
        <v>733</v>
      </c>
      <c r="AD31" s="301" t="s">
        <v>735</v>
      </c>
      <c r="AE31" s="301" t="s">
        <v>738</v>
      </c>
      <c r="AF31" s="301" t="s">
        <v>731</v>
      </c>
      <c r="AG31" s="301" t="s">
        <v>739</v>
      </c>
      <c r="AH31" s="301" t="s">
        <v>733</v>
      </c>
      <c r="AI31" s="301" t="s">
        <v>740</v>
      </c>
      <c r="AJ31" s="301" t="s">
        <v>739</v>
      </c>
      <c r="AK31" s="301" t="s">
        <v>735</v>
      </c>
      <c r="AL31" s="301" t="s">
        <v>737</v>
      </c>
      <c r="AM31" s="301" t="s">
        <v>740</v>
      </c>
      <c r="AN31" s="301" t="s">
        <v>95</v>
      </c>
    </row>
    <row r="32" spans="1:40" x14ac:dyDescent="0.25">
      <c r="A32" s="309" t="s">
        <v>364</v>
      </c>
      <c r="B32" s="148" t="s">
        <v>713</v>
      </c>
      <c r="C32" s="300"/>
      <c r="D32" s="300"/>
      <c r="E32" s="300"/>
      <c r="F32" s="300"/>
      <c r="G32" s="300"/>
      <c r="H32" s="300"/>
      <c r="I32" s="300"/>
      <c r="J32" s="300"/>
      <c r="K32" s="301" t="s">
        <v>731</v>
      </c>
      <c r="L32" s="301" t="s">
        <v>127</v>
      </c>
      <c r="M32" s="301" t="s">
        <v>732</v>
      </c>
      <c r="N32" s="301" t="s">
        <v>733</v>
      </c>
      <c r="O32" s="301" t="s">
        <v>733</v>
      </c>
      <c r="P32" s="301" t="s">
        <v>734</v>
      </c>
      <c r="Q32" s="301" t="s">
        <v>735</v>
      </c>
      <c r="R32" s="301" t="s">
        <v>127</v>
      </c>
      <c r="S32" s="301" t="s">
        <v>736</v>
      </c>
      <c r="T32" s="301" t="s">
        <v>737</v>
      </c>
      <c r="U32" s="300"/>
      <c r="V32" s="300"/>
      <c r="W32" s="300"/>
      <c r="X32" s="300"/>
      <c r="Y32" s="301" t="s">
        <v>95</v>
      </c>
      <c r="Z32" s="301" t="s">
        <v>95</v>
      </c>
      <c r="AA32" s="301" t="s">
        <v>732</v>
      </c>
      <c r="AB32" s="301" t="s">
        <v>731</v>
      </c>
      <c r="AC32" s="301" t="s">
        <v>733</v>
      </c>
      <c r="AD32" s="301" t="s">
        <v>735</v>
      </c>
      <c r="AE32" s="301" t="s">
        <v>738</v>
      </c>
      <c r="AF32" s="301" t="s">
        <v>731</v>
      </c>
      <c r="AG32" s="301" t="s">
        <v>739</v>
      </c>
      <c r="AH32" s="301" t="s">
        <v>733</v>
      </c>
      <c r="AI32" s="301" t="s">
        <v>740</v>
      </c>
      <c r="AJ32" s="301" t="s">
        <v>739</v>
      </c>
      <c r="AK32" s="301" t="s">
        <v>735</v>
      </c>
      <c r="AL32" s="301" t="s">
        <v>737</v>
      </c>
      <c r="AM32" s="301" t="s">
        <v>740</v>
      </c>
      <c r="AN32" s="301" t="s">
        <v>95</v>
      </c>
    </row>
    <row r="33" spans="1:40" x14ac:dyDescent="0.25">
      <c r="A33" s="309" t="s">
        <v>741</v>
      </c>
      <c r="B33" s="148" t="s">
        <v>713</v>
      </c>
      <c r="C33" s="300"/>
      <c r="D33" s="300"/>
      <c r="E33" s="300"/>
      <c r="F33" s="300"/>
      <c r="G33" s="300"/>
      <c r="H33" s="300"/>
      <c r="I33" s="300"/>
      <c r="J33" s="300"/>
      <c r="K33" s="301" t="s">
        <v>731</v>
      </c>
      <c r="L33" s="301" t="s">
        <v>127</v>
      </c>
      <c r="M33" s="301" t="s">
        <v>732</v>
      </c>
      <c r="N33" s="301" t="s">
        <v>733</v>
      </c>
      <c r="O33" s="301" t="s">
        <v>733</v>
      </c>
      <c r="P33" s="301" t="s">
        <v>734</v>
      </c>
      <c r="Q33" s="301" t="s">
        <v>735</v>
      </c>
      <c r="R33" s="301" t="s">
        <v>127</v>
      </c>
      <c r="S33" s="301" t="s">
        <v>736</v>
      </c>
      <c r="T33" s="301" t="s">
        <v>737</v>
      </c>
      <c r="U33" s="300"/>
      <c r="V33" s="300"/>
      <c r="W33" s="300"/>
      <c r="X33" s="300"/>
      <c r="Y33" s="301" t="s">
        <v>95</v>
      </c>
      <c r="Z33" s="301" t="s">
        <v>95</v>
      </c>
      <c r="AA33" s="301" t="s">
        <v>732</v>
      </c>
      <c r="AB33" s="301" t="s">
        <v>731</v>
      </c>
      <c r="AC33" s="301" t="s">
        <v>733</v>
      </c>
      <c r="AD33" s="301" t="s">
        <v>735</v>
      </c>
      <c r="AE33" s="301" t="s">
        <v>738</v>
      </c>
      <c r="AF33" s="301" t="s">
        <v>731</v>
      </c>
      <c r="AG33" s="301" t="s">
        <v>739</v>
      </c>
      <c r="AH33" s="301" t="s">
        <v>733</v>
      </c>
      <c r="AI33" s="301" t="s">
        <v>740</v>
      </c>
      <c r="AJ33" s="301" t="s">
        <v>739</v>
      </c>
      <c r="AK33" s="301" t="s">
        <v>735</v>
      </c>
      <c r="AL33" s="301" t="s">
        <v>737</v>
      </c>
      <c r="AM33" s="301" t="s">
        <v>740</v>
      </c>
      <c r="AN33" s="301" t="s">
        <v>95</v>
      </c>
    </row>
    <row r="34" spans="1:40" x14ac:dyDescent="0.25">
      <c r="A34" s="309" t="s">
        <v>742</v>
      </c>
      <c r="B34" s="148" t="s">
        <v>713</v>
      </c>
      <c r="C34" s="300"/>
      <c r="D34" s="300"/>
      <c r="E34" s="300"/>
      <c r="F34" s="300"/>
      <c r="G34" s="300"/>
      <c r="H34" s="300"/>
      <c r="I34" s="300"/>
      <c r="J34" s="300"/>
      <c r="K34" s="301" t="s">
        <v>731</v>
      </c>
      <c r="L34" s="301" t="s">
        <v>127</v>
      </c>
      <c r="M34" s="301" t="s">
        <v>732</v>
      </c>
      <c r="N34" s="301" t="s">
        <v>733</v>
      </c>
      <c r="O34" s="301" t="s">
        <v>733</v>
      </c>
      <c r="P34" s="301" t="s">
        <v>734</v>
      </c>
      <c r="Q34" s="301" t="s">
        <v>735</v>
      </c>
      <c r="R34" s="301" t="s">
        <v>127</v>
      </c>
      <c r="S34" s="301" t="s">
        <v>736</v>
      </c>
      <c r="T34" s="301" t="s">
        <v>737</v>
      </c>
      <c r="U34" s="300"/>
      <c r="V34" s="300"/>
      <c r="W34" s="300"/>
      <c r="X34" s="300"/>
      <c r="Y34" s="301" t="s">
        <v>95</v>
      </c>
      <c r="Z34" s="301" t="s">
        <v>95</v>
      </c>
      <c r="AA34" s="301" t="s">
        <v>732</v>
      </c>
      <c r="AB34" s="301" t="s">
        <v>731</v>
      </c>
      <c r="AC34" s="301" t="s">
        <v>733</v>
      </c>
      <c r="AD34" s="301" t="s">
        <v>735</v>
      </c>
      <c r="AE34" s="301" t="s">
        <v>738</v>
      </c>
      <c r="AF34" s="301" t="s">
        <v>731</v>
      </c>
      <c r="AG34" s="301" t="s">
        <v>739</v>
      </c>
      <c r="AH34" s="301" t="s">
        <v>733</v>
      </c>
      <c r="AI34" s="301" t="s">
        <v>740</v>
      </c>
      <c r="AJ34" s="301" t="s">
        <v>739</v>
      </c>
      <c r="AK34" s="301" t="s">
        <v>735</v>
      </c>
      <c r="AL34" s="301" t="s">
        <v>737</v>
      </c>
      <c r="AM34" s="301" t="s">
        <v>740</v>
      </c>
      <c r="AN34" s="301" t="s">
        <v>95</v>
      </c>
    </row>
    <row r="35" spans="1:40" x14ac:dyDescent="0.25">
      <c r="A35" s="309" t="s">
        <v>743</v>
      </c>
      <c r="B35" s="148" t="s">
        <v>713</v>
      </c>
      <c r="C35" s="300"/>
      <c r="D35" s="300"/>
      <c r="E35" s="300"/>
      <c r="F35" s="300"/>
      <c r="G35" s="300"/>
      <c r="H35" s="300"/>
      <c r="I35" s="300"/>
      <c r="J35" s="300"/>
      <c r="K35" s="301" t="s">
        <v>744</v>
      </c>
      <c r="L35" s="301" t="s">
        <v>745</v>
      </c>
      <c r="M35" s="301" t="s">
        <v>746</v>
      </c>
      <c r="N35" s="301" t="s">
        <v>747</v>
      </c>
      <c r="O35" s="301" t="s">
        <v>747</v>
      </c>
      <c r="P35" s="301" t="s">
        <v>648</v>
      </c>
      <c r="Q35" s="301" t="s">
        <v>747</v>
      </c>
      <c r="R35" s="301" t="s">
        <v>748</v>
      </c>
      <c r="S35" s="301" t="s">
        <v>749</v>
      </c>
      <c r="T35" s="301" t="s">
        <v>750</v>
      </c>
      <c r="U35" s="300"/>
      <c r="V35" s="300"/>
      <c r="W35" s="300"/>
      <c r="X35" s="300"/>
      <c r="Y35" s="301" t="s">
        <v>301</v>
      </c>
      <c r="Z35" s="301" t="s">
        <v>751</v>
      </c>
      <c r="AA35" s="301" t="s">
        <v>746</v>
      </c>
      <c r="AB35" s="301" t="s">
        <v>752</v>
      </c>
      <c r="AC35" s="301" t="s">
        <v>747</v>
      </c>
      <c r="AD35" s="301" t="s">
        <v>753</v>
      </c>
      <c r="AE35" s="301" t="s">
        <v>754</v>
      </c>
      <c r="AF35" s="301" t="s">
        <v>755</v>
      </c>
      <c r="AG35" s="301" t="s">
        <v>756</v>
      </c>
      <c r="AH35" s="301" t="s">
        <v>757</v>
      </c>
      <c r="AI35" s="301" t="s">
        <v>758</v>
      </c>
      <c r="AJ35" s="301" t="s">
        <v>756</v>
      </c>
      <c r="AK35" s="301" t="s">
        <v>747</v>
      </c>
      <c r="AL35" s="301" t="s">
        <v>750</v>
      </c>
      <c r="AM35" s="301" t="s">
        <v>758</v>
      </c>
      <c r="AN35" s="301" t="s">
        <v>755</v>
      </c>
    </row>
    <row r="36" spans="1:40" x14ac:dyDescent="0.25">
      <c r="A36" s="309" t="s">
        <v>759</v>
      </c>
      <c r="B36" s="148" t="s">
        <v>713</v>
      </c>
      <c r="C36" s="300"/>
      <c r="D36" s="300"/>
      <c r="E36" s="300"/>
      <c r="F36" s="300"/>
      <c r="G36" s="300"/>
      <c r="H36" s="300"/>
      <c r="I36" s="300"/>
      <c r="J36" s="300"/>
      <c r="K36" s="301" t="s">
        <v>731</v>
      </c>
      <c r="L36" s="301" t="s">
        <v>127</v>
      </c>
      <c r="M36" s="301" t="s">
        <v>732</v>
      </c>
      <c r="N36" s="301" t="s">
        <v>733</v>
      </c>
      <c r="O36" s="301" t="s">
        <v>733</v>
      </c>
      <c r="P36" s="301" t="s">
        <v>734</v>
      </c>
      <c r="Q36" s="301" t="s">
        <v>735</v>
      </c>
      <c r="R36" s="301" t="s">
        <v>127</v>
      </c>
      <c r="S36" s="301" t="s">
        <v>736</v>
      </c>
      <c r="T36" s="301" t="s">
        <v>737</v>
      </c>
      <c r="U36" s="300"/>
      <c r="V36" s="300"/>
      <c r="W36" s="300"/>
      <c r="X36" s="300"/>
      <c r="Y36" s="301" t="s">
        <v>95</v>
      </c>
      <c r="Z36" s="301" t="s">
        <v>95</v>
      </c>
      <c r="AA36" s="301" t="s">
        <v>732</v>
      </c>
      <c r="AB36" s="301" t="s">
        <v>731</v>
      </c>
      <c r="AC36" s="301" t="s">
        <v>733</v>
      </c>
      <c r="AD36" s="301" t="s">
        <v>735</v>
      </c>
      <c r="AE36" s="301" t="s">
        <v>738</v>
      </c>
      <c r="AF36" s="301" t="s">
        <v>731</v>
      </c>
      <c r="AG36" s="301" t="s">
        <v>739</v>
      </c>
      <c r="AH36" s="301" t="s">
        <v>733</v>
      </c>
      <c r="AI36" s="301" t="s">
        <v>740</v>
      </c>
      <c r="AJ36" s="301" t="s">
        <v>739</v>
      </c>
      <c r="AK36" s="301" t="s">
        <v>735</v>
      </c>
      <c r="AL36" s="301" t="s">
        <v>737</v>
      </c>
      <c r="AM36" s="301" t="s">
        <v>740</v>
      </c>
      <c r="AN36" s="301" t="s">
        <v>95</v>
      </c>
    </row>
    <row r="37" spans="1:40" x14ac:dyDescent="0.25">
      <c r="A37" s="309" t="s">
        <v>760</v>
      </c>
      <c r="B37" s="148" t="s">
        <v>713</v>
      </c>
      <c r="C37" s="300"/>
      <c r="D37" s="300"/>
      <c r="E37" s="300"/>
      <c r="F37" s="300"/>
      <c r="G37" s="300"/>
      <c r="H37" s="300"/>
      <c r="I37" s="300"/>
      <c r="J37" s="300"/>
      <c r="K37" s="301" t="s">
        <v>731</v>
      </c>
      <c r="L37" s="301" t="s">
        <v>127</v>
      </c>
      <c r="M37" s="301" t="s">
        <v>732</v>
      </c>
      <c r="N37" s="301" t="s">
        <v>733</v>
      </c>
      <c r="O37" s="301" t="s">
        <v>733</v>
      </c>
      <c r="P37" s="301" t="s">
        <v>734</v>
      </c>
      <c r="Q37" s="301" t="s">
        <v>735</v>
      </c>
      <c r="R37" s="301" t="s">
        <v>127</v>
      </c>
      <c r="S37" s="301" t="s">
        <v>736</v>
      </c>
      <c r="T37" s="301" t="s">
        <v>737</v>
      </c>
      <c r="U37" s="300"/>
      <c r="V37" s="300"/>
      <c r="W37" s="300"/>
      <c r="X37" s="300"/>
      <c r="Y37" s="301" t="s">
        <v>95</v>
      </c>
      <c r="Z37" s="301" t="s">
        <v>95</v>
      </c>
      <c r="AA37" s="301" t="s">
        <v>732</v>
      </c>
      <c r="AB37" s="301" t="s">
        <v>731</v>
      </c>
      <c r="AC37" s="301" t="s">
        <v>733</v>
      </c>
      <c r="AD37" s="301" t="s">
        <v>735</v>
      </c>
      <c r="AE37" s="301" t="s">
        <v>738</v>
      </c>
      <c r="AF37" s="301" t="s">
        <v>731</v>
      </c>
      <c r="AG37" s="301" t="s">
        <v>739</v>
      </c>
      <c r="AH37" s="301" t="s">
        <v>733</v>
      </c>
      <c r="AI37" s="301" t="s">
        <v>740</v>
      </c>
      <c r="AJ37" s="301" t="s">
        <v>739</v>
      </c>
      <c r="AK37" s="301" t="s">
        <v>735</v>
      </c>
      <c r="AL37" s="301" t="s">
        <v>737</v>
      </c>
      <c r="AM37" s="301" t="s">
        <v>740</v>
      </c>
      <c r="AN37" s="301" t="s">
        <v>95</v>
      </c>
    </row>
    <row r="38" spans="1:40" x14ac:dyDescent="0.25">
      <c r="A38" s="309" t="s">
        <v>761</v>
      </c>
      <c r="B38" s="148" t="s">
        <v>713</v>
      </c>
      <c r="C38" s="300"/>
      <c r="D38" s="300"/>
      <c r="E38" s="300"/>
      <c r="F38" s="300"/>
      <c r="G38" s="300"/>
      <c r="H38" s="300"/>
      <c r="I38" s="300"/>
      <c r="J38" s="300"/>
      <c r="K38" s="301" t="s">
        <v>731</v>
      </c>
      <c r="L38" s="301" t="s">
        <v>127</v>
      </c>
      <c r="M38" s="301" t="s">
        <v>732</v>
      </c>
      <c r="N38" s="301" t="s">
        <v>733</v>
      </c>
      <c r="O38" s="301" t="s">
        <v>733</v>
      </c>
      <c r="P38" s="301" t="s">
        <v>734</v>
      </c>
      <c r="Q38" s="301" t="s">
        <v>735</v>
      </c>
      <c r="R38" s="301" t="s">
        <v>127</v>
      </c>
      <c r="S38" s="301" t="s">
        <v>736</v>
      </c>
      <c r="T38" s="301" t="s">
        <v>737</v>
      </c>
      <c r="U38" s="300"/>
      <c r="V38" s="300"/>
      <c r="W38" s="300"/>
      <c r="X38" s="300"/>
      <c r="Y38" s="301" t="s">
        <v>95</v>
      </c>
      <c r="Z38" s="301" t="s">
        <v>95</v>
      </c>
      <c r="AA38" s="301" t="s">
        <v>732</v>
      </c>
      <c r="AB38" s="301" t="s">
        <v>731</v>
      </c>
      <c r="AC38" s="301" t="s">
        <v>733</v>
      </c>
      <c r="AD38" s="301" t="s">
        <v>735</v>
      </c>
      <c r="AE38" s="301" t="s">
        <v>738</v>
      </c>
      <c r="AF38" s="301" t="s">
        <v>731</v>
      </c>
      <c r="AG38" s="301" t="s">
        <v>739</v>
      </c>
      <c r="AH38" s="301" t="s">
        <v>733</v>
      </c>
      <c r="AI38" s="301" t="s">
        <v>740</v>
      </c>
      <c r="AJ38" s="301" t="s">
        <v>739</v>
      </c>
      <c r="AK38" s="301" t="s">
        <v>735</v>
      </c>
      <c r="AL38" s="301" t="s">
        <v>737</v>
      </c>
      <c r="AM38" s="301" t="s">
        <v>740</v>
      </c>
      <c r="AN38" s="301" t="s">
        <v>95</v>
      </c>
    </row>
    <row r="39" spans="1:40" x14ac:dyDescent="0.25">
      <c r="A39" s="309" t="s">
        <v>365</v>
      </c>
      <c r="B39" s="148" t="s">
        <v>713</v>
      </c>
      <c r="C39" s="300"/>
      <c r="D39" s="300"/>
      <c r="E39" s="300"/>
      <c r="F39" s="300"/>
      <c r="G39" s="300"/>
      <c r="H39" s="300"/>
      <c r="I39" s="300"/>
      <c r="J39" s="300"/>
      <c r="K39" s="301" t="s">
        <v>731</v>
      </c>
      <c r="L39" s="301" t="s">
        <v>127</v>
      </c>
      <c r="M39" s="301" t="s">
        <v>732</v>
      </c>
      <c r="N39" s="301" t="s">
        <v>733</v>
      </c>
      <c r="O39" s="301" t="s">
        <v>733</v>
      </c>
      <c r="P39" s="301" t="s">
        <v>734</v>
      </c>
      <c r="Q39" s="301" t="s">
        <v>735</v>
      </c>
      <c r="R39" s="301" t="s">
        <v>127</v>
      </c>
      <c r="S39" s="301" t="s">
        <v>736</v>
      </c>
      <c r="T39" s="301" t="s">
        <v>737</v>
      </c>
      <c r="U39" s="300"/>
      <c r="V39" s="300"/>
      <c r="W39" s="300"/>
      <c r="X39" s="300"/>
      <c r="Y39" s="301" t="s">
        <v>95</v>
      </c>
      <c r="Z39" s="301" t="s">
        <v>95</v>
      </c>
      <c r="AA39" s="301" t="s">
        <v>732</v>
      </c>
      <c r="AB39" s="301" t="s">
        <v>731</v>
      </c>
      <c r="AC39" s="301" t="s">
        <v>733</v>
      </c>
      <c r="AD39" s="301" t="s">
        <v>735</v>
      </c>
      <c r="AE39" s="301" t="s">
        <v>738</v>
      </c>
      <c r="AF39" s="301" t="s">
        <v>731</v>
      </c>
      <c r="AG39" s="301" t="s">
        <v>739</v>
      </c>
      <c r="AH39" s="301" t="s">
        <v>733</v>
      </c>
      <c r="AI39" s="301" t="s">
        <v>740</v>
      </c>
      <c r="AJ39" s="301" t="s">
        <v>739</v>
      </c>
      <c r="AK39" s="301" t="s">
        <v>735</v>
      </c>
      <c r="AL39" s="301" t="s">
        <v>737</v>
      </c>
      <c r="AM39" s="301" t="s">
        <v>740</v>
      </c>
      <c r="AN39" s="301" t="s">
        <v>95</v>
      </c>
    </row>
    <row r="40" spans="1:40" x14ac:dyDescent="0.25">
      <c r="A40" s="309" t="s">
        <v>762</v>
      </c>
      <c r="B40" s="148" t="s">
        <v>713</v>
      </c>
      <c r="C40" s="300"/>
      <c r="D40" s="300"/>
      <c r="E40" s="300"/>
      <c r="F40" s="300"/>
      <c r="G40" s="300"/>
      <c r="H40" s="300"/>
      <c r="I40" s="300"/>
      <c r="J40" s="300"/>
      <c r="K40" s="301" t="s">
        <v>731</v>
      </c>
      <c r="L40" s="301" t="s">
        <v>127</v>
      </c>
      <c r="M40" s="301" t="s">
        <v>732</v>
      </c>
      <c r="N40" s="301" t="s">
        <v>733</v>
      </c>
      <c r="O40" s="301" t="s">
        <v>733</v>
      </c>
      <c r="P40" s="301" t="s">
        <v>734</v>
      </c>
      <c r="Q40" s="301" t="s">
        <v>735</v>
      </c>
      <c r="R40" s="301" t="s">
        <v>127</v>
      </c>
      <c r="S40" s="301" t="s">
        <v>736</v>
      </c>
      <c r="T40" s="301" t="s">
        <v>737</v>
      </c>
      <c r="U40" s="300"/>
      <c r="V40" s="300"/>
      <c r="W40" s="300"/>
      <c r="X40" s="300"/>
      <c r="Y40" s="301" t="s">
        <v>95</v>
      </c>
      <c r="Z40" s="301" t="s">
        <v>95</v>
      </c>
      <c r="AA40" s="301" t="s">
        <v>732</v>
      </c>
      <c r="AB40" s="301" t="s">
        <v>731</v>
      </c>
      <c r="AC40" s="301" t="s">
        <v>733</v>
      </c>
      <c r="AD40" s="301" t="s">
        <v>735</v>
      </c>
      <c r="AE40" s="301" t="s">
        <v>738</v>
      </c>
      <c r="AF40" s="301" t="s">
        <v>731</v>
      </c>
      <c r="AG40" s="301" t="s">
        <v>739</v>
      </c>
      <c r="AH40" s="301" t="s">
        <v>733</v>
      </c>
      <c r="AI40" s="301" t="s">
        <v>740</v>
      </c>
      <c r="AJ40" s="301" t="s">
        <v>739</v>
      </c>
      <c r="AK40" s="301" t="s">
        <v>735</v>
      </c>
      <c r="AL40" s="301" t="s">
        <v>737</v>
      </c>
      <c r="AM40" s="301" t="s">
        <v>740</v>
      </c>
      <c r="AN40" s="301" t="s">
        <v>95</v>
      </c>
    </row>
    <row r="41" spans="1:40" x14ac:dyDescent="0.25">
      <c r="A41" s="309" t="s">
        <v>763</v>
      </c>
      <c r="B41" s="148" t="s">
        <v>713</v>
      </c>
      <c r="C41" s="300"/>
      <c r="D41" s="300"/>
      <c r="E41" s="300"/>
      <c r="F41" s="300"/>
      <c r="G41" s="300"/>
      <c r="H41" s="300"/>
      <c r="I41" s="300"/>
      <c r="J41" s="300"/>
      <c r="K41" s="301" t="s">
        <v>731</v>
      </c>
      <c r="L41" s="301" t="s">
        <v>127</v>
      </c>
      <c r="M41" s="301" t="s">
        <v>732</v>
      </c>
      <c r="N41" s="301" t="s">
        <v>733</v>
      </c>
      <c r="O41" s="301" t="s">
        <v>733</v>
      </c>
      <c r="P41" s="301" t="s">
        <v>734</v>
      </c>
      <c r="Q41" s="301" t="s">
        <v>735</v>
      </c>
      <c r="R41" s="301" t="s">
        <v>127</v>
      </c>
      <c r="S41" s="301" t="s">
        <v>736</v>
      </c>
      <c r="T41" s="301" t="s">
        <v>737</v>
      </c>
      <c r="U41" s="300"/>
      <c r="V41" s="300"/>
      <c r="W41" s="300"/>
      <c r="X41" s="300"/>
      <c r="Y41" s="301" t="s">
        <v>95</v>
      </c>
      <c r="Z41" s="301" t="s">
        <v>95</v>
      </c>
      <c r="AA41" s="301" t="s">
        <v>732</v>
      </c>
      <c r="AB41" s="301" t="s">
        <v>731</v>
      </c>
      <c r="AC41" s="301" t="s">
        <v>733</v>
      </c>
      <c r="AD41" s="301" t="s">
        <v>735</v>
      </c>
      <c r="AE41" s="301" t="s">
        <v>738</v>
      </c>
      <c r="AF41" s="301" t="s">
        <v>731</v>
      </c>
      <c r="AG41" s="301" t="s">
        <v>739</v>
      </c>
      <c r="AH41" s="301" t="s">
        <v>733</v>
      </c>
      <c r="AI41" s="301" t="s">
        <v>740</v>
      </c>
      <c r="AJ41" s="301" t="s">
        <v>739</v>
      </c>
      <c r="AK41" s="301" t="s">
        <v>735</v>
      </c>
      <c r="AL41" s="301" t="s">
        <v>737</v>
      </c>
      <c r="AM41" s="301" t="s">
        <v>740</v>
      </c>
      <c r="AN41" s="301" t="s">
        <v>95</v>
      </c>
    </row>
    <row r="42" spans="1:40" x14ac:dyDescent="0.25">
      <c r="A42" s="309" t="s">
        <v>764</v>
      </c>
      <c r="B42" s="148" t="s">
        <v>713</v>
      </c>
      <c r="C42" s="300"/>
      <c r="D42" s="300"/>
      <c r="E42" s="300"/>
      <c r="F42" s="300"/>
      <c r="G42" s="300"/>
      <c r="H42" s="300"/>
      <c r="I42" s="300"/>
      <c r="J42" s="300"/>
      <c r="K42" s="301" t="s">
        <v>731</v>
      </c>
      <c r="L42" s="301" t="s">
        <v>127</v>
      </c>
      <c r="M42" s="301" t="s">
        <v>732</v>
      </c>
      <c r="N42" s="301" t="s">
        <v>733</v>
      </c>
      <c r="O42" s="301" t="s">
        <v>733</v>
      </c>
      <c r="P42" s="301" t="s">
        <v>734</v>
      </c>
      <c r="Q42" s="301" t="s">
        <v>735</v>
      </c>
      <c r="R42" s="301" t="s">
        <v>127</v>
      </c>
      <c r="S42" s="301" t="s">
        <v>736</v>
      </c>
      <c r="T42" s="301" t="s">
        <v>737</v>
      </c>
      <c r="U42" s="300"/>
      <c r="V42" s="300"/>
      <c r="W42" s="300"/>
      <c r="X42" s="300"/>
      <c r="Y42" s="301" t="s">
        <v>95</v>
      </c>
      <c r="Z42" s="301" t="s">
        <v>95</v>
      </c>
      <c r="AA42" s="301" t="s">
        <v>732</v>
      </c>
      <c r="AB42" s="301" t="s">
        <v>731</v>
      </c>
      <c r="AC42" s="301" t="s">
        <v>733</v>
      </c>
      <c r="AD42" s="301" t="s">
        <v>735</v>
      </c>
      <c r="AE42" s="301" t="s">
        <v>738</v>
      </c>
      <c r="AF42" s="301" t="s">
        <v>731</v>
      </c>
      <c r="AG42" s="301" t="s">
        <v>739</v>
      </c>
      <c r="AH42" s="301" t="s">
        <v>733</v>
      </c>
      <c r="AI42" s="301" t="s">
        <v>740</v>
      </c>
      <c r="AJ42" s="301" t="s">
        <v>739</v>
      </c>
      <c r="AK42" s="301" t="s">
        <v>735</v>
      </c>
      <c r="AL42" s="301" t="s">
        <v>737</v>
      </c>
      <c r="AM42" s="301" t="s">
        <v>740</v>
      </c>
      <c r="AN42" s="301" t="s">
        <v>95</v>
      </c>
    </row>
    <row r="43" spans="1:40" x14ac:dyDescent="0.25">
      <c r="A43" s="309" t="s">
        <v>366</v>
      </c>
      <c r="B43" s="148" t="s">
        <v>713</v>
      </c>
      <c r="C43" s="300"/>
      <c r="D43" s="300"/>
      <c r="E43" s="300"/>
      <c r="F43" s="300"/>
      <c r="G43" s="300"/>
      <c r="H43" s="300"/>
      <c r="I43" s="300"/>
      <c r="J43" s="300"/>
      <c r="K43" s="301" t="s">
        <v>731</v>
      </c>
      <c r="L43" s="301" t="s">
        <v>127</v>
      </c>
      <c r="M43" s="301" t="s">
        <v>732</v>
      </c>
      <c r="N43" s="301" t="s">
        <v>733</v>
      </c>
      <c r="O43" s="301" t="s">
        <v>733</v>
      </c>
      <c r="P43" s="301" t="s">
        <v>734</v>
      </c>
      <c r="Q43" s="301" t="s">
        <v>735</v>
      </c>
      <c r="R43" s="301" t="s">
        <v>127</v>
      </c>
      <c r="S43" s="301" t="s">
        <v>736</v>
      </c>
      <c r="T43" s="301" t="s">
        <v>737</v>
      </c>
      <c r="U43" s="300"/>
      <c r="V43" s="300"/>
      <c r="W43" s="300"/>
      <c r="X43" s="300"/>
      <c r="Y43" s="301" t="s">
        <v>95</v>
      </c>
      <c r="Z43" s="301" t="s">
        <v>95</v>
      </c>
      <c r="AA43" s="301" t="s">
        <v>732</v>
      </c>
      <c r="AB43" s="301" t="s">
        <v>731</v>
      </c>
      <c r="AC43" s="301" t="s">
        <v>733</v>
      </c>
      <c r="AD43" s="301" t="s">
        <v>735</v>
      </c>
      <c r="AE43" s="301" t="s">
        <v>738</v>
      </c>
      <c r="AF43" s="301" t="s">
        <v>731</v>
      </c>
      <c r="AG43" s="301" t="s">
        <v>739</v>
      </c>
      <c r="AH43" s="301" t="s">
        <v>733</v>
      </c>
      <c r="AI43" s="301" t="s">
        <v>740</v>
      </c>
      <c r="AJ43" s="301" t="s">
        <v>739</v>
      </c>
      <c r="AK43" s="301" t="s">
        <v>735</v>
      </c>
      <c r="AL43" s="301" t="s">
        <v>737</v>
      </c>
      <c r="AM43" s="301" t="s">
        <v>740</v>
      </c>
      <c r="AN43" s="301" t="s">
        <v>95</v>
      </c>
    </row>
    <row r="44" spans="1:40" x14ac:dyDescent="0.25">
      <c r="A44" s="309" t="s">
        <v>367</v>
      </c>
      <c r="B44" s="148" t="s">
        <v>713</v>
      </c>
      <c r="C44" s="300"/>
      <c r="D44" s="300"/>
      <c r="E44" s="300"/>
      <c r="F44" s="300"/>
      <c r="G44" s="300"/>
      <c r="H44" s="300"/>
      <c r="I44" s="300"/>
      <c r="J44" s="300"/>
      <c r="K44" s="301" t="s">
        <v>731</v>
      </c>
      <c r="L44" s="301" t="s">
        <v>127</v>
      </c>
      <c r="M44" s="301" t="s">
        <v>732</v>
      </c>
      <c r="N44" s="301" t="s">
        <v>733</v>
      </c>
      <c r="O44" s="301" t="s">
        <v>733</v>
      </c>
      <c r="P44" s="301" t="s">
        <v>734</v>
      </c>
      <c r="Q44" s="301" t="s">
        <v>735</v>
      </c>
      <c r="R44" s="301" t="s">
        <v>127</v>
      </c>
      <c r="S44" s="301" t="s">
        <v>736</v>
      </c>
      <c r="T44" s="301" t="s">
        <v>737</v>
      </c>
      <c r="U44" s="300"/>
      <c r="V44" s="300"/>
      <c r="W44" s="300"/>
      <c r="X44" s="300"/>
      <c r="Y44" s="301" t="s">
        <v>95</v>
      </c>
      <c r="Z44" s="301" t="s">
        <v>95</v>
      </c>
      <c r="AA44" s="301" t="s">
        <v>732</v>
      </c>
      <c r="AB44" s="301" t="s">
        <v>731</v>
      </c>
      <c r="AC44" s="301" t="s">
        <v>733</v>
      </c>
      <c r="AD44" s="301" t="s">
        <v>735</v>
      </c>
      <c r="AE44" s="301" t="s">
        <v>738</v>
      </c>
      <c r="AF44" s="301" t="s">
        <v>731</v>
      </c>
      <c r="AG44" s="301" t="s">
        <v>739</v>
      </c>
      <c r="AH44" s="301" t="s">
        <v>733</v>
      </c>
      <c r="AI44" s="301" t="s">
        <v>740</v>
      </c>
      <c r="AJ44" s="301" t="s">
        <v>739</v>
      </c>
      <c r="AK44" s="301" t="s">
        <v>735</v>
      </c>
      <c r="AL44" s="301" t="s">
        <v>737</v>
      </c>
      <c r="AM44" s="301" t="s">
        <v>740</v>
      </c>
      <c r="AN44" s="301" t="s">
        <v>95</v>
      </c>
    </row>
    <row r="45" spans="1:40" x14ac:dyDescent="0.25">
      <c r="A45" s="309" t="s">
        <v>765</v>
      </c>
      <c r="B45" s="148" t="s">
        <v>713</v>
      </c>
      <c r="C45" s="300"/>
      <c r="D45" s="300"/>
      <c r="E45" s="300"/>
      <c r="F45" s="300"/>
      <c r="G45" s="300"/>
      <c r="H45" s="300"/>
      <c r="I45" s="300"/>
      <c r="J45" s="300"/>
      <c r="K45" s="301" t="s">
        <v>731</v>
      </c>
      <c r="L45" s="301" t="s">
        <v>127</v>
      </c>
      <c r="M45" s="301" t="s">
        <v>732</v>
      </c>
      <c r="N45" s="301" t="s">
        <v>733</v>
      </c>
      <c r="O45" s="301" t="s">
        <v>733</v>
      </c>
      <c r="P45" s="301" t="s">
        <v>734</v>
      </c>
      <c r="Q45" s="301" t="s">
        <v>735</v>
      </c>
      <c r="R45" s="301" t="s">
        <v>127</v>
      </c>
      <c r="S45" s="301" t="s">
        <v>736</v>
      </c>
      <c r="T45" s="301" t="s">
        <v>737</v>
      </c>
      <c r="U45" s="300"/>
      <c r="V45" s="300"/>
      <c r="W45" s="300"/>
      <c r="X45" s="300"/>
      <c r="Y45" s="301" t="s">
        <v>95</v>
      </c>
      <c r="Z45" s="301" t="s">
        <v>95</v>
      </c>
      <c r="AA45" s="301" t="s">
        <v>732</v>
      </c>
      <c r="AB45" s="301" t="s">
        <v>731</v>
      </c>
      <c r="AC45" s="301" t="s">
        <v>733</v>
      </c>
      <c r="AD45" s="301" t="s">
        <v>735</v>
      </c>
      <c r="AE45" s="301" t="s">
        <v>738</v>
      </c>
      <c r="AF45" s="301" t="s">
        <v>731</v>
      </c>
      <c r="AG45" s="301" t="s">
        <v>739</v>
      </c>
      <c r="AH45" s="301" t="s">
        <v>733</v>
      </c>
      <c r="AI45" s="301" t="s">
        <v>740</v>
      </c>
      <c r="AJ45" s="301" t="s">
        <v>739</v>
      </c>
      <c r="AK45" s="301" t="s">
        <v>735</v>
      </c>
      <c r="AL45" s="301" t="s">
        <v>737</v>
      </c>
      <c r="AM45" s="301" t="s">
        <v>740</v>
      </c>
      <c r="AN45" s="301" t="s">
        <v>95</v>
      </c>
    </row>
    <row r="46" spans="1:40" x14ac:dyDescent="0.25">
      <c r="A46" s="309" t="s">
        <v>368</v>
      </c>
      <c r="B46" s="148" t="s">
        <v>713</v>
      </c>
      <c r="C46" s="300"/>
      <c r="D46" s="300"/>
      <c r="E46" s="300"/>
      <c r="F46" s="300"/>
      <c r="G46" s="300"/>
      <c r="H46" s="300"/>
      <c r="I46" s="300"/>
      <c r="J46" s="300"/>
      <c r="K46" s="301" t="s">
        <v>731</v>
      </c>
      <c r="L46" s="301" t="s">
        <v>127</v>
      </c>
      <c r="M46" s="301" t="s">
        <v>732</v>
      </c>
      <c r="N46" s="301" t="s">
        <v>733</v>
      </c>
      <c r="O46" s="301" t="s">
        <v>733</v>
      </c>
      <c r="P46" s="301" t="s">
        <v>734</v>
      </c>
      <c r="Q46" s="301" t="s">
        <v>735</v>
      </c>
      <c r="R46" s="301" t="s">
        <v>127</v>
      </c>
      <c r="S46" s="301" t="s">
        <v>736</v>
      </c>
      <c r="T46" s="301" t="s">
        <v>737</v>
      </c>
      <c r="U46" s="300"/>
      <c r="V46" s="300"/>
      <c r="W46" s="300"/>
      <c r="X46" s="300"/>
      <c r="Y46" s="301" t="s">
        <v>95</v>
      </c>
      <c r="Z46" s="301" t="s">
        <v>95</v>
      </c>
      <c r="AA46" s="301" t="s">
        <v>732</v>
      </c>
      <c r="AB46" s="301" t="s">
        <v>731</v>
      </c>
      <c r="AC46" s="301" t="s">
        <v>733</v>
      </c>
      <c r="AD46" s="301" t="s">
        <v>735</v>
      </c>
      <c r="AE46" s="301" t="s">
        <v>738</v>
      </c>
      <c r="AF46" s="301" t="s">
        <v>731</v>
      </c>
      <c r="AG46" s="301" t="s">
        <v>739</v>
      </c>
      <c r="AH46" s="301" t="s">
        <v>733</v>
      </c>
      <c r="AI46" s="301" t="s">
        <v>740</v>
      </c>
      <c r="AJ46" s="301" t="s">
        <v>739</v>
      </c>
      <c r="AK46" s="301" t="s">
        <v>735</v>
      </c>
      <c r="AL46" s="301" t="s">
        <v>737</v>
      </c>
      <c r="AM46" s="301" t="s">
        <v>740</v>
      </c>
      <c r="AN46" s="301" t="s">
        <v>95</v>
      </c>
    </row>
    <row r="47" spans="1:40" x14ac:dyDescent="0.25">
      <c r="A47" s="309" t="s">
        <v>369</v>
      </c>
      <c r="B47" s="148" t="s">
        <v>713</v>
      </c>
      <c r="C47" s="300"/>
      <c r="D47" s="300"/>
      <c r="E47" s="300"/>
      <c r="F47" s="300"/>
      <c r="G47" s="300"/>
      <c r="H47" s="300"/>
      <c r="I47" s="300"/>
      <c r="J47" s="300"/>
      <c r="K47" s="301" t="s">
        <v>731</v>
      </c>
      <c r="L47" s="301" t="s">
        <v>127</v>
      </c>
      <c r="M47" s="301" t="s">
        <v>732</v>
      </c>
      <c r="N47" s="301" t="s">
        <v>733</v>
      </c>
      <c r="O47" s="301" t="s">
        <v>733</v>
      </c>
      <c r="P47" s="301" t="s">
        <v>734</v>
      </c>
      <c r="Q47" s="301" t="s">
        <v>735</v>
      </c>
      <c r="R47" s="301" t="s">
        <v>127</v>
      </c>
      <c r="S47" s="301" t="s">
        <v>736</v>
      </c>
      <c r="T47" s="301" t="s">
        <v>737</v>
      </c>
      <c r="U47" s="300"/>
      <c r="V47" s="300"/>
      <c r="W47" s="300"/>
      <c r="X47" s="300"/>
      <c r="Y47" s="301" t="s">
        <v>95</v>
      </c>
      <c r="Z47" s="301" t="s">
        <v>95</v>
      </c>
      <c r="AA47" s="301" t="s">
        <v>732</v>
      </c>
      <c r="AB47" s="301" t="s">
        <v>731</v>
      </c>
      <c r="AC47" s="301" t="s">
        <v>733</v>
      </c>
      <c r="AD47" s="301" t="s">
        <v>735</v>
      </c>
      <c r="AE47" s="301" t="s">
        <v>738</v>
      </c>
      <c r="AF47" s="301" t="s">
        <v>731</v>
      </c>
      <c r="AG47" s="301" t="s">
        <v>739</v>
      </c>
      <c r="AH47" s="301" t="s">
        <v>733</v>
      </c>
      <c r="AI47" s="301" t="s">
        <v>740</v>
      </c>
      <c r="AJ47" s="301" t="s">
        <v>739</v>
      </c>
      <c r="AK47" s="301" t="s">
        <v>735</v>
      </c>
      <c r="AL47" s="301" t="s">
        <v>737</v>
      </c>
      <c r="AM47" s="301" t="s">
        <v>740</v>
      </c>
      <c r="AN47" s="301" t="s">
        <v>95</v>
      </c>
    </row>
    <row r="48" spans="1:40" x14ac:dyDescent="0.25">
      <c r="A48" s="309" t="s">
        <v>766</v>
      </c>
      <c r="B48" s="148" t="s">
        <v>713</v>
      </c>
      <c r="C48" s="300"/>
      <c r="D48" s="300"/>
      <c r="E48" s="300"/>
      <c r="F48" s="300"/>
      <c r="G48" s="300"/>
      <c r="H48" s="300"/>
      <c r="I48" s="300"/>
      <c r="J48" s="300"/>
      <c r="K48" s="301" t="s">
        <v>731</v>
      </c>
      <c r="L48" s="301" t="s">
        <v>127</v>
      </c>
      <c r="M48" s="301" t="s">
        <v>732</v>
      </c>
      <c r="N48" s="301" t="s">
        <v>733</v>
      </c>
      <c r="O48" s="301" t="s">
        <v>733</v>
      </c>
      <c r="P48" s="301" t="s">
        <v>734</v>
      </c>
      <c r="Q48" s="301" t="s">
        <v>735</v>
      </c>
      <c r="R48" s="301" t="s">
        <v>127</v>
      </c>
      <c r="S48" s="301" t="s">
        <v>736</v>
      </c>
      <c r="T48" s="301" t="s">
        <v>737</v>
      </c>
      <c r="U48" s="300"/>
      <c r="V48" s="300"/>
      <c r="W48" s="300"/>
      <c r="X48" s="300"/>
      <c r="Y48" s="301" t="s">
        <v>95</v>
      </c>
      <c r="Z48" s="301" t="s">
        <v>95</v>
      </c>
      <c r="AA48" s="301" t="s">
        <v>732</v>
      </c>
      <c r="AB48" s="301" t="s">
        <v>731</v>
      </c>
      <c r="AC48" s="301" t="s">
        <v>733</v>
      </c>
      <c r="AD48" s="301" t="s">
        <v>735</v>
      </c>
      <c r="AE48" s="301" t="s">
        <v>738</v>
      </c>
      <c r="AF48" s="301" t="s">
        <v>731</v>
      </c>
      <c r="AG48" s="301" t="s">
        <v>739</v>
      </c>
      <c r="AH48" s="301" t="s">
        <v>733</v>
      </c>
      <c r="AI48" s="301" t="s">
        <v>740</v>
      </c>
      <c r="AJ48" s="301" t="s">
        <v>739</v>
      </c>
      <c r="AK48" s="301" t="s">
        <v>735</v>
      </c>
      <c r="AL48" s="301" t="s">
        <v>737</v>
      </c>
      <c r="AM48" s="301" t="s">
        <v>740</v>
      </c>
      <c r="AN48" s="301" t="s">
        <v>95</v>
      </c>
    </row>
    <row r="49" spans="1:40" x14ac:dyDescent="0.25">
      <c r="A49" s="309" t="s">
        <v>370</v>
      </c>
      <c r="B49" s="148" t="s">
        <v>713</v>
      </c>
      <c r="C49" s="300"/>
      <c r="D49" s="300"/>
      <c r="E49" s="300"/>
      <c r="F49" s="300"/>
      <c r="G49" s="300"/>
      <c r="H49" s="300"/>
      <c r="I49" s="300"/>
      <c r="J49" s="300"/>
      <c r="K49" s="301" t="s">
        <v>767</v>
      </c>
      <c r="L49" s="301" t="s">
        <v>768</v>
      </c>
      <c r="M49" s="301" t="s">
        <v>769</v>
      </c>
      <c r="N49" s="301" t="s">
        <v>770</v>
      </c>
      <c r="O49" s="301" t="s">
        <v>770</v>
      </c>
      <c r="P49" s="301" t="s">
        <v>771</v>
      </c>
      <c r="Q49" s="301" t="s">
        <v>772</v>
      </c>
      <c r="R49" s="301" t="s">
        <v>773</v>
      </c>
      <c r="S49" s="301" t="s">
        <v>774</v>
      </c>
      <c r="T49" s="301" t="s">
        <v>775</v>
      </c>
      <c r="U49" s="300"/>
      <c r="V49" s="300"/>
      <c r="W49" s="300"/>
      <c r="X49" s="300"/>
      <c r="Y49" s="301" t="s">
        <v>776</v>
      </c>
      <c r="Z49" s="301" t="s">
        <v>776</v>
      </c>
      <c r="AA49" s="301" t="s">
        <v>769</v>
      </c>
      <c r="AB49" s="301" t="s">
        <v>777</v>
      </c>
      <c r="AC49" s="301" t="s">
        <v>770</v>
      </c>
      <c r="AD49" s="301" t="s">
        <v>717</v>
      </c>
      <c r="AE49" s="301" t="s">
        <v>778</v>
      </c>
      <c r="AF49" s="301" t="s">
        <v>779</v>
      </c>
      <c r="AG49" s="301" t="s">
        <v>780</v>
      </c>
      <c r="AH49" s="301" t="s">
        <v>781</v>
      </c>
      <c r="AI49" s="301" t="s">
        <v>778</v>
      </c>
      <c r="AJ49" s="301" t="s">
        <v>780</v>
      </c>
      <c r="AK49" s="301" t="s">
        <v>772</v>
      </c>
      <c r="AL49" s="301" t="s">
        <v>782</v>
      </c>
      <c r="AM49" s="301" t="s">
        <v>778</v>
      </c>
      <c r="AN49" s="301" t="s">
        <v>783</v>
      </c>
    </row>
    <row r="50" spans="1:40" x14ac:dyDescent="0.25">
      <c r="A50" s="309"/>
      <c r="B50" s="148"/>
      <c r="C50" s="300"/>
      <c r="D50" s="300"/>
      <c r="E50" s="300"/>
      <c r="F50" s="300"/>
      <c r="G50" s="300"/>
      <c r="H50" s="300"/>
      <c r="I50" s="300"/>
      <c r="J50" s="300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0"/>
      <c r="V50" s="300"/>
      <c r="W50" s="300"/>
      <c r="X50" s="300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</row>
    <row r="51" spans="1:40" ht="13" x14ac:dyDescent="0.3">
      <c r="A51" s="310" t="s">
        <v>372</v>
      </c>
      <c r="B51" s="148"/>
      <c r="C51" s="300"/>
      <c r="D51" s="300"/>
      <c r="E51" s="300"/>
      <c r="F51" s="300"/>
      <c r="G51" s="300"/>
      <c r="H51" s="300"/>
      <c r="I51" s="300"/>
      <c r="J51" s="300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0"/>
      <c r="V51" s="300"/>
      <c r="W51" s="300"/>
      <c r="X51" s="300"/>
      <c r="Y51" s="301"/>
      <c r="Z51" s="301"/>
      <c r="AA51" s="301"/>
      <c r="AB51" s="301"/>
      <c r="AC51" s="301"/>
      <c r="AD51" s="301"/>
      <c r="AE51" s="301"/>
      <c r="AF51" s="301"/>
      <c r="AG51" s="301"/>
      <c r="AH51" s="301"/>
      <c r="AI51" s="301"/>
      <c r="AJ51" s="301"/>
      <c r="AK51" s="301"/>
      <c r="AL51" s="301"/>
      <c r="AM51" s="301"/>
      <c r="AN51" s="301"/>
    </row>
    <row r="52" spans="1:40" x14ac:dyDescent="0.25">
      <c r="A52" s="309" t="s">
        <v>373</v>
      </c>
      <c r="B52" s="148" t="s">
        <v>713</v>
      </c>
      <c r="C52" s="300"/>
      <c r="D52" s="300"/>
      <c r="E52" s="300"/>
      <c r="F52" s="300"/>
      <c r="G52" s="300"/>
      <c r="H52" s="300"/>
      <c r="I52" s="300"/>
      <c r="J52" s="300"/>
      <c r="K52" s="301" t="s">
        <v>744</v>
      </c>
      <c r="L52" s="301" t="s">
        <v>745</v>
      </c>
      <c r="M52" s="301" t="s">
        <v>746</v>
      </c>
      <c r="N52" s="301" t="s">
        <v>747</v>
      </c>
      <c r="O52" s="301" t="s">
        <v>747</v>
      </c>
      <c r="P52" s="301" t="s">
        <v>648</v>
      </c>
      <c r="Q52" s="301" t="s">
        <v>747</v>
      </c>
      <c r="R52" s="301" t="s">
        <v>748</v>
      </c>
      <c r="S52" s="301" t="s">
        <v>749</v>
      </c>
      <c r="T52" s="301" t="s">
        <v>750</v>
      </c>
      <c r="U52" s="300"/>
      <c r="V52" s="300"/>
      <c r="W52" s="300"/>
      <c r="X52" s="300"/>
      <c r="Y52" s="301" t="s">
        <v>301</v>
      </c>
      <c r="Z52" s="301" t="s">
        <v>751</v>
      </c>
      <c r="AA52" s="301" t="s">
        <v>746</v>
      </c>
      <c r="AB52" s="301" t="s">
        <v>752</v>
      </c>
      <c r="AC52" s="301" t="s">
        <v>747</v>
      </c>
      <c r="AD52" s="301" t="s">
        <v>753</v>
      </c>
      <c r="AE52" s="301" t="s">
        <v>754</v>
      </c>
      <c r="AF52" s="301" t="s">
        <v>755</v>
      </c>
      <c r="AG52" s="301" t="s">
        <v>756</v>
      </c>
      <c r="AH52" s="301" t="s">
        <v>757</v>
      </c>
      <c r="AI52" s="301" t="s">
        <v>758</v>
      </c>
      <c r="AJ52" s="301" t="s">
        <v>756</v>
      </c>
      <c r="AK52" s="301" t="s">
        <v>747</v>
      </c>
      <c r="AL52" s="301" t="s">
        <v>750</v>
      </c>
      <c r="AM52" s="301" t="s">
        <v>758</v>
      </c>
      <c r="AN52" s="301" t="s">
        <v>755</v>
      </c>
    </row>
    <row r="53" spans="1:40" x14ac:dyDescent="0.25">
      <c r="A53" s="309" t="s">
        <v>374</v>
      </c>
      <c r="B53" s="148" t="s">
        <v>713</v>
      </c>
      <c r="C53" s="300"/>
      <c r="D53" s="300"/>
      <c r="E53" s="300"/>
      <c r="F53" s="300"/>
      <c r="G53" s="300"/>
      <c r="H53" s="300"/>
      <c r="I53" s="300"/>
      <c r="J53" s="300"/>
      <c r="K53" s="301" t="s">
        <v>744</v>
      </c>
      <c r="L53" s="301" t="s">
        <v>745</v>
      </c>
      <c r="M53" s="301" t="s">
        <v>746</v>
      </c>
      <c r="N53" s="301" t="s">
        <v>747</v>
      </c>
      <c r="O53" s="301" t="s">
        <v>747</v>
      </c>
      <c r="P53" s="301" t="s">
        <v>648</v>
      </c>
      <c r="Q53" s="301" t="s">
        <v>747</v>
      </c>
      <c r="R53" s="301" t="s">
        <v>748</v>
      </c>
      <c r="S53" s="301" t="s">
        <v>749</v>
      </c>
      <c r="T53" s="301" t="s">
        <v>750</v>
      </c>
      <c r="U53" s="300"/>
      <c r="V53" s="300"/>
      <c r="W53" s="300"/>
      <c r="X53" s="300"/>
      <c r="Y53" s="301" t="s">
        <v>301</v>
      </c>
      <c r="Z53" s="301" t="s">
        <v>751</v>
      </c>
      <c r="AA53" s="301" t="s">
        <v>746</v>
      </c>
      <c r="AB53" s="301" t="s">
        <v>752</v>
      </c>
      <c r="AC53" s="301" t="s">
        <v>747</v>
      </c>
      <c r="AD53" s="301" t="s">
        <v>753</v>
      </c>
      <c r="AE53" s="301" t="s">
        <v>754</v>
      </c>
      <c r="AF53" s="301" t="s">
        <v>755</v>
      </c>
      <c r="AG53" s="301" t="s">
        <v>756</v>
      </c>
      <c r="AH53" s="301" t="s">
        <v>757</v>
      </c>
      <c r="AI53" s="301" t="s">
        <v>758</v>
      </c>
      <c r="AJ53" s="301" t="s">
        <v>756</v>
      </c>
      <c r="AK53" s="301" t="s">
        <v>747</v>
      </c>
      <c r="AL53" s="301" t="s">
        <v>750</v>
      </c>
      <c r="AM53" s="301" t="s">
        <v>758</v>
      </c>
      <c r="AN53" s="301" t="s">
        <v>755</v>
      </c>
    </row>
    <row r="54" spans="1:40" x14ac:dyDescent="0.25">
      <c r="A54" s="309" t="s">
        <v>375</v>
      </c>
      <c r="B54" s="148" t="s">
        <v>713</v>
      </c>
      <c r="C54" s="300"/>
      <c r="D54" s="300"/>
      <c r="E54" s="300"/>
      <c r="F54" s="300"/>
      <c r="G54" s="300"/>
      <c r="H54" s="300"/>
      <c r="I54" s="300"/>
      <c r="J54" s="300"/>
      <c r="K54" s="301" t="s">
        <v>744</v>
      </c>
      <c r="L54" s="301" t="s">
        <v>745</v>
      </c>
      <c r="M54" s="301" t="s">
        <v>746</v>
      </c>
      <c r="N54" s="301" t="s">
        <v>747</v>
      </c>
      <c r="O54" s="301" t="s">
        <v>747</v>
      </c>
      <c r="P54" s="301" t="s">
        <v>648</v>
      </c>
      <c r="Q54" s="301" t="s">
        <v>747</v>
      </c>
      <c r="R54" s="301" t="s">
        <v>748</v>
      </c>
      <c r="S54" s="301" t="s">
        <v>749</v>
      </c>
      <c r="T54" s="301" t="s">
        <v>750</v>
      </c>
      <c r="U54" s="300"/>
      <c r="V54" s="300"/>
      <c r="W54" s="300"/>
      <c r="X54" s="300"/>
      <c r="Y54" s="301" t="s">
        <v>301</v>
      </c>
      <c r="Z54" s="301" t="s">
        <v>751</v>
      </c>
      <c r="AA54" s="301" t="s">
        <v>746</v>
      </c>
      <c r="AB54" s="301" t="s">
        <v>752</v>
      </c>
      <c r="AC54" s="301" t="s">
        <v>747</v>
      </c>
      <c r="AD54" s="301" t="s">
        <v>753</v>
      </c>
      <c r="AE54" s="301" t="s">
        <v>754</v>
      </c>
      <c r="AF54" s="301" t="s">
        <v>755</v>
      </c>
      <c r="AG54" s="301" t="s">
        <v>756</v>
      </c>
      <c r="AH54" s="301" t="s">
        <v>757</v>
      </c>
      <c r="AI54" s="301" t="s">
        <v>758</v>
      </c>
      <c r="AJ54" s="301" t="s">
        <v>756</v>
      </c>
      <c r="AK54" s="301" t="s">
        <v>747</v>
      </c>
      <c r="AL54" s="301" t="s">
        <v>750</v>
      </c>
      <c r="AM54" s="301" t="s">
        <v>758</v>
      </c>
      <c r="AN54" s="301" t="s">
        <v>755</v>
      </c>
    </row>
    <row r="55" spans="1:40" x14ac:dyDescent="0.25">
      <c r="A55" s="309" t="s">
        <v>376</v>
      </c>
      <c r="B55" s="148" t="s">
        <v>713</v>
      </c>
      <c r="C55" s="300"/>
      <c r="D55" s="300"/>
      <c r="E55" s="300"/>
      <c r="F55" s="300"/>
      <c r="G55" s="300"/>
      <c r="H55" s="300"/>
      <c r="I55" s="300"/>
      <c r="J55" s="300"/>
      <c r="K55" s="301" t="s">
        <v>744</v>
      </c>
      <c r="L55" s="301" t="s">
        <v>745</v>
      </c>
      <c r="M55" s="301" t="s">
        <v>746</v>
      </c>
      <c r="N55" s="301" t="s">
        <v>747</v>
      </c>
      <c r="O55" s="301" t="s">
        <v>747</v>
      </c>
      <c r="P55" s="301" t="s">
        <v>648</v>
      </c>
      <c r="Q55" s="301" t="s">
        <v>747</v>
      </c>
      <c r="R55" s="301" t="s">
        <v>748</v>
      </c>
      <c r="S55" s="301" t="s">
        <v>749</v>
      </c>
      <c r="T55" s="301" t="s">
        <v>750</v>
      </c>
      <c r="U55" s="300"/>
      <c r="V55" s="300"/>
      <c r="W55" s="300"/>
      <c r="X55" s="300"/>
      <c r="Y55" s="301" t="s">
        <v>301</v>
      </c>
      <c r="Z55" s="301" t="s">
        <v>751</v>
      </c>
      <c r="AA55" s="301" t="s">
        <v>746</v>
      </c>
      <c r="AB55" s="301" t="s">
        <v>752</v>
      </c>
      <c r="AC55" s="301" t="s">
        <v>747</v>
      </c>
      <c r="AD55" s="301" t="s">
        <v>753</v>
      </c>
      <c r="AE55" s="301" t="s">
        <v>754</v>
      </c>
      <c r="AF55" s="301" t="s">
        <v>755</v>
      </c>
      <c r="AG55" s="301" t="s">
        <v>756</v>
      </c>
      <c r="AH55" s="301" t="s">
        <v>757</v>
      </c>
      <c r="AI55" s="301" t="s">
        <v>758</v>
      </c>
      <c r="AJ55" s="301" t="s">
        <v>756</v>
      </c>
      <c r="AK55" s="301" t="s">
        <v>747</v>
      </c>
      <c r="AL55" s="301" t="s">
        <v>750</v>
      </c>
      <c r="AM55" s="301" t="s">
        <v>758</v>
      </c>
      <c r="AN55" s="301" t="s">
        <v>755</v>
      </c>
    </row>
    <row r="56" spans="1:40" x14ac:dyDescent="0.25">
      <c r="A56" s="309" t="s">
        <v>377</v>
      </c>
      <c r="B56" s="148" t="s">
        <v>713</v>
      </c>
      <c r="C56" s="300"/>
      <c r="D56" s="300"/>
      <c r="E56" s="300"/>
      <c r="F56" s="300"/>
      <c r="G56" s="300"/>
      <c r="H56" s="300"/>
      <c r="I56" s="300"/>
      <c r="J56" s="300"/>
      <c r="K56" s="301" t="s">
        <v>744</v>
      </c>
      <c r="L56" s="301" t="s">
        <v>745</v>
      </c>
      <c r="M56" s="301" t="s">
        <v>746</v>
      </c>
      <c r="N56" s="301" t="s">
        <v>747</v>
      </c>
      <c r="O56" s="301" t="s">
        <v>747</v>
      </c>
      <c r="P56" s="301" t="s">
        <v>648</v>
      </c>
      <c r="Q56" s="301" t="s">
        <v>747</v>
      </c>
      <c r="R56" s="301" t="s">
        <v>748</v>
      </c>
      <c r="S56" s="301" t="s">
        <v>749</v>
      </c>
      <c r="T56" s="301" t="s">
        <v>750</v>
      </c>
      <c r="U56" s="300"/>
      <c r="V56" s="300"/>
      <c r="W56" s="300"/>
      <c r="X56" s="300"/>
      <c r="Y56" s="301" t="s">
        <v>301</v>
      </c>
      <c r="Z56" s="301" t="s">
        <v>751</v>
      </c>
      <c r="AA56" s="301" t="s">
        <v>746</v>
      </c>
      <c r="AB56" s="301" t="s">
        <v>752</v>
      </c>
      <c r="AC56" s="301" t="s">
        <v>747</v>
      </c>
      <c r="AD56" s="301" t="s">
        <v>753</v>
      </c>
      <c r="AE56" s="301" t="s">
        <v>754</v>
      </c>
      <c r="AF56" s="301" t="s">
        <v>755</v>
      </c>
      <c r="AG56" s="301" t="s">
        <v>756</v>
      </c>
      <c r="AH56" s="301" t="s">
        <v>757</v>
      </c>
      <c r="AI56" s="301" t="s">
        <v>758</v>
      </c>
      <c r="AJ56" s="301" t="s">
        <v>756</v>
      </c>
      <c r="AK56" s="301" t="s">
        <v>747</v>
      </c>
      <c r="AL56" s="301" t="s">
        <v>750</v>
      </c>
      <c r="AM56" s="301" t="s">
        <v>758</v>
      </c>
      <c r="AN56" s="301" t="s">
        <v>755</v>
      </c>
    </row>
    <row r="57" spans="1:40" x14ac:dyDescent="0.25">
      <c r="A57" s="309" t="s">
        <v>378</v>
      </c>
      <c r="B57" s="148" t="s">
        <v>713</v>
      </c>
      <c r="C57" s="300"/>
      <c r="D57" s="300"/>
      <c r="E57" s="300"/>
      <c r="F57" s="300"/>
      <c r="G57" s="300"/>
      <c r="H57" s="300"/>
      <c r="I57" s="300"/>
      <c r="J57" s="300"/>
      <c r="K57" s="301" t="s">
        <v>744</v>
      </c>
      <c r="L57" s="301" t="s">
        <v>745</v>
      </c>
      <c r="M57" s="301" t="s">
        <v>746</v>
      </c>
      <c r="N57" s="301" t="s">
        <v>747</v>
      </c>
      <c r="O57" s="301" t="s">
        <v>747</v>
      </c>
      <c r="P57" s="301" t="s">
        <v>648</v>
      </c>
      <c r="Q57" s="301" t="s">
        <v>747</v>
      </c>
      <c r="R57" s="301" t="s">
        <v>748</v>
      </c>
      <c r="S57" s="301" t="s">
        <v>749</v>
      </c>
      <c r="T57" s="301" t="s">
        <v>750</v>
      </c>
      <c r="U57" s="300"/>
      <c r="V57" s="300"/>
      <c r="W57" s="300"/>
      <c r="X57" s="300"/>
      <c r="Y57" s="301" t="s">
        <v>301</v>
      </c>
      <c r="Z57" s="301" t="s">
        <v>751</v>
      </c>
      <c r="AA57" s="301" t="s">
        <v>746</v>
      </c>
      <c r="AB57" s="301" t="s">
        <v>752</v>
      </c>
      <c r="AC57" s="301" t="s">
        <v>747</v>
      </c>
      <c r="AD57" s="301" t="s">
        <v>753</v>
      </c>
      <c r="AE57" s="301" t="s">
        <v>754</v>
      </c>
      <c r="AF57" s="301" t="s">
        <v>755</v>
      </c>
      <c r="AG57" s="301" t="s">
        <v>756</v>
      </c>
      <c r="AH57" s="301" t="s">
        <v>757</v>
      </c>
      <c r="AI57" s="301" t="s">
        <v>758</v>
      </c>
      <c r="AJ57" s="301" t="s">
        <v>756</v>
      </c>
      <c r="AK57" s="301" t="s">
        <v>747</v>
      </c>
      <c r="AL57" s="301" t="s">
        <v>750</v>
      </c>
      <c r="AM57" s="301" t="s">
        <v>758</v>
      </c>
      <c r="AN57" s="301" t="s">
        <v>755</v>
      </c>
    </row>
    <row r="58" spans="1:40" x14ac:dyDescent="0.25">
      <c r="A58" s="309" t="s">
        <v>379</v>
      </c>
      <c r="B58" s="148" t="s">
        <v>713</v>
      </c>
      <c r="C58" s="300"/>
      <c r="D58" s="300"/>
      <c r="E58" s="300"/>
      <c r="F58" s="300"/>
      <c r="G58" s="300"/>
      <c r="H58" s="300"/>
      <c r="I58" s="300"/>
      <c r="J58" s="300"/>
      <c r="K58" s="301" t="s">
        <v>744</v>
      </c>
      <c r="L58" s="301" t="s">
        <v>745</v>
      </c>
      <c r="M58" s="301" t="s">
        <v>746</v>
      </c>
      <c r="N58" s="301" t="s">
        <v>747</v>
      </c>
      <c r="O58" s="301" t="s">
        <v>747</v>
      </c>
      <c r="P58" s="301" t="s">
        <v>648</v>
      </c>
      <c r="Q58" s="301" t="s">
        <v>747</v>
      </c>
      <c r="R58" s="301" t="s">
        <v>748</v>
      </c>
      <c r="S58" s="301" t="s">
        <v>749</v>
      </c>
      <c r="T58" s="301" t="s">
        <v>750</v>
      </c>
      <c r="U58" s="300"/>
      <c r="V58" s="300"/>
      <c r="W58" s="300"/>
      <c r="X58" s="300"/>
      <c r="Y58" s="301" t="s">
        <v>301</v>
      </c>
      <c r="Z58" s="301" t="s">
        <v>751</v>
      </c>
      <c r="AA58" s="301" t="s">
        <v>746</v>
      </c>
      <c r="AB58" s="301" t="s">
        <v>752</v>
      </c>
      <c r="AC58" s="301" t="s">
        <v>747</v>
      </c>
      <c r="AD58" s="301" t="s">
        <v>753</v>
      </c>
      <c r="AE58" s="301" t="s">
        <v>754</v>
      </c>
      <c r="AF58" s="301" t="s">
        <v>755</v>
      </c>
      <c r="AG58" s="301" t="s">
        <v>756</v>
      </c>
      <c r="AH58" s="301" t="s">
        <v>757</v>
      </c>
      <c r="AI58" s="301" t="s">
        <v>758</v>
      </c>
      <c r="AJ58" s="301" t="s">
        <v>756</v>
      </c>
      <c r="AK58" s="301" t="s">
        <v>747</v>
      </c>
      <c r="AL58" s="301" t="s">
        <v>750</v>
      </c>
      <c r="AM58" s="301" t="s">
        <v>758</v>
      </c>
      <c r="AN58" s="301" t="s">
        <v>755</v>
      </c>
    </row>
    <row r="59" spans="1:40" x14ac:dyDescent="0.25">
      <c r="A59" s="309"/>
      <c r="B59" s="148"/>
      <c r="C59" s="300"/>
      <c r="D59" s="300"/>
      <c r="E59" s="300"/>
      <c r="F59" s="300"/>
      <c r="G59" s="300"/>
      <c r="H59" s="300"/>
      <c r="I59" s="300"/>
      <c r="J59" s="300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0"/>
      <c r="V59" s="300"/>
      <c r="W59" s="300"/>
      <c r="X59" s="300"/>
      <c r="Y59" s="301"/>
      <c r="Z59" s="301"/>
      <c r="AA59" s="301"/>
      <c r="AB59" s="301"/>
      <c r="AC59" s="301"/>
      <c r="AD59" s="301"/>
      <c r="AE59" s="301"/>
      <c r="AF59" s="301"/>
      <c r="AG59" s="301"/>
      <c r="AH59" s="301"/>
      <c r="AI59" s="301"/>
      <c r="AJ59" s="301"/>
      <c r="AK59" s="301"/>
      <c r="AL59" s="301"/>
      <c r="AM59" s="301"/>
      <c r="AN59" s="301"/>
    </row>
    <row r="60" spans="1:40" ht="13" x14ac:dyDescent="0.3">
      <c r="A60" s="310" t="s">
        <v>784</v>
      </c>
      <c r="B60" s="148"/>
      <c r="C60" s="300"/>
      <c r="D60" s="300"/>
      <c r="E60" s="300"/>
      <c r="F60" s="300"/>
      <c r="G60" s="300"/>
      <c r="H60" s="300"/>
      <c r="I60" s="300"/>
      <c r="J60" s="300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0"/>
      <c r="V60" s="300"/>
      <c r="W60" s="300"/>
      <c r="X60" s="300"/>
      <c r="Y60" s="301"/>
      <c r="Z60" s="301"/>
      <c r="AA60" s="301"/>
      <c r="AB60" s="301"/>
      <c r="AC60" s="301"/>
      <c r="AD60" s="301"/>
      <c r="AE60" s="301"/>
      <c r="AF60" s="301"/>
      <c r="AG60" s="301"/>
      <c r="AH60" s="301"/>
      <c r="AI60" s="301"/>
      <c r="AJ60" s="301"/>
      <c r="AK60" s="301"/>
      <c r="AL60" s="301"/>
      <c r="AM60" s="301"/>
      <c r="AN60" s="301"/>
    </row>
    <row r="61" spans="1:40" x14ac:dyDescent="0.25">
      <c r="A61" s="309" t="s">
        <v>785</v>
      </c>
      <c r="B61" s="148" t="s">
        <v>713</v>
      </c>
      <c r="C61" s="300"/>
      <c r="D61" s="300"/>
      <c r="E61" s="300"/>
      <c r="F61" s="300"/>
      <c r="G61" s="300"/>
      <c r="H61" s="300"/>
      <c r="I61" s="300"/>
      <c r="J61" s="300"/>
      <c r="K61" s="301" t="s">
        <v>786</v>
      </c>
      <c r="L61" s="301" t="s">
        <v>787</v>
      </c>
      <c r="M61" s="301" t="s">
        <v>735</v>
      </c>
      <c r="N61" s="301" t="s">
        <v>788</v>
      </c>
      <c r="O61" s="301" t="s">
        <v>789</v>
      </c>
      <c r="P61" s="301" t="s">
        <v>788</v>
      </c>
      <c r="Q61" s="301" t="s">
        <v>790</v>
      </c>
      <c r="R61" s="301" t="s">
        <v>791</v>
      </c>
      <c r="S61" s="301" t="s">
        <v>792</v>
      </c>
      <c r="T61" s="301" t="s">
        <v>788</v>
      </c>
      <c r="U61" s="300"/>
      <c r="V61" s="300"/>
      <c r="W61" s="300"/>
      <c r="X61" s="300"/>
      <c r="Y61" s="301" t="s">
        <v>789</v>
      </c>
      <c r="Z61" s="301" t="s">
        <v>793</v>
      </c>
      <c r="AA61" s="301" t="s">
        <v>794</v>
      </c>
      <c r="AB61" s="301" t="s">
        <v>795</v>
      </c>
      <c r="AC61" s="301" t="s">
        <v>796</v>
      </c>
      <c r="AD61" s="301" t="s">
        <v>797</v>
      </c>
      <c r="AE61" s="301" t="s">
        <v>127</v>
      </c>
      <c r="AF61" s="301" t="s">
        <v>798</v>
      </c>
      <c r="AG61" s="301" t="s">
        <v>799</v>
      </c>
      <c r="AH61" s="301" t="s">
        <v>800</v>
      </c>
      <c r="AI61" s="301" t="s">
        <v>801</v>
      </c>
      <c r="AJ61" s="301" t="s">
        <v>802</v>
      </c>
      <c r="AK61" s="301" t="s">
        <v>791</v>
      </c>
      <c r="AL61" s="301" t="s">
        <v>803</v>
      </c>
      <c r="AM61" s="301" t="s">
        <v>801</v>
      </c>
      <c r="AN61" s="301" t="s">
        <v>804</v>
      </c>
    </row>
    <row r="62" spans="1:40" x14ac:dyDescent="0.25">
      <c r="A62" s="309" t="s">
        <v>805</v>
      </c>
      <c r="B62" s="148" t="s">
        <v>713</v>
      </c>
      <c r="C62" s="300"/>
      <c r="D62" s="300"/>
      <c r="E62" s="300"/>
      <c r="F62" s="300"/>
      <c r="G62" s="300"/>
      <c r="H62" s="300"/>
      <c r="I62" s="300"/>
      <c r="J62" s="300"/>
      <c r="K62" s="301" t="s">
        <v>786</v>
      </c>
      <c r="L62" s="301" t="s">
        <v>787</v>
      </c>
      <c r="M62" s="301" t="s">
        <v>735</v>
      </c>
      <c r="N62" s="301" t="s">
        <v>788</v>
      </c>
      <c r="O62" s="301" t="s">
        <v>789</v>
      </c>
      <c r="P62" s="301" t="s">
        <v>788</v>
      </c>
      <c r="Q62" s="301" t="s">
        <v>790</v>
      </c>
      <c r="R62" s="301" t="s">
        <v>791</v>
      </c>
      <c r="S62" s="301" t="s">
        <v>792</v>
      </c>
      <c r="T62" s="301" t="s">
        <v>788</v>
      </c>
      <c r="U62" s="300"/>
      <c r="V62" s="300"/>
      <c r="W62" s="300"/>
      <c r="X62" s="300"/>
      <c r="Y62" s="301" t="s">
        <v>789</v>
      </c>
      <c r="Z62" s="301" t="s">
        <v>793</v>
      </c>
      <c r="AA62" s="301" t="s">
        <v>794</v>
      </c>
      <c r="AB62" s="301" t="s">
        <v>795</v>
      </c>
      <c r="AC62" s="301" t="s">
        <v>796</v>
      </c>
      <c r="AD62" s="301" t="s">
        <v>797</v>
      </c>
      <c r="AE62" s="301" t="s">
        <v>127</v>
      </c>
      <c r="AF62" s="301" t="s">
        <v>798</v>
      </c>
      <c r="AG62" s="301" t="s">
        <v>799</v>
      </c>
      <c r="AH62" s="301" t="s">
        <v>800</v>
      </c>
      <c r="AI62" s="301" t="s">
        <v>801</v>
      </c>
      <c r="AJ62" s="301" t="s">
        <v>802</v>
      </c>
      <c r="AK62" s="301" t="s">
        <v>791</v>
      </c>
      <c r="AL62" s="301" t="s">
        <v>803</v>
      </c>
      <c r="AM62" s="301" t="s">
        <v>801</v>
      </c>
      <c r="AN62" s="301" t="s">
        <v>804</v>
      </c>
    </row>
    <row r="63" spans="1:40" x14ac:dyDescent="0.25">
      <c r="A63" s="309" t="s">
        <v>806</v>
      </c>
      <c r="B63" s="148" t="s">
        <v>713</v>
      </c>
      <c r="C63" s="300"/>
      <c r="D63" s="300"/>
      <c r="E63" s="300"/>
      <c r="F63" s="300"/>
      <c r="G63" s="300"/>
      <c r="H63" s="300"/>
      <c r="I63" s="300"/>
      <c r="J63" s="300"/>
      <c r="K63" s="301" t="s">
        <v>786</v>
      </c>
      <c r="L63" s="301" t="s">
        <v>787</v>
      </c>
      <c r="M63" s="301" t="s">
        <v>735</v>
      </c>
      <c r="N63" s="301" t="s">
        <v>788</v>
      </c>
      <c r="O63" s="301" t="s">
        <v>789</v>
      </c>
      <c r="P63" s="301" t="s">
        <v>788</v>
      </c>
      <c r="Q63" s="301" t="s">
        <v>790</v>
      </c>
      <c r="R63" s="301" t="s">
        <v>791</v>
      </c>
      <c r="S63" s="301" t="s">
        <v>792</v>
      </c>
      <c r="T63" s="301" t="s">
        <v>788</v>
      </c>
      <c r="U63" s="300"/>
      <c r="V63" s="300"/>
      <c r="W63" s="300"/>
      <c r="X63" s="300"/>
      <c r="Y63" s="301" t="s">
        <v>789</v>
      </c>
      <c r="Z63" s="301" t="s">
        <v>793</v>
      </c>
      <c r="AA63" s="301" t="s">
        <v>794</v>
      </c>
      <c r="AB63" s="301" t="s">
        <v>795</v>
      </c>
      <c r="AC63" s="301" t="s">
        <v>796</v>
      </c>
      <c r="AD63" s="301" t="s">
        <v>797</v>
      </c>
      <c r="AE63" s="301" t="s">
        <v>127</v>
      </c>
      <c r="AF63" s="301" t="s">
        <v>798</v>
      </c>
      <c r="AG63" s="301" t="s">
        <v>799</v>
      </c>
      <c r="AH63" s="301" t="s">
        <v>800</v>
      </c>
      <c r="AI63" s="301" t="s">
        <v>801</v>
      </c>
      <c r="AJ63" s="301" t="s">
        <v>802</v>
      </c>
      <c r="AK63" s="301" t="s">
        <v>791</v>
      </c>
      <c r="AL63" s="301" t="s">
        <v>803</v>
      </c>
      <c r="AM63" s="301" t="s">
        <v>801</v>
      </c>
      <c r="AN63" s="301" t="s">
        <v>804</v>
      </c>
    </row>
    <row r="64" spans="1:40" x14ac:dyDescent="0.25">
      <c r="A64" s="309" t="s">
        <v>807</v>
      </c>
      <c r="B64" s="148" t="s">
        <v>713</v>
      </c>
      <c r="C64" s="300"/>
      <c r="D64" s="300"/>
      <c r="E64" s="300"/>
      <c r="F64" s="300"/>
      <c r="G64" s="300"/>
      <c r="H64" s="300"/>
      <c r="I64" s="300"/>
      <c r="J64" s="300"/>
      <c r="K64" s="301" t="s">
        <v>786</v>
      </c>
      <c r="L64" s="301" t="s">
        <v>787</v>
      </c>
      <c r="M64" s="301" t="s">
        <v>735</v>
      </c>
      <c r="N64" s="301" t="s">
        <v>788</v>
      </c>
      <c r="O64" s="301" t="s">
        <v>789</v>
      </c>
      <c r="P64" s="301" t="s">
        <v>788</v>
      </c>
      <c r="Q64" s="301" t="s">
        <v>790</v>
      </c>
      <c r="R64" s="301" t="s">
        <v>791</v>
      </c>
      <c r="S64" s="301" t="s">
        <v>792</v>
      </c>
      <c r="T64" s="301" t="s">
        <v>788</v>
      </c>
      <c r="U64" s="300"/>
      <c r="V64" s="300"/>
      <c r="W64" s="300"/>
      <c r="X64" s="300"/>
      <c r="Y64" s="301" t="s">
        <v>789</v>
      </c>
      <c r="Z64" s="301" t="s">
        <v>793</v>
      </c>
      <c r="AA64" s="301" t="s">
        <v>794</v>
      </c>
      <c r="AB64" s="301" t="s">
        <v>795</v>
      </c>
      <c r="AC64" s="301" t="s">
        <v>796</v>
      </c>
      <c r="AD64" s="301" t="s">
        <v>797</v>
      </c>
      <c r="AE64" s="301" t="s">
        <v>127</v>
      </c>
      <c r="AF64" s="301" t="s">
        <v>798</v>
      </c>
      <c r="AG64" s="301" t="s">
        <v>799</v>
      </c>
      <c r="AH64" s="301" t="s">
        <v>800</v>
      </c>
      <c r="AI64" s="301" t="s">
        <v>801</v>
      </c>
      <c r="AJ64" s="301" t="s">
        <v>802</v>
      </c>
      <c r="AK64" s="301" t="s">
        <v>791</v>
      </c>
      <c r="AL64" s="301" t="s">
        <v>803</v>
      </c>
      <c r="AM64" s="301" t="s">
        <v>801</v>
      </c>
      <c r="AN64" s="301" t="s">
        <v>804</v>
      </c>
    </row>
    <row r="65" spans="1:40" x14ac:dyDescent="0.25">
      <c r="A65" s="309" t="s">
        <v>808</v>
      </c>
      <c r="B65" s="148" t="s">
        <v>713</v>
      </c>
      <c r="C65" s="300"/>
      <c r="D65" s="300"/>
      <c r="E65" s="300"/>
      <c r="F65" s="300"/>
      <c r="G65" s="300"/>
      <c r="H65" s="300"/>
      <c r="I65" s="300"/>
      <c r="J65" s="300"/>
      <c r="K65" s="301" t="s">
        <v>786</v>
      </c>
      <c r="L65" s="301" t="s">
        <v>787</v>
      </c>
      <c r="M65" s="301" t="s">
        <v>735</v>
      </c>
      <c r="N65" s="301" t="s">
        <v>788</v>
      </c>
      <c r="O65" s="301" t="s">
        <v>789</v>
      </c>
      <c r="P65" s="301" t="s">
        <v>788</v>
      </c>
      <c r="Q65" s="301" t="s">
        <v>790</v>
      </c>
      <c r="R65" s="301" t="s">
        <v>791</v>
      </c>
      <c r="S65" s="301" t="s">
        <v>792</v>
      </c>
      <c r="T65" s="301" t="s">
        <v>788</v>
      </c>
      <c r="U65" s="300"/>
      <c r="V65" s="300"/>
      <c r="W65" s="300"/>
      <c r="X65" s="300"/>
      <c r="Y65" s="301" t="s">
        <v>789</v>
      </c>
      <c r="Z65" s="301" t="s">
        <v>793</v>
      </c>
      <c r="AA65" s="301" t="s">
        <v>794</v>
      </c>
      <c r="AB65" s="301" t="s">
        <v>795</v>
      </c>
      <c r="AC65" s="301" t="s">
        <v>796</v>
      </c>
      <c r="AD65" s="301" t="s">
        <v>797</v>
      </c>
      <c r="AE65" s="301" t="s">
        <v>127</v>
      </c>
      <c r="AF65" s="301" t="s">
        <v>798</v>
      </c>
      <c r="AG65" s="301" t="s">
        <v>799</v>
      </c>
      <c r="AH65" s="301" t="s">
        <v>800</v>
      </c>
      <c r="AI65" s="301" t="s">
        <v>801</v>
      </c>
      <c r="AJ65" s="301" t="s">
        <v>802</v>
      </c>
      <c r="AK65" s="301" t="s">
        <v>791</v>
      </c>
      <c r="AL65" s="301" t="s">
        <v>803</v>
      </c>
      <c r="AM65" s="301" t="s">
        <v>801</v>
      </c>
      <c r="AN65" s="301" t="s">
        <v>804</v>
      </c>
    </row>
    <row r="66" spans="1:40" x14ac:dyDescent="0.25">
      <c r="A66" s="309" t="s">
        <v>809</v>
      </c>
      <c r="B66" s="148" t="s">
        <v>713</v>
      </c>
      <c r="C66" s="300"/>
      <c r="D66" s="300"/>
      <c r="E66" s="300"/>
      <c r="F66" s="300"/>
      <c r="G66" s="300"/>
      <c r="H66" s="300"/>
      <c r="I66" s="300"/>
      <c r="J66" s="300"/>
      <c r="K66" s="301" t="s">
        <v>786</v>
      </c>
      <c r="L66" s="301" t="s">
        <v>787</v>
      </c>
      <c r="M66" s="301" t="s">
        <v>735</v>
      </c>
      <c r="N66" s="301" t="s">
        <v>788</v>
      </c>
      <c r="O66" s="301" t="s">
        <v>789</v>
      </c>
      <c r="P66" s="301" t="s">
        <v>788</v>
      </c>
      <c r="Q66" s="301" t="s">
        <v>790</v>
      </c>
      <c r="R66" s="301" t="s">
        <v>791</v>
      </c>
      <c r="S66" s="301" t="s">
        <v>792</v>
      </c>
      <c r="T66" s="301" t="s">
        <v>788</v>
      </c>
      <c r="U66" s="300"/>
      <c r="V66" s="300"/>
      <c r="W66" s="300"/>
      <c r="X66" s="300"/>
      <c r="Y66" s="301" t="s">
        <v>789</v>
      </c>
      <c r="Z66" s="301" t="s">
        <v>793</v>
      </c>
      <c r="AA66" s="301" t="s">
        <v>794</v>
      </c>
      <c r="AB66" s="301" t="s">
        <v>795</v>
      </c>
      <c r="AC66" s="301" t="s">
        <v>796</v>
      </c>
      <c r="AD66" s="301" t="s">
        <v>797</v>
      </c>
      <c r="AE66" s="301" t="s">
        <v>127</v>
      </c>
      <c r="AF66" s="301" t="s">
        <v>798</v>
      </c>
      <c r="AG66" s="301" t="s">
        <v>799</v>
      </c>
      <c r="AH66" s="301" t="s">
        <v>800</v>
      </c>
      <c r="AI66" s="301" t="s">
        <v>801</v>
      </c>
      <c r="AJ66" s="301" t="s">
        <v>802</v>
      </c>
      <c r="AK66" s="301" t="s">
        <v>791</v>
      </c>
      <c r="AL66" s="301" t="s">
        <v>803</v>
      </c>
      <c r="AM66" s="301" t="s">
        <v>801</v>
      </c>
      <c r="AN66" s="301" t="s">
        <v>804</v>
      </c>
    </row>
    <row r="67" spans="1:40" x14ac:dyDescent="0.25">
      <c r="A67" s="309" t="s">
        <v>810</v>
      </c>
      <c r="B67" s="148" t="s">
        <v>713</v>
      </c>
      <c r="C67" s="300"/>
      <c r="D67" s="300"/>
      <c r="E67" s="300"/>
      <c r="F67" s="300"/>
      <c r="G67" s="300"/>
      <c r="H67" s="300"/>
      <c r="I67" s="300"/>
      <c r="J67" s="300"/>
      <c r="K67" s="301" t="s">
        <v>786</v>
      </c>
      <c r="L67" s="301" t="s">
        <v>787</v>
      </c>
      <c r="M67" s="301" t="s">
        <v>735</v>
      </c>
      <c r="N67" s="301" t="s">
        <v>788</v>
      </c>
      <c r="O67" s="301" t="s">
        <v>789</v>
      </c>
      <c r="P67" s="301" t="s">
        <v>788</v>
      </c>
      <c r="Q67" s="301" t="s">
        <v>790</v>
      </c>
      <c r="R67" s="301" t="s">
        <v>791</v>
      </c>
      <c r="S67" s="301" t="s">
        <v>792</v>
      </c>
      <c r="T67" s="301" t="s">
        <v>788</v>
      </c>
      <c r="U67" s="300"/>
      <c r="V67" s="300"/>
      <c r="W67" s="300"/>
      <c r="X67" s="300"/>
      <c r="Y67" s="301" t="s">
        <v>789</v>
      </c>
      <c r="Z67" s="301" t="s">
        <v>793</v>
      </c>
      <c r="AA67" s="301" t="s">
        <v>794</v>
      </c>
      <c r="AB67" s="301" t="s">
        <v>795</v>
      </c>
      <c r="AC67" s="301" t="s">
        <v>796</v>
      </c>
      <c r="AD67" s="301" t="s">
        <v>797</v>
      </c>
      <c r="AE67" s="301" t="s">
        <v>127</v>
      </c>
      <c r="AF67" s="301" t="s">
        <v>798</v>
      </c>
      <c r="AG67" s="301" t="s">
        <v>799</v>
      </c>
      <c r="AH67" s="301" t="s">
        <v>800</v>
      </c>
      <c r="AI67" s="301" t="s">
        <v>801</v>
      </c>
      <c r="AJ67" s="301" t="s">
        <v>802</v>
      </c>
      <c r="AK67" s="301" t="s">
        <v>791</v>
      </c>
      <c r="AL67" s="301" t="s">
        <v>803</v>
      </c>
      <c r="AM67" s="301" t="s">
        <v>801</v>
      </c>
      <c r="AN67" s="301" t="s">
        <v>804</v>
      </c>
    </row>
    <row r="68" spans="1:40" x14ac:dyDescent="0.25">
      <c r="A68" s="309" t="s">
        <v>811</v>
      </c>
      <c r="B68" s="148" t="s">
        <v>713</v>
      </c>
      <c r="C68" s="300"/>
      <c r="D68" s="300"/>
      <c r="E68" s="300"/>
      <c r="F68" s="300"/>
      <c r="G68" s="300"/>
      <c r="H68" s="300"/>
      <c r="I68" s="300"/>
      <c r="J68" s="300"/>
      <c r="K68" s="301" t="s">
        <v>786</v>
      </c>
      <c r="L68" s="301" t="s">
        <v>787</v>
      </c>
      <c r="M68" s="301" t="s">
        <v>735</v>
      </c>
      <c r="N68" s="301" t="s">
        <v>788</v>
      </c>
      <c r="O68" s="301" t="s">
        <v>789</v>
      </c>
      <c r="P68" s="301" t="s">
        <v>788</v>
      </c>
      <c r="Q68" s="301" t="s">
        <v>790</v>
      </c>
      <c r="R68" s="301" t="s">
        <v>791</v>
      </c>
      <c r="S68" s="301" t="s">
        <v>792</v>
      </c>
      <c r="T68" s="301" t="s">
        <v>788</v>
      </c>
      <c r="U68" s="300"/>
      <c r="V68" s="300"/>
      <c r="W68" s="300"/>
      <c r="X68" s="300"/>
      <c r="Y68" s="301" t="s">
        <v>789</v>
      </c>
      <c r="Z68" s="301" t="s">
        <v>793</v>
      </c>
      <c r="AA68" s="301" t="s">
        <v>794</v>
      </c>
      <c r="AB68" s="301" t="s">
        <v>795</v>
      </c>
      <c r="AC68" s="301" t="s">
        <v>796</v>
      </c>
      <c r="AD68" s="301" t="s">
        <v>797</v>
      </c>
      <c r="AE68" s="301" t="s">
        <v>127</v>
      </c>
      <c r="AF68" s="301" t="s">
        <v>798</v>
      </c>
      <c r="AG68" s="301" t="s">
        <v>799</v>
      </c>
      <c r="AH68" s="301" t="s">
        <v>800</v>
      </c>
      <c r="AI68" s="301" t="s">
        <v>801</v>
      </c>
      <c r="AJ68" s="301" t="s">
        <v>802</v>
      </c>
      <c r="AK68" s="301" t="s">
        <v>791</v>
      </c>
      <c r="AL68" s="301" t="s">
        <v>803</v>
      </c>
      <c r="AM68" s="301" t="s">
        <v>801</v>
      </c>
      <c r="AN68" s="301" t="s">
        <v>804</v>
      </c>
    </row>
    <row r="69" spans="1:40" x14ac:dyDescent="0.25">
      <c r="A69" s="309" t="s">
        <v>812</v>
      </c>
      <c r="B69" s="148" t="s">
        <v>713</v>
      </c>
      <c r="C69" s="300"/>
      <c r="D69" s="300"/>
      <c r="E69" s="300"/>
      <c r="F69" s="300"/>
      <c r="G69" s="300"/>
      <c r="H69" s="300"/>
      <c r="I69" s="300"/>
      <c r="J69" s="300"/>
      <c r="K69" s="301" t="s">
        <v>786</v>
      </c>
      <c r="L69" s="301" t="s">
        <v>787</v>
      </c>
      <c r="M69" s="301" t="s">
        <v>735</v>
      </c>
      <c r="N69" s="301" t="s">
        <v>788</v>
      </c>
      <c r="O69" s="301" t="s">
        <v>789</v>
      </c>
      <c r="P69" s="301" t="s">
        <v>788</v>
      </c>
      <c r="Q69" s="301" t="s">
        <v>790</v>
      </c>
      <c r="R69" s="301" t="s">
        <v>791</v>
      </c>
      <c r="S69" s="301" t="s">
        <v>792</v>
      </c>
      <c r="T69" s="301" t="s">
        <v>788</v>
      </c>
      <c r="U69" s="300"/>
      <c r="V69" s="300"/>
      <c r="W69" s="300"/>
      <c r="X69" s="300"/>
      <c r="Y69" s="301" t="s">
        <v>789</v>
      </c>
      <c r="Z69" s="301" t="s">
        <v>793</v>
      </c>
      <c r="AA69" s="301" t="s">
        <v>794</v>
      </c>
      <c r="AB69" s="301" t="s">
        <v>795</v>
      </c>
      <c r="AC69" s="301" t="s">
        <v>796</v>
      </c>
      <c r="AD69" s="301" t="s">
        <v>797</v>
      </c>
      <c r="AE69" s="301" t="s">
        <v>127</v>
      </c>
      <c r="AF69" s="301" t="s">
        <v>798</v>
      </c>
      <c r="AG69" s="301" t="s">
        <v>799</v>
      </c>
      <c r="AH69" s="301" t="s">
        <v>800</v>
      </c>
      <c r="AI69" s="301" t="s">
        <v>801</v>
      </c>
      <c r="AJ69" s="301" t="s">
        <v>802</v>
      </c>
      <c r="AK69" s="301" t="s">
        <v>791</v>
      </c>
      <c r="AL69" s="301" t="s">
        <v>803</v>
      </c>
      <c r="AM69" s="301" t="s">
        <v>801</v>
      </c>
      <c r="AN69" s="301" t="s">
        <v>804</v>
      </c>
    </row>
    <row r="70" spans="1:40" x14ac:dyDescent="0.25">
      <c r="A70" s="309" t="s">
        <v>813</v>
      </c>
      <c r="B70" s="148" t="s">
        <v>713</v>
      </c>
      <c r="C70" s="300"/>
      <c r="D70" s="300"/>
      <c r="E70" s="300"/>
      <c r="F70" s="300"/>
      <c r="G70" s="300"/>
      <c r="H70" s="300"/>
      <c r="I70" s="300"/>
      <c r="J70" s="300"/>
      <c r="K70" s="301" t="s">
        <v>786</v>
      </c>
      <c r="L70" s="301" t="s">
        <v>787</v>
      </c>
      <c r="M70" s="301" t="s">
        <v>735</v>
      </c>
      <c r="N70" s="301" t="s">
        <v>788</v>
      </c>
      <c r="O70" s="301" t="s">
        <v>789</v>
      </c>
      <c r="P70" s="301" t="s">
        <v>788</v>
      </c>
      <c r="Q70" s="301" t="s">
        <v>790</v>
      </c>
      <c r="R70" s="301" t="s">
        <v>791</v>
      </c>
      <c r="S70" s="301" t="s">
        <v>792</v>
      </c>
      <c r="T70" s="301" t="s">
        <v>788</v>
      </c>
      <c r="U70" s="300"/>
      <c r="V70" s="300"/>
      <c r="W70" s="300"/>
      <c r="X70" s="300"/>
      <c r="Y70" s="301" t="s">
        <v>789</v>
      </c>
      <c r="Z70" s="301" t="s">
        <v>793</v>
      </c>
      <c r="AA70" s="301" t="s">
        <v>794</v>
      </c>
      <c r="AB70" s="301" t="s">
        <v>795</v>
      </c>
      <c r="AC70" s="301" t="s">
        <v>796</v>
      </c>
      <c r="AD70" s="301" t="s">
        <v>797</v>
      </c>
      <c r="AE70" s="301" t="s">
        <v>127</v>
      </c>
      <c r="AF70" s="301" t="s">
        <v>798</v>
      </c>
      <c r="AG70" s="301" t="s">
        <v>799</v>
      </c>
      <c r="AH70" s="301" t="s">
        <v>800</v>
      </c>
      <c r="AI70" s="301" t="s">
        <v>801</v>
      </c>
      <c r="AJ70" s="301" t="s">
        <v>802</v>
      </c>
      <c r="AK70" s="301" t="s">
        <v>791</v>
      </c>
      <c r="AL70" s="301" t="s">
        <v>803</v>
      </c>
      <c r="AM70" s="301" t="s">
        <v>801</v>
      </c>
      <c r="AN70" s="301" t="s">
        <v>804</v>
      </c>
    </row>
    <row r="71" spans="1:40" x14ac:dyDescent="0.25">
      <c r="A71" s="309" t="s">
        <v>814</v>
      </c>
      <c r="B71" s="148" t="s">
        <v>713</v>
      </c>
      <c r="C71" s="300"/>
      <c r="D71" s="300"/>
      <c r="E71" s="300"/>
      <c r="F71" s="300"/>
      <c r="G71" s="300"/>
      <c r="H71" s="300"/>
      <c r="I71" s="300"/>
      <c r="J71" s="300"/>
      <c r="K71" s="301" t="s">
        <v>786</v>
      </c>
      <c r="L71" s="301" t="s">
        <v>787</v>
      </c>
      <c r="M71" s="301" t="s">
        <v>735</v>
      </c>
      <c r="N71" s="301" t="s">
        <v>788</v>
      </c>
      <c r="O71" s="301" t="s">
        <v>789</v>
      </c>
      <c r="P71" s="301" t="s">
        <v>788</v>
      </c>
      <c r="Q71" s="301" t="s">
        <v>790</v>
      </c>
      <c r="R71" s="301" t="s">
        <v>791</v>
      </c>
      <c r="S71" s="301" t="s">
        <v>792</v>
      </c>
      <c r="T71" s="301" t="s">
        <v>788</v>
      </c>
      <c r="U71" s="300"/>
      <c r="V71" s="300"/>
      <c r="W71" s="300"/>
      <c r="X71" s="300"/>
      <c r="Y71" s="301" t="s">
        <v>789</v>
      </c>
      <c r="Z71" s="301" t="s">
        <v>793</v>
      </c>
      <c r="AA71" s="301" t="s">
        <v>794</v>
      </c>
      <c r="AB71" s="301" t="s">
        <v>795</v>
      </c>
      <c r="AC71" s="301" t="s">
        <v>796</v>
      </c>
      <c r="AD71" s="301" t="s">
        <v>797</v>
      </c>
      <c r="AE71" s="301" t="s">
        <v>127</v>
      </c>
      <c r="AF71" s="301" t="s">
        <v>798</v>
      </c>
      <c r="AG71" s="301" t="s">
        <v>799</v>
      </c>
      <c r="AH71" s="301" t="s">
        <v>800</v>
      </c>
      <c r="AI71" s="301" t="s">
        <v>801</v>
      </c>
      <c r="AJ71" s="301" t="s">
        <v>802</v>
      </c>
      <c r="AK71" s="301" t="s">
        <v>791</v>
      </c>
      <c r="AL71" s="301" t="s">
        <v>803</v>
      </c>
      <c r="AM71" s="301" t="s">
        <v>801</v>
      </c>
      <c r="AN71" s="301" t="s">
        <v>804</v>
      </c>
    </row>
    <row r="72" spans="1:40" x14ac:dyDescent="0.25">
      <c r="A72" s="309" t="s">
        <v>815</v>
      </c>
      <c r="B72" s="148" t="s">
        <v>713</v>
      </c>
      <c r="C72" s="300"/>
      <c r="D72" s="300"/>
      <c r="E72" s="300"/>
      <c r="F72" s="300"/>
      <c r="G72" s="300"/>
      <c r="H72" s="300"/>
      <c r="I72" s="300"/>
      <c r="J72" s="300"/>
      <c r="K72" s="301" t="s">
        <v>786</v>
      </c>
      <c r="L72" s="301" t="s">
        <v>787</v>
      </c>
      <c r="M72" s="301" t="s">
        <v>735</v>
      </c>
      <c r="N72" s="301" t="s">
        <v>788</v>
      </c>
      <c r="O72" s="301" t="s">
        <v>789</v>
      </c>
      <c r="P72" s="301" t="s">
        <v>788</v>
      </c>
      <c r="Q72" s="301" t="s">
        <v>790</v>
      </c>
      <c r="R72" s="301" t="s">
        <v>791</v>
      </c>
      <c r="S72" s="301" t="s">
        <v>792</v>
      </c>
      <c r="T72" s="301" t="s">
        <v>788</v>
      </c>
      <c r="U72" s="300"/>
      <c r="V72" s="300"/>
      <c r="W72" s="300"/>
      <c r="X72" s="300"/>
      <c r="Y72" s="301" t="s">
        <v>789</v>
      </c>
      <c r="Z72" s="301" t="s">
        <v>793</v>
      </c>
      <c r="AA72" s="301" t="s">
        <v>794</v>
      </c>
      <c r="AB72" s="301" t="s">
        <v>795</v>
      </c>
      <c r="AC72" s="301" t="s">
        <v>796</v>
      </c>
      <c r="AD72" s="301" t="s">
        <v>797</v>
      </c>
      <c r="AE72" s="301" t="s">
        <v>127</v>
      </c>
      <c r="AF72" s="301" t="s">
        <v>798</v>
      </c>
      <c r="AG72" s="301" t="s">
        <v>799</v>
      </c>
      <c r="AH72" s="301" t="s">
        <v>800</v>
      </c>
      <c r="AI72" s="301" t="s">
        <v>801</v>
      </c>
      <c r="AJ72" s="301" t="s">
        <v>802</v>
      </c>
      <c r="AK72" s="301" t="s">
        <v>791</v>
      </c>
      <c r="AL72" s="301" t="s">
        <v>803</v>
      </c>
      <c r="AM72" s="301" t="s">
        <v>801</v>
      </c>
      <c r="AN72" s="301" t="s">
        <v>804</v>
      </c>
    </row>
    <row r="73" spans="1:40" x14ac:dyDescent="0.25">
      <c r="A73" s="309" t="s">
        <v>816</v>
      </c>
      <c r="B73" s="148" t="s">
        <v>713</v>
      </c>
      <c r="C73" s="300"/>
      <c r="D73" s="300"/>
      <c r="E73" s="300"/>
      <c r="F73" s="300"/>
      <c r="G73" s="300"/>
      <c r="H73" s="300"/>
      <c r="I73" s="300"/>
      <c r="J73" s="300"/>
      <c r="K73" s="301" t="s">
        <v>786</v>
      </c>
      <c r="L73" s="301" t="s">
        <v>787</v>
      </c>
      <c r="M73" s="301" t="s">
        <v>735</v>
      </c>
      <c r="N73" s="301" t="s">
        <v>788</v>
      </c>
      <c r="O73" s="301" t="s">
        <v>789</v>
      </c>
      <c r="P73" s="301" t="s">
        <v>788</v>
      </c>
      <c r="Q73" s="301" t="s">
        <v>790</v>
      </c>
      <c r="R73" s="301" t="s">
        <v>791</v>
      </c>
      <c r="S73" s="301" t="s">
        <v>792</v>
      </c>
      <c r="T73" s="301" t="s">
        <v>788</v>
      </c>
      <c r="U73" s="300"/>
      <c r="V73" s="300"/>
      <c r="W73" s="300"/>
      <c r="X73" s="300"/>
      <c r="Y73" s="301" t="s">
        <v>789</v>
      </c>
      <c r="Z73" s="301" t="s">
        <v>793</v>
      </c>
      <c r="AA73" s="301" t="s">
        <v>794</v>
      </c>
      <c r="AB73" s="301" t="s">
        <v>795</v>
      </c>
      <c r="AC73" s="301" t="s">
        <v>796</v>
      </c>
      <c r="AD73" s="301" t="s">
        <v>797</v>
      </c>
      <c r="AE73" s="301" t="s">
        <v>127</v>
      </c>
      <c r="AF73" s="301" t="s">
        <v>798</v>
      </c>
      <c r="AG73" s="301" t="s">
        <v>799</v>
      </c>
      <c r="AH73" s="301" t="s">
        <v>800</v>
      </c>
      <c r="AI73" s="301" t="s">
        <v>801</v>
      </c>
      <c r="AJ73" s="301" t="s">
        <v>802</v>
      </c>
      <c r="AK73" s="301" t="s">
        <v>791</v>
      </c>
      <c r="AL73" s="301" t="s">
        <v>803</v>
      </c>
      <c r="AM73" s="301" t="s">
        <v>801</v>
      </c>
      <c r="AN73" s="301" t="s">
        <v>804</v>
      </c>
    </row>
    <row r="74" spans="1:40" x14ac:dyDescent="0.25">
      <c r="A74" s="309" t="s">
        <v>817</v>
      </c>
      <c r="B74" s="148" t="s">
        <v>713</v>
      </c>
      <c r="C74" s="300"/>
      <c r="D74" s="300"/>
      <c r="E74" s="300"/>
      <c r="F74" s="300"/>
      <c r="G74" s="300"/>
      <c r="H74" s="300"/>
      <c r="I74" s="300"/>
      <c r="J74" s="300"/>
      <c r="K74" s="301" t="s">
        <v>786</v>
      </c>
      <c r="L74" s="301" t="s">
        <v>787</v>
      </c>
      <c r="M74" s="301" t="s">
        <v>735</v>
      </c>
      <c r="N74" s="301" t="s">
        <v>788</v>
      </c>
      <c r="O74" s="301" t="s">
        <v>789</v>
      </c>
      <c r="P74" s="301" t="s">
        <v>788</v>
      </c>
      <c r="Q74" s="301" t="s">
        <v>790</v>
      </c>
      <c r="R74" s="301" t="s">
        <v>791</v>
      </c>
      <c r="S74" s="301" t="s">
        <v>792</v>
      </c>
      <c r="T74" s="301" t="s">
        <v>788</v>
      </c>
      <c r="U74" s="300"/>
      <c r="V74" s="300"/>
      <c r="W74" s="300"/>
      <c r="X74" s="300"/>
      <c r="Y74" s="301" t="s">
        <v>789</v>
      </c>
      <c r="Z74" s="301" t="s">
        <v>793</v>
      </c>
      <c r="AA74" s="301" t="s">
        <v>794</v>
      </c>
      <c r="AB74" s="301" t="s">
        <v>795</v>
      </c>
      <c r="AC74" s="301" t="s">
        <v>796</v>
      </c>
      <c r="AD74" s="301" t="s">
        <v>797</v>
      </c>
      <c r="AE74" s="301" t="s">
        <v>127</v>
      </c>
      <c r="AF74" s="301" t="s">
        <v>798</v>
      </c>
      <c r="AG74" s="301" t="s">
        <v>799</v>
      </c>
      <c r="AH74" s="301" t="s">
        <v>800</v>
      </c>
      <c r="AI74" s="301" t="s">
        <v>801</v>
      </c>
      <c r="AJ74" s="301" t="s">
        <v>802</v>
      </c>
      <c r="AK74" s="301" t="s">
        <v>791</v>
      </c>
      <c r="AL74" s="301" t="s">
        <v>803</v>
      </c>
      <c r="AM74" s="301" t="s">
        <v>801</v>
      </c>
      <c r="AN74" s="301" t="s">
        <v>804</v>
      </c>
    </row>
    <row r="75" spans="1:40" x14ac:dyDescent="0.25">
      <c r="A75" s="309" t="s">
        <v>818</v>
      </c>
      <c r="B75" s="148" t="s">
        <v>713</v>
      </c>
      <c r="C75" s="300"/>
      <c r="D75" s="300"/>
      <c r="E75" s="300"/>
      <c r="F75" s="300"/>
      <c r="G75" s="300"/>
      <c r="H75" s="300"/>
      <c r="I75" s="300"/>
      <c r="J75" s="300"/>
      <c r="K75" s="301" t="s">
        <v>786</v>
      </c>
      <c r="L75" s="301" t="s">
        <v>787</v>
      </c>
      <c r="M75" s="301" t="s">
        <v>735</v>
      </c>
      <c r="N75" s="301" t="s">
        <v>788</v>
      </c>
      <c r="O75" s="301" t="s">
        <v>789</v>
      </c>
      <c r="P75" s="301" t="s">
        <v>788</v>
      </c>
      <c r="Q75" s="301" t="s">
        <v>790</v>
      </c>
      <c r="R75" s="301" t="s">
        <v>791</v>
      </c>
      <c r="S75" s="301" t="s">
        <v>792</v>
      </c>
      <c r="T75" s="301" t="s">
        <v>788</v>
      </c>
      <c r="U75" s="300"/>
      <c r="V75" s="300"/>
      <c r="W75" s="300"/>
      <c r="X75" s="300"/>
      <c r="Y75" s="301" t="s">
        <v>789</v>
      </c>
      <c r="Z75" s="301" t="s">
        <v>793</v>
      </c>
      <c r="AA75" s="301" t="s">
        <v>794</v>
      </c>
      <c r="AB75" s="301" t="s">
        <v>795</v>
      </c>
      <c r="AC75" s="301" t="s">
        <v>796</v>
      </c>
      <c r="AD75" s="301" t="s">
        <v>797</v>
      </c>
      <c r="AE75" s="301" t="s">
        <v>127</v>
      </c>
      <c r="AF75" s="301" t="s">
        <v>798</v>
      </c>
      <c r="AG75" s="301" t="s">
        <v>799</v>
      </c>
      <c r="AH75" s="301" t="s">
        <v>800</v>
      </c>
      <c r="AI75" s="301" t="s">
        <v>801</v>
      </c>
      <c r="AJ75" s="301" t="s">
        <v>802</v>
      </c>
      <c r="AK75" s="301" t="s">
        <v>791</v>
      </c>
      <c r="AL75" s="301" t="s">
        <v>803</v>
      </c>
      <c r="AM75" s="301" t="s">
        <v>801</v>
      </c>
      <c r="AN75" s="301" t="s">
        <v>804</v>
      </c>
    </row>
    <row r="76" spans="1:40" x14ac:dyDescent="0.25">
      <c r="A76" s="309" t="s">
        <v>819</v>
      </c>
      <c r="B76" s="148" t="s">
        <v>713</v>
      </c>
      <c r="C76" s="300"/>
      <c r="D76" s="300"/>
      <c r="E76" s="300"/>
      <c r="F76" s="300"/>
      <c r="G76" s="300"/>
      <c r="H76" s="300"/>
      <c r="I76" s="300"/>
      <c r="J76" s="300"/>
      <c r="K76" s="301" t="s">
        <v>786</v>
      </c>
      <c r="L76" s="301" t="s">
        <v>787</v>
      </c>
      <c r="M76" s="301" t="s">
        <v>735</v>
      </c>
      <c r="N76" s="301" t="s">
        <v>788</v>
      </c>
      <c r="O76" s="301" t="s">
        <v>789</v>
      </c>
      <c r="P76" s="301" t="s">
        <v>788</v>
      </c>
      <c r="Q76" s="301" t="s">
        <v>790</v>
      </c>
      <c r="R76" s="301" t="s">
        <v>791</v>
      </c>
      <c r="S76" s="301" t="s">
        <v>792</v>
      </c>
      <c r="T76" s="301" t="s">
        <v>788</v>
      </c>
      <c r="U76" s="300"/>
      <c r="V76" s="300"/>
      <c r="W76" s="300"/>
      <c r="X76" s="300"/>
      <c r="Y76" s="301" t="s">
        <v>789</v>
      </c>
      <c r="Z76" s="301" t="s">
        <v>793</v>
      </c>
      <c r="AA76" s="301" t="s">
        <v>794</v>
      </c>
      <c r="AB76" s="301" t="s">
        <v>795</v>
      </c>
      <c r="AC76" s="301" t="s">
        <v>796</v>
      </c>
      <c r="AD76" s="301" t="s">
        <v>797</v>
      </c>
      <c r="AE76" s="301" t="s">
        <v>127</v>
      </c>
      <c r="AF76" s="301" t="s">
        <v>798</v>
      </c>
      <c r="AG76" s="301" t="s">
        <v>799</v>
      </c>
      <c r="AH76" s="301" t="s">
        <v>800</v>
      </c>
      <c r="AI76" s="301" t="s">
        <v>801</v>
      </c>
      <c r="AJ76" s="301" t="s">
        <v>802</v>
      </c>
      <c r="AK76" s="301" t="s">
        <v>791</v>
      </c>
      <c r="AL76" s="301" t="s">
        <v>803</v>
      </c>
      <c r="AM76" s="301" t="s">
        <v>801</v>
      </c>
      <c r="AN76" s="301" t="s">
        <v>804</v>
      </c>
    </row>
    <row r="77" spans="1:40" x14ac:dyDescent="0.25">
      <c r="A77" s="309" t="s">
        <v>820</v>
      </c>
      <c r="B77" s="148" t="s">
        <v>713</v>
      </c>
      <c r="C77" s="300"/>
      <c r="D77" s="300"/>
      <c r="E77" s="300"/>
      <c r="F77" s="300"/>
      <c r="G77" s="300"/>
      <c r="H77" s="300"/>
      <c r="I77" s="300"/>
      <c r="J77" s="300"/>
      <c r="K77" s="301" t="s">
        <v>786</v>
      </c>
      <c r="L77" s="301" t="s">
        <v>787</v>
      </c>
      <c r="M77" s="301" t="s">
        <v>735</v>
      </c>
      <c r="N77" s="301" t="s">
        <v>788</v>
      </c>
      <c r="O77" s="301" t="s">
        <v>789</v>
      </c>
      <c r="P77" s="301" t="s">
        <v>788</v>
      </c>
      <c r="Q77" s="301" t="s">
        <v>790</v>
      </c>
      <c r="R77" s="301" t="s">
        <v>791</v>
      </c>
      <c r="S77" s="301" t="s">
        <v>792</v>
      </c>
      <c r="T77" s="301" t="s">
        <v>788</v>
      </c>
      <c r="U77" s="300"/>
      <c r="V77" s="300"/>
      <c r="W77" s="300"/>
      <c r="X77" s="300"/>
      <c r="Y77" s="301" t="s">
        <v>789</v>
      </c>
      <c r="Z77" s="301" t="s">
        <v>793</v>
      </c>
      <c r="AA77" s="301" t="s">
        <v>794</v>
      </c>
      <c r="AB77" s="301" t="s">
        <v>795</v>
      </c>
      <c r="AC77" s="301" t="s">
        <v>796</v>
      </c>
      <c r="AD77" s="301" t="s">
        <v>797</v>
      </c>
      <c r="AE77" s="301" t="s">
        <v>127</v>
      </c>
      <c r="AF77" s="301" t="s">
        <v>798</v>
      </c>
      <c r="AG77" s="301" t="s">
        <v>799</v>
      </c>
      <c r="AH77" s="301" t="s">
        <v>800</v>
      </c>
      <c r="AI77" s="301" t="s">
        <v>801</v>
      </c>
      <c r="AJ77" s="301" t="s">
        <v>802</v>
      </c>
      <c r="AK77" s="301" t="s">
        <v>791</v>
      </c>
      <c r="AL77" s="301" t="s">
        <v>803</v>
      </c>
      <c r="AM77" s="301" t="s">
        <v>801</v>
      </c>
      <c r="AN77" s="301" t="s">
        <v>804</v>
      </c>
    </row>
    <row r="78" spans="1:40" x14ac:dyDescent="0.25">
      <c r="A78" s="309" t="s">
        <v>821</v>
      </c>
      <c r="B78" s="148" t="s">
        <v>713</v>
      </c>
      <c r="C78" s="300"/>
      <c r="D78" s="300"/>
      <c r="E78" s="300"/>
      <c r="F78" s="300"/>
      <c r="G78" s="300"/>
      <c r="H78" s="300"/>
      <c r="I78" s="300"/>
      <c r="J78" s="300"/>
      <c r="K78" s="301" t="s">
        <v>786</v>
      </c>
      <c r="L78" s="301" t="s">
        <v>787</v>
      </c>
      <c r="M78" s="301" t="s">
        <v>735</v>
      </c>
      <c r="N78" s="301" t="s">
        <v>788</v>
      </c>
      <c r="O78" s="301" t="s">
        <v>789</v>
      </c>
      <c r="P78" s="301" t="s">
        <v>788</v>
      </c>
      <c r="Q78" s="301" t="s">
        <v>790</v>
      </c>
      <c r="R78" s="301" t="s">
        <v>791</v>
      </c>
      <c r="S78" s="301" t="s">
        <v>792</v>
      </c>
      <c r="T78" s="301" t="s">
        <v>788</v>
      </c>
      <c r="U78" s="300"/>
      <c r="V78" s="300"/>
      <c r="W78" s="300"/>
      <c r="X78" s="300"/>
      <c r="Y78" s="301" t="s">
        <v>789</v>
      </c>
      <c r="Z78" s="301" t="s">
        <v>793</v>
      </c>
      <c r="AA78" s="301" t="s">
        <v>794</v>
      </c>
      <c r="AB78" s="301" t="s">
        <v>795</v>
      </c>
      <c r="AC78" s="301" t="s">
        <v>796</v>
      </c>
      <c r="AD78" s="301" t="s">
        <v>797</v>
      </c>
      <c r="AE78" s="301" t="s">
        <v>127</v>
      </c>
      <c r="AF78" s="301" t="s">
        <v>798</v>
      </c>
      <c r="AG78" s="301" t="s">
        <v>799</v>
      </c>
      <c r="AH78" s="301" t="s">
        <v>800</v>
      </c>
      <c r="AI78" s="301" t="s">
        <v>801</v>
      </c>
      <c r="AJ78" s="301" t="s">
        <v>802</v>
      </c>
      <c r="AK78" s="301" t="s">
        <v>791</v>
      </c>
      <c r="AL78" s="301" t="s">
        <v>803</v>
      </c>
      <c r="AM78" s="301" t="s">
        <v>801</v>
      </c>
      <c r="AN78" s="301" t="s">
        <v>804</v>
      </c>
    </row>
    <row r="79" spans="1:40" x14ac:dyDescent="0.25">
      <c r="A79" s="309" t="s">
        <v>822</v>
      </c>
      <c r="B79" s="148" t="s">
        <v>713</v>
      </c>
      <c r="C79" s="300"/>
      <c r="D79" s="300"/>
      <c r="E79" s="300"/>
      <c r="F79" s="300"/>
      <c r="G79" s="300"/>
      <c r="H79" s="300"/>
      <c r="I79" s="300"/>
      <c r="J79" s="300"/>
      <c r="K79" s="301" t="s">
        <v>786</v>
      </c>
      <c r="L79" s="301" t="s">
        <v>787</v>
      </c>
      <c r="M79" s="301" t="s">
        <v>735</v>
      </c>
      <c r="N79" s="301" t="s">
        <v>788</v>
      </c>
      <c r="O79" s="301" t="s">
        <v>789</v>
      </c>
      <c r="P79" s="301" t="s">
        <v>788</v>
      </c>
      <c r="Q79" s="301" t="s">
        <v>790</v>
      </c>
      <c r="R79" s="301" t="s">
        <v>791</v>
      </c>
      <c r="S79" s="301" t="s">
        <v>792</v>
      </c>
      <c r="T79" s="301" t="s">
        <v>788</v>
      </c>
      <c r="U79" s="300"/>
      <c r="V79" s="300"/>
      <c r="W79" s="300"/>
      <c r="X79" s="300"/>
      <c r="Y79" s="301" t="s">
        <v>789</v>
      </c>
      <c r="Z79" s="301" t="s">
        <v>793</v>
      </c>
      <c r="AA79" s="301" t="s">
        <v>794</v>
      </c>
      <c r="AB79" s="301" t="s">
        <v>795</v>
      </c>
      <c r="AC79" s="301" t="s">
        <v>796</v>
      </c>
      <c r="AD79" s="301" t="s">
        <v>797</v>
      </c>
      <c r="AE79" s="301" t="s">
        <v>127</v>
      </c>
      <c r="AF79" s="301" t="s">
        <v>798</v>
      </c>
      <c r="AG79" s="301" t="s">
        <v>799</v>
      </c>
      <c r="AH79" s="301" t="s">
        <v>800</v>
      </c>
      <c r="AI79" s="301" t="s">
        <v>801</v>
      </c>
      <c r="AJ79" s="301" t="s">
        <v>802</v>
      </c>
      <c r="AK79" s="301" t="s">
        <v>791</v>
      </c>
      <c r="AL79" s="301" t="s">
        <v>803</v>
      </c>
      <c r="AM79" s="301" t="s">
        <v>801</v>
      </c>
      <c r="AN79" s="301" t="s">
        <v>804</v>
      </c>
    </row>
    <row r="80" spans="1:40" x14ac:dyDescent="0.25">
      <c r="A80" s="309" t="s">
        <v>823</v>
      </c>
      <c r="B80" s="148" t="s">
        <v>713</v>
      </c>
      <c r="C80" s="300"/>
      <c r="D80" s="300"/>
      <c r="E80" s="300"/>
      <c r="F80" s="300"/>
      <c r="G80" s="300"/>
      <c r="H80" s="300"/>
      <c r="I80" s="300"/>
      <c r="J80" s="300"/>
      <c r="K80" s="301" t="s">
        <v>786</v>
      </c>
      <c r="L80" s="301" t="s">
        <v>787</v>
      </c>
      <c r="M80" s="301" t="s">
        <v>735</v>
      </c>
      <c r="N80" s="301" t="s">
        <v>788</v>
      </c>
      <c r="O80" s="301" t="s">
        <v>789</v>
      </c>
      <c r="P80" s="301" t="s">
        <v>788</v>
      </c>
      <c r="Q80" s="301" t="s">
        <v>790</v>
      </c>
      <c r="R80" s="301" t="s">
        <v>791</v>
      </c>
      <c r="S80" s="301" t="s">
        <v>792</v>
      </c>
      <c r="T80" s="301" t="s">
        <v>788</v>
      </c>
      <c r="U80" s="300"/>
      <c r="V80" s="300"/>
      <c r="W80" s="300"/>
      <c r="X80" s="300"/>
      <c r="Y80" s="301" t="s">
        <v>789</v>
      </c>
      <c r="Z80" s="301" t="s">
        <v>793</v>
      </c>
      <c r="AA80" s="301" t="s">
        <v>794</v>
      </c>
      <c r="AB80" s="301" t="s">
        <v>795</v>
      </c>
      <c r="AC80" s="301" t="s">
        <v>796</v>
      </c>
      <c r="AD80" s="301" t="s">
        <v>797</v>
      </c>
      <c r="AE80" s="301" t="s">
        <v>127</v>
      </c>
      <c r="AF80" s="301" t="s">
        <v>798</v>
      </c>
      <c r="AG80" s="301" t="s">
        <v>799</v>
      </c>
      <c r="AH80" s="301" t="s">
        <v>800</v>
      </c>
      <c r="AI80" s="301" t="s">
        <v>801</v>
      </c>
      <c r="AJ80" s="301" t="s">
        <v>802</v>
      </c>
      <c r="AK80" s="301" t="s">
        <v>791</v>
      </c>
      <c r="AL80" s="301" t="s">
        <v>803</v>
      </c>
      <c r="AM80" s="301" t="s">
        <v>801</v>
      </c>
      <c r="AN80" s="301" t="s">
        <v>804</v>
      </c>
    </row>
    <row r="81" spans="1:40" x14ac:dyDescent="0.25">
      <c r="A81" s="309" t="s">
        <v>824</v>
      </c>
      <c r="B81" s="148" t="s">
        <v>713</v>
      </c>
      <c r="C81" s="300"/>
      <c r="D81" s="300"/>
      <c r="E81" s="300"/>
      <c r="F81" s="300"/>
      <c r="G81" s="300"/>
      <c r="H81" s="300"/>
      <c r="I81" s="300"/>
      <c r="J81" s="300"/>
      <c r="K81" s="301" t="s">
        <v>786</v>
      </c>
      <c r="L81" s="301" t="s">
        <v>787</v>
      </c>
      <c r="M81" s="301" t="s">
        <v>735</v>
      </c>
      <c r="N81" s="301" t="s">
        <v>788</v>
      </c>
      <c r="O81" s="301" t="s">
        <v>789</v>
      </c>
      <c r="P81" s="301" t="s">
        <v>788</v>
      </c>
      <c r="Q81" s="301" t="s">
        <v>790</v>
      </c>
      <c r="R81" s="301" t="s">
        <v>791</v>
      </c>
      <c r="S81" s="301" t="s">
        <v>792</v>
      </c>
      <c r="T81" s="301" t="s">
        <v>788</v>
      </c>
      <c r="U81" s="300"/>
      <c r="V81" s="300"/>
      <c r="W81" s="300"/>
      <c r="X81" s="300"/>
      <c r="Y81" s="301" t="s">
        <v>789</v>
      </c>
      <c r="Z81" s="301" t="s">
        <v>793</v>
      </c>
      <c r="AA81" s="301" t="s">
        <v>794</v>
      </c>
      <c r="AB81" s="301" t="s">
        <v>795</v>
      </c>
      <c r="AC81" s="301" t="s">
        <v>796</v>
      </c>
      <c r="AD81" s="301" t="s">
        <v>797</v>
      </c>
      <c r="AE81" s="301" t="s">
        <v>127</v>
      </c>
      <c r="AF81" s="301" t="s">
        <v>798</v>
      </c>
      <c r="AG81" s="301" t="s">
        <v>799</v>
      </c>
      <c r="AH81" s="301" t="s">
        <v>800</v>
      </c>
      <c r="AI81" s="301" t="s">
        <v>801</v>
      </c>
      <c r="AJ81" s="301" t="s">
        <v>802</v>
      </c>
      <c r="AK81" s="301" t="s">
        <v>791</v>
      </c>
      <c r="AL81" s="301" t="s">
        <v>803</v>
      </c>
      <c r="AM81" s="301" t="s">
        <v>801</v>
      </c>
      <c r="AN81" s="301" t="s">
        <v>804</v>
      </c>
    </row>
    <row r="82" spans="1:40" x14ac:dyDescent="0.25">
      <c r="A82" s="309" t="s">
        <v>825</v>
      </c>
      <c r="B82" s="148" t="s">
        <v>713</v>
      </c>
      <c r="C82" s="300"/>
      <c r="D82" s="300"/>
      <c r="E82" s="300"/>
      <c r="F82" s="300"/>
      <c r="G82" s="300"/>
      <c r="H82" s="300"/>
      <c r="I82" s="300"/>
      <c r="J82" s="300"/>
      <c r="K82" s="301" t="s">
        <v>786</v>
      </c>
      <c r="L82" s="301" t="s">
        <v>787</v>
      </c>
      <c r="M82" s="301" t="s">
        <v>735</v>
      </c>
      <c r="N82" s="301" t="s">
        <v>788</v>
      </c>
      <c r="O82" s="301" t="s">
        <v>789</v>
      </c>
      <c r="P82" s="301" t="s">
        <v>788</v>
      </c>
      <c r="Q82" s="301" t="s">
        <v>790</v>
      </c>
      <c r="R82" s="301" t="s">
        <v>791</v>
      </c>
      <c r="S82" s="301" t="s">
        <v>792</v>
      </c>
      <c r="T82" s="301" t="s">
        <v>788</v>
      </c>
      <c r="U82" s="300"/>
      <c r="V82" s="300"/>
      <c r="W82" s="300"/>
      <c r="X82" s="300"/>
      <c r="Y82" s="301" t="s">
        <v>789</v>
      </c>
      <c r="Z82" s="301" t="s">
        <v>793</v>
      </c>
      <c r="AA82" s="301" t="s">
        <v>794</v>
      </c>
      <c r="AB82" s="301" t="s">
        <v>795</v>
      </c>
      <c r="AC82" s="301" t="s">
        <v>796</v>
      </c>
      <c r="AD82" s="301" t="s">
        <v>797</v>
      </c>
      <c r="AE82" s="301" t="s">
        <v>127</v>
      </c>
      <c r="AF82" s="301" t="s">
        <v>798</v>
      </c>
      <c r="AG82" s="301" t="s">
        <v>799</v>
      </c>
      <c r="AH82" s="301" t="s">
        <v>800</v>
      </c>
      <c r="AI82" s="301" t="s">
        <v>801</v>
      </c>
      <c r="AJ82" s="301" t="s">
        <v>802</v>
      </c>
      <c r="AK82" s="301" t="s">
        <v>791</v>
      </c>
      <c r="AL82" s="301" t="s">
        <v>803</v>
      </c>
      <c r="AM82" s="301" t="s">
        <v>801</v>
      </c>
      <c r="AN82" s="301" t="s">
        <v>804</v>
      </c>
    </row>
    <row r="83" spans="1:40" x14ac:dyDescent="0.25">
      <c r="A83" s="309" t="s">
        <v>826</v>
      </c>
      <c r="B83" s="148" t="s">
        <v>713</v>
      </c>
      <c r="C83" s="300"/>
      <c r="D83" s="300"/>
      <c r="E83" s="300"/>
      <c r="F83" s="300"/>
      <c r="G83" s="300"/>
      <c r="H83" s="300"/>
      <c r="I83" s="300"/>
      <c r="J83" s="300"/>
      <c r="K83" s="301" t="s">
        <v>786</v>
      </c>
      <c r="L83" s="301" t="s">
        <v>787</v>
      </c>
      <c r="M83" s="301" t="s">
        <v>735</v>
      </c>
      <c r="N83" s="301" t="s">
        <v>788</v>
      </c>
      <c r="O83" s="301" t="s">
        <v>789</v>
      </c>
      <c r="P83" s="301" t="s">
        <v>788</v>
      </c>
      <c r="Q83" s="301" t="s">
        <v>790</v>
      </c>
      <c r="R83" s="301" t="s">
        <v>791</v>
      </c>
      <c r="S83" s="301" t="s">
        <v>792</v>
      </c>
      <c r="T83" s="301" t="s">
        <v>788</v>
      </c>
      <c r="U83" s="300"/>
      <c r="V83" s="300"/>
      <c r="W83" s="300"/>
      <c r="X83" s="300"/>
      <c r="Y83" s="301" t="s">
        <v>789</v>
      </c>
      <c r="Z83" s="301" t="s">
        <v>793</v>
      </c>
      <c r="AA83" s="301" t="s">
        <v>794</v>
      </c>
      <c r="AB83" s="301" t="s">
        <v>795</v>
      </c>
      <c r="AC83" s="301" t="s">
        <v>796</v>
      </c>
      <c r="AD83" s="301" t="s">
        <v>797</v>
      </c>
      <c r="AE83" s="301" t="s">
        <v>127</v>
      </c>
      <c r="AF83" s="301" t="s">
        <v>798</v>
      </c>
      <c r="AG83" s="301" t="s">
        <v>799</v>
      </c>
      <c r="AH83" s="301" t="s">
        <v>800</v>
      </c>
      <c r="AI83" s="301" t="s">
        <v>801</v>
      </c>
      <c r="AJ83" s="301" t="s">
        <v>802</v>
      </c>
      <c r="AK83" s="301" t="s">
        <v>791</v>
      </c>
      <c r="AL83" s="301" t="s">
        <v>803</v>
      </c>
      <c r="AM83" s="301" t="s">
        <v>801</v>
      </c>
      <c r="AN83" s="301" t="s">
        <v>804</v>
      </c>
    </row>
    <row r="84" spans="1:40" x14ac:dyDescent="0.25">
      <c r="A84" s="309" t="s">
        <v>827</v>
      </c>
      <c r="B84" s="148" t="s">
        <v>713</v>
      </c>
      <c r="C84" s="300"/>
      <c r="D84" s="300"/>
      <c r="E84" s="300"/>
      <c r="F84" s="300"/>
      <c r="G84" s="300"/>
      <c r="H84" s="300"/>
      <c r="I84" s="300"/>
      <c r="J84" s="300"/>
      <c r="K84" s="301" t="s">
        <v>786</v>
      </c>
      <c r="L84" s="301" t="s">
        <v>787</v>
      </c>
      <c r="M84" s="301" t="s">
        <v>735</v>
      </c>
      <c r="N84" s="301" t="s">
        <v>788</v>
      </c>
      <c r="O84" s="301" t="s">
        <v>789</v>
      </c>
      <c r="P84" s="301" t="s">
        <v>788</v>
      </c>
      <c r="Q84" s="301" t="s">
        <v>790</v>
      </c>
      <c r="R84" s="301" t="s">
        <v>791</v>
      </c>
      <c r="S84" s="301" t="s">
        <v>792</v>
      </c>
      <c r="T84" s="301" t="s">
        <v>788</v>
      </c>
      <c r="U84" s="300"/>
      <c r="V84" s="300"/>
      <c r="W84" s="300"/>
      <c r="X84" s="300"/>
      <c r="Y84" s="301" t="s">
        <v>789</v>
      </c>
      <c r="Z84" s="301" t="s">
        <v>793</v>
      </c>
      <c r="AA84" s="301" t="s">
        <v>794</v>
      </c>
      <c r="AB84" s="301" t="s">
        <v>795</v>
      </c>
      <c r="AC84" s="301" t="s">
        <v>796</v>
      </c>
      <c r="AD84" s="301" t="s">
        <v>797</v>
      </c>
      <c r="AE84" s="301" t="s">
        <v>127</v>
      </c>
      <c r="AF84" s="301" t="s">
        <v>798</v>
      </c>
      <c r="AG84" s="301" t="s">
        <v>799</v>
      </c>
      <c r="AH84" s="301" t="s">
        <v>800</v>
      </c>
      <c r="AI84" s="301" t="s">
        <v>801</v>
      </c>
      <c r="AJ84" s="301" t="s">
        <v>802</v>
      </c>
      <c r="AK84" s="301" t="s">
        <v>791</v>
      </c>
      <c r="AL84" s="301" t="s">
        <v>803</v>
      </c>
      <c r="AM84" s="301" t="s">
        <v>801</v>
      </c>
      <c r="AN84" s="301" t="s">
        <v>804</v>
      </c>
    </row>
    <row r="85" spans="1:40" x14ac:dyDescent="0.25">
      <c r="A85" s="309" t="s">
        <v>828</v>
      </c>
      <c r="B85" s="148" t="s">
        <v>713</v>
      </c>
      <c r="C85" s="300"/>
      <c r="D85" s="300"/>
      <c r="E85" s="300"/>
      <c r="F85" s="300"/>
      <c r="G85" s="300"/>
      <c r="H85" s="300"/>
      <c r="I85" s="300"/>
      <c r="J85" s="300"/>
      <c r="K85" s="301" t="s">
        <v>786</v>
      </c>
      <c r="L85" s="301" t="s">
        <v>787</v>
      </c>
      <c r="M85" s="301" t="s">
        <v>735</v>
      </c>
      <c r="N85" s="301" t="s">
        <v>788</v>
      </c>
      <c r="O85" s="301" t="s">
        <v>789</v>
      </c>
      <c r="P85" s="301" t="s">
        <v>788</v>
      </c>
      <c r="Q85" s="301" t="s">
        <v>790</v>
      </c>
      <c r="R85" s="301" t="s">
        <v>791</v>
      </c>
      <c r="S85" s="301" t="s">
        <v>792</v>
      </c>
      <c r="T85" s="301" t="s">
        <v>788</v>
      </c>
      <c r="U85" s="300"/>
      <c r="V85" s="300"/>
      <c r="W85" s="300"/>
      <c r="X85" s="300"/>
      <c r="Y85" s="301" t="s">
        <v>789</v>
      </c>
      <c r="Z85" s="301" t="s">
        <v>793</v>
      </c>
      <c r="AA85" s="301" t="s">
        <v>794</v>
      </c>
      <c r="AB85" s="301" t="s">
        <v>795</v>
      </c>
      <c r="AC85" s="301" t="s">
        <v>796</v>
      </c>
      <c r="AD85" s="301" t="s">
        <v>797</v>
      </c>
      <c r="AE85" s="301" t="s">
        <v>127</v>
      </c>
      <c r="AF85" s="301" t="s">
        <v>798</v>
      </c>
      <c r="AG85" s="301" t="s">
        <v>799</v>
      </c>
      <c r="AH85" s="301" t="s">
        <v>800</v>
      </c>
      <c r="AI85" s="301" t="s">
        <v>801</v>
      </c>
      <c r="AJ85" s="301" t="s">
        <v>802</v>
      </c>
      <c r="AK85" s="301" t="s">
        <v>791</v>
      </c>
      <c r="AL85" s="301" t="s">
        <v>803</v>
      </c>
      <c r="AM85" s="301" t="s">
        <v>801</v>
      </c>
      <c r="AN85" s="301" t="s">
        <v>804</v>
      </c>
    </row>
    <row r="86" spans="1:40" x14ac:dyDescent="0.25">
      <c r="A86" s="309"/>
      <c r="B86" s="148"/>
      <c r="C86" s="300"/>
      <c r="D86" s="300"/>
      <c r="E86" s="300"/>
      <c r="F86" s="300"/>
      <c r="G86" s="300"/>
      <c r="H86" s="300"/>
      <c r="I86" s="300"/>
      <c r="J86" s="300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0"/>
      <c r="V86" s="300"/>
      <c r="W86" s="300"/>
      <c r="X86" s="300"/>
      <c r="Y86" s="301"/>
      <c r="Z86" s="301"/>
      <c r="AA86" s="301"/>
      <c r="AB86" s="301"/>
      <c r="AC86" s="301"/>
      <c r="AD86" s="301"/>
      <c r="AE86" s="301"/>
      <c r="AF86" s="301"/>
      <c r="AG86" s="301"/>
      <c r="AH86" s="301"/>
      <c r="AI86" s="301"/>
      <c r="AJ86" s="301"/>
      <c r="AK86" s="301"/>
      <c r="AL86" s="301"/>
      <c r="AM86" s="301"/>
      <c r="AN86" s="301"/>
    </row>
    <row r="87" spans="1:40" ht="13" x14ac:dyDescent="0.3">
      <c r="A87" s="310" t="s">
        <v>380</v>
      </c>
      <c r="B87" s="148"/>
      <c r="C87" s="300"/>
      <c r="D87" s="300"/>
      <c r="E87" s="300"/>
      <c r="F87" s="300"/>
      <c r="G87" s="300"/>
      <c r="H87" s="300"/>
      <c r="I87" s="300"/>
      <c r="J87" s="300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0"/>
      <c r="V87" s="300"/>
      <c r="W87" s="300"/>
      <c r="X87" s="300"/>
      <c r="Y87" s="301"/>
      <c r="Z87" s="301"/>
      <c r="AA87" s="301"/>
      <c r="AB87" s="301"/>
      <c r="AC87" s="301"/>
      <c r="AD87" s="301"/>
      <c r="AE87" s="301"/>
      <c r="AF87" s="301"/>
      <c r="AG87" s="301"/>
      <c r="AH87" s="301"/>
      <c r="AI87" s="301"/>
      <c r="AJ87" s="301"/>
      <c r="AK87" s="301"/>
      <c r="AL87" s="301"/>
      <c r="AM87" s="301"/>
      <c r="AN87" s="301"/>
    </row>
    <row r="88" spans="1:40" x14ac:dyDescent="0.25">
      <c r="A88" s="309" t="s">
        <v>829</v>
      </c>
      <c r="B88" s="148" t="s">
        <v>713</v>
      </c>
      <c r="C88" s="300"/>
      <c r="D88" s="300"/>
      <c r="E88" s="300"/>
      <c r="F88" s="300"/>
      <c r="G88" s="300"/>
      <c r="H88" s="300"/>
      <c r="I88" s="300"/>
      <c r="J88" s="300"/>
      <c r="K88" s="301" t="s">
        <v>830</v>
      </c>
      <c r="L88" s="300"/>
      <c r="M88" s="300"/>
      <c r="N88" s="300"/>
      <c r="O88" s="301" t="s">
        <v>831</v>
      </c>
      <c r="P88" s="300"/>
      <c r="Q88" s="301" t="s">
        <v>832</v>
      </c>
      <c r="R88" s="300"/>
      <c r="S88" s="300"/>
      <c r="T88" s="300"/>
      <c r="U88" s="300"/>
      <c r="V88" s="300"/>
      <c r="W88" s="300"/>
      <c r="X88" s="300"/>
      <c r="Y88" s="301" t="s">
        <v>833</v>
      </c>
      <c r="Z88" s="300"/>
      <c r="AA88" s="300"/>
      <c r="AB88" s="300"/>
      <c r="AC88" s="301" t="s">
        <v>834</v>
      </c>
      <c r="AD88" s="300"/>
      <c r="AE88" s="300"/>
      <c r="AF88" s="300"/>
      <c r="AG88" s="301" t="s">
        <v>832</v>
      </c>
      <c r="AH88" s="300"/>
      <c r="AI88" s="300"/>
      <c r="AJ88" s="300"/>
      <c r="AK88" s="301" t="s">
        <v>833</v>
      </c>
      <c r="AL88" s="300"/>
      <c r="AM88" s="300"/>
      <c r="AN88" s="300"/>
    </row>
    <row r="89" spans="1:40" x14ac:dyDescent="0.25">
      <c r="A89" s="309" t="s">
        <v>835</v>
      </c>
      <c r="B89" s="148" t="s">
        <v>713</v>
      </c>
      <c r="C89" s="300"/>
      <c r="D89" s="300"/>
      <c r="E89" s="300"/>
      <c r="F89" s="300"/>
      <c r="G89" s="300"/>
      <c r="H89" s="300"/>
      <c r="I89" s="300"/>
      <c r="J89" s="300"/>
      <c r="K89" s="301" t="s">
        <v>830</v>
      </c>
      <c r="L89" s="300"/>
      <c r="M89" s="300"/>
      <c r="N89" s="300"/>
      <c r="O89" s="301" t="s">
        <v>831</v>
      </c>
      <c r="P89" s="300"/>
      <c r="Q89" s="301" t="s">
        <v>832</v>
      </c>
      <c r="R89" s="300"/>
      <c r="S89" s="300"/>
      <c r="T89" s="300"/>
      <c r="U89" s="300"/>
      <c r="V89" s="300"/>
      <c r="W89" s="300"/>
      <c r="X89" s="300"/>
      <c r="Y89" s="301" t="s">
        <v>833</v>
      </c>
      <c r="Z89" s="300"/>
      <c r="AA89" s="300"/>
      <c r="AB89" s="300"/>
      <c r="AC89" s="301" t="s">
        <v>834</v>
      </c>
      <c r="AD89" s="300"/>
      <c r="AE89" s="300"/>
      <c r="AF89" s="300"/>
      <c r="AG89" s="301" t="s">
        <v>832</v>
      </c>
      <c r="AH89" s="300"/>
      <c r="AI89" s="300"/>
      <c r="AJ89" s="300"/>
      <c r="AK89" s="301" t="s">
        <v>833</v>
      </c>
      <c r="AL89" s="300"/>
      <c r="AM89" s="300"/>
      <c r="AN89" s="300"/>
    </row>
    <row r="90" spans="1:40" x14ac:dyDescent="0.25">
      <c r="A90" s="309" t="s">
        <v>836</v>
      </c>
      <c r="B90" s="148" t="s">
        <v>713</v>
      </c>
      <c r="C90" s="300"/>
      <c r="D90" s="300"/>
      <c r="E90" s="300"/>
      <c r="F90" s="300"/>
      <c r="G90" s="300"/>
      <c r="H90" s="300"/>
      <c r="I90" s="300"/>
      <c r="J90" s="300"/>
      <c r="K90" s="301" t="s">
        <v>830</v>
      </c>
      <c r="L90" s="300"/>
      <c r="M90" s="300"/>
      <c r="N90" s="300"/>
      <c r="O90" s="301" t="s">
        <v>831</v>
      </c>
      <c r="P90" s="300"/>
      <c r="Q90" s="301" t="s">
        <v>832</v>
      </c>
      <c r="R90" s="300"/>
      <c r="S90" s="300"/>
      <c r="T90" s="300"/>
      <c r="U90" s="300"/>
      <c r="V90" s="300"/>
      <c r="W90" s="300"/>
      <c r="X90" s="300"/>
      <c r="Y90" s="301" t="s">
        <v>833</v>
      </c>
      <c r="Z90" s="300"/>
      <c r="AA90" s="300"/>
      <c r="AB90" s="300"/>
      <c r="AC90" s="301" t="s">
        <v>834</v>
      </c>
      <c r="AD90" s="300"/>
      <c r="AE90" s="300"/>
      <c r="AF90" s="300"/>
      <c r="AG90" s="301" t="s">
        <v>832</v>
      </c>
      <c r="AH90" s="300"/>
      <c r="AI90" s="300"/>
      <c r="AJ90" s="300"/>
      <c r="AK90" s="301" t="s">
        <v>833</v>
      </c>
      <c r="AL90" s="300"/>
      <c r="AM90" s="300"/>
      <c r="AN90" s="300"/>
    </row>
    <row r="91" spans="1:40" x14ac:dyDescent="0.25">
      <c r="A91" s="309" t="s">
        <v>383</v>
      </c>
      <c r="B91" s="148" t="s">
        <v>713</v>
      </c>
      <c r="C91" s="300"/>
      <c r="D91" s="300"/>
      <c r="E91" s="300"/>
      <c r="F91" s="300"/>
      <c r="G91" s="300"/>
      <c r="H91" s="300"/>
      <c r="I91" s="300"/>
      <c r="J91" s="300"/>
      <c r="K91" s="301" t="s">
        <v>830</v>
      </c>
      <c r="L91" s="300"/>
      <c r="M91" s="300"/>
      <c r="N91" s="300"/>
      <c r="O91" s="301" t="s">
        <v>831</v>
      </c>
      <c r="P91" s="300"/>
      <c r="Q91" s="301" t="s">
        <v>832</v>
      </c>
      <c r="R91" s="300"/>
      <c r="S91" s="300"/>
      <c r="T91" s="300"/>
      <c r="U91" s="300"/>
      <c r="V91" s="300"/>
      <c r="W91" s="300"/>
      <c r="X91" s="300"/>
      <c r="Y91" s="301" t="s">
        <v>833</v>
      </c>
      <c r="Z91" s="300"/>
      <c r="AA91" s="300"/>
      <c r="AB91" s="300"/>
      <c r="AC91" s="301" t="s">
        <v>834</v>
      </c>
      <c r="AD91" s="300"/>
      <c r="AE91" s="300"/>
      <c r="AF91" s="300"/>
      <c r="AG91" s="301" t="s">
        <v>832</v>
      </c>
      <c r="AH91" s="300"/>
      <c r="AI91" s="300"/>
      <c r="AJ91" s="300"/>
      <c r="AK91" s="301" t="s">
        <v>833</v>
      </c>
      <c r="AL91" s="300"/>
      <c r="AM91" s="300"/>
      <c r="AN91" s="300"/>
    </row>
    <row r="92" spans="1:40" x14ac:dyDescent="0.25">
      <c r="A92" s="309" t="s">
        <v>837</v>
      </c>
      <c r="B92" s="148" t="s">
        <v>713</v>
      </c>
      <c r="C92" s="300"/>
      <c r="D92" s="300"/>
      <c r="E92" s="300"/>
      <c r="F92" s="300"/>
      <c r="G92" s="300"/>
      <c r="H92" s="300"/>
      <c r="I92" s="300"/>
      <c r="J92" s="300"/>
      <c r="K92" s="301" t="s">
        <v>830</v>
      </c>
      <c r="L92" s="300"/>
      <c r="M92" s="300"/>
      <c r="N92" s="300"/>
      <c r="O92" s="301" t="s">
        <v>838</v>
      </c>
      <c r="P92" s="300"/>
      <c r="Q92" s="301" t="s">
        <v>832</v>
      </c>
      <c r="R92" s="300"/>
      <c r="S92" s="300"/>
      <c r="T92" s="300"/>
      <c r="U92" s="300"/>
      <c r="V92" s="300"/>
      <c r="W92" s="300"/>
      <c r="X92" s="300"/>
      <c r="Y92" s="301" t="s">
        <v>833</v>
      </c>
      <c r="Z92" s="300"/>
      <c r="AA92" s="300"/>
      <c r="AB92" s="300"/>
      <c r="AC92" s="301" t="s">
        <v>834</v>
      </c>
      <c r="AD92" s="300"/>
      <c r="AE92" s="300"/>
      <c r="AF92" s="300"/>
      <c r="AG92" s="301" t="s">
        <v>832</v>
      </c>
      <c r="AH92" s="300"/>
      <c r="AI92" s="300"/>
      <c r="AJ92" s="300"/>
      <c r="AK92" s="301" t="s">
        <v>833</v>
      </c>
      <c r="AL92" s="300"/>
      <c r="AM92" s="300"/>
      <c r="AN92" s="300"/>
    </row>
    <row r="93" spans="1:40" x14ac:dyDescent="0.25">
      <c r="A93" s="309" t="s">
        <v>839</v>
      </c>
      <c r="B93" s="148" t="s">
        <v>713</v>
      </c>
      <c r="C93" s="300"/>
      <c r="D93" s="300"/>
      <c r="E93" s="300"/>
      <c r="F93" s="300"/>
      <c r="G93" s="300"/>
      <c r="H93" s="300"/>
      <c r="I93" s="300"/>
      <c r="J93" s="300"/>
      <c r="K93" s="301" t="s">
        <v>830</v>
      </c>
      <c r="L93" s="300"/>
      <c r="M93" s="300"/>
      <c r="N93" s="300"/>
      <c r="O93" s="301" t="s">
        <v>831</v>
      </c>
      <c r="P93" s="300"/>
      <c r="Q93" s="301" t="s">
        <v>832</v>
      </c>
      <c r="R93" s="300"/>
      <c r="S93" s="300"/>
      <c r="T93" s="300"/>
      <c r="U93" s="300"/>
      <c r="V93" s="300"/>
      <c r="W93" s="300"/>
      <c r="X93" s="300"/>
      <c r="Y93" s="301" t="s">
        <v>833</v>
      </c>
      <c r="Z93" s="300"/>
      <c r="AA93" s="300"/>
      <c r="AB93" s="300"/>
      <c r="AC93" s="301" t="s">
        <v>834</v>
      </c>
      <c r="AD93" s="300"/>
      <c r="AE93" s="300"/>
      <c r="AF93" s="300"/>
      <c r="AG93" s="301" t="s">
        <v>832</v>
      </c>
      <c r="AH93" s="300"/>
      <c r="AI93" s="300"/>
      <c r="AJ93" s="300"/>
      <c r="AK93" s="301" t="s">
        <v>833</v>
      </c>
      <c r="AL93" s="300"/>
      <c r="AM93" s="300"/>
      <c r="AN93" s="300"/>
    </row>
    <row r="94" spans="1:40" x14ac:dyDescent="0.25">
      <c r="A94" s="309" t="s">
        <v>840</v>
      </c>
      <c r="B94" s="148" t="s">
        <v>713</v>
      </c>
      <c r="C94" s="300"/>
      <c r="D94" s="300"/>
      <c r="E94" s="300"/>
      <c r="F94" s="300"/>
      <c r="G94" s="300"/>
      <c r="H94" s="300"/>
      <c r="I94" s="300"/>
      <c r="J94" s="300"/>
      <c r="K94" s="301" t="s">
        <v>830</v>
      </c>
      <c r="L94" s="300"/>
      <c r="M94" s="300"/>
      <c r="N94" s="300"/>
      <c r="O94" s="301" t="s">
        <v>831</v>
      </c>
      <c r="P94" s="300"/>
      <c r="Q94" s="301" t="s">
        <v>832</v>
      </c>
      <c r="R94" s="300"/>
      <c r="S94" s="300"/>
      <c r="T94" s="300"/>
      <c r="U94" s="300"/>
      <c r="V94" s="300"/>
      <c r="W94" s="300"/>
      <c r="X94" s="300"/>
      <c r="Y94" s="301" t="s">
        <v>833</v>
      </c>
      <c r="Z94" s="300"/>
      <c r="AA94" s="300"/>
      <c r="AB94" s="300"/>
      <c r="AC94" s="301" t="s">
        <v>834</v>
      </c>
      <c r="AD94" s="300"/>
      <c r="AE94" s="300"/>
      <c r="AF94" s="300"/>
      <c r="AG94" s="301" t="s">
        <v>832</v>
      </c>
      <c r="AH94" s="300"/>
      <c r="AI94" s="300"/>
      <c r="AJ94" s="300"/>
      <c r="AK94" s="301" t="s">
        <v>833</v>
      </c>
      <c r="AL94" s="300"/>
      <c r="AM94" s="300"/>
      <c r="AN94" s="300"/>
    </row>
    <row r="95" spans="1:40" x14ac:dyDescent="0.25">
      <c r="A95" s="309" t="s">
        <v>841</v>
      </c>
      <c r="B95" s="148" t="s">
        <v>713</v>
      </c>
      <c r="C95" s="300"/>
      <c r="D95" s="300"/>
      <c r="E95" s="300"/>
      <c r="F95" s="300"/>
      <c r="G95" s="300"/>
      <c r="H95" s="300"/>
      <c r="I95" s="300"/>
      <c r="J95" s="300"/>
      <c r="K95" s="301" t="s">
        <v>830</v>
      </c>
      <c r="L95" s="300"/>
      <c r="M95" s="300"/>
      <c r="N95" s="300"/>
      <c r="O95" s="301" t="s">
        <v>831</v>
      </c>
      <c r="P95" s="300"/>
      <c r="Q95" s="301" t="s">
        <v>832</v>
      </c>
      <c r="R95" s="300"/>
      <c r="S95" s="300"/>
      <c r="T95" s="300"/>
      <c r="U95" s="300"/>
      <c r="V95" s="300"/>
      <c r="W95" s="300"/>
      <c r="X95" s="300"/>
      <c r="Y95" s="301" t="s">
        <v>833</v>
      </c>
      <c r="Z95" s="300"/>
      <c r="AA95" s="300"/>
      <c r="AB95" s="300"/>
      <c r="AC95" s="301" t="s">
        <v>834</v>
      </c>
      <c r="AD95" s="300"/>
      <c r="AE95" s="300"/>
      <c r="AF95" s="300"/>
      <c r="AG95" s="301" t="s">
        <v>832</v>
      </c>
      <c r="AH95" s="300"/>
      <c r="AI95" s="300"/>
      <c r="AJ95" s="300"/>
      <c r="AK95" s="301" t="s">
        <v>833</v>
      </c>
      <c r="AL95" s="300"/>
      <c r="AM95" s="300"/>
      <c r="AN95" s="300"/>
    </row>
    <row r="96" spans="1:40" x14ac:dyDescent="0.25">
      <c r="A96" s="309" t="s">
        <v>384</v>
      </c>
      <c r="B96" s="148" t="s">
        <v>713</v>
      </c>
      <c r="C96" s="300"/>
      <c r="D96" s="300"/>
      <c r="E96" s="300"/>
      <c r="F96" s="300"/>
      <c r="G96" s="300"/>
      <c r="H96" s="300"/>
      <c r="I96" s="300"/>
      <c r="J96" s="300"/>
      <c r="K96" s="301" t="s">
        <v>830</v>
      </c>
      <c r="L96" s="300"/>
      <c r="M96" s="300"/>
      <c r="N96" s="300"/>
      <c r="O96" s="301" t="s">
        <v>831</v>
      </c>
      <c r="P96" s="300"/>
      <c r="Q96" s="301" t="s">
        <v>832</v>
      </c>
      <c r="R96" s="300"/>
      <c r="S96" s="300"/>
      <c r="T96" s="300"/>
      <c r="U96" s="300"/>
      <c r="V96" s="300"/>
      <c r="W96" s="300"/>
      <c r="X96" s="300"/>
      <c r="Y96" s="301" t="s">
        <v>833</v>
      </c>
      <c r="Z96" s="300"/>
      <c r="AA96" s="300"/>
      <c r="AB96" s="300"/>
      <c r="AC96" s="301" t="s">
        <v>834</v>
      </c>
      <c r="AD96" s="300"/>
      <c r="AE96" s="300"/>
      <c r="AF96" s="300"/>
      <c r="AG96" s="301" t="s">
        <v>832</v>
      </c>
      <c r="AH96" s="300"/>
      <c r="AI96" s="300"/>
      <c r="AJ96" s="300"/>
      <c r="AK96" s="301" t="s">
        <v>833</v>
      </c>
      <c r="AL96" s="300"/>
      <c r="AM96" s="300"/>
      <c r="AN96" s="300"/>
    </row>
    <row r="97" spans="1:40" x14ac:dyDescent="0.25">
      <c r="A97" s="309" t="s">
        <v>385</v>
      </c>
      <c r="B97" s="148" t="s">
        <v>713</v>
      </c>
      <c r="C97" s="300"/>
      <c r="D97" s="300"/>
      <c r="E97" s="300"/>
      <c r="F97" s="300"/>
      <c r="G97" s="300"/>
      <c r="H97" s="300"/>
      <c r="I97" s="300"/>
      <c r="J97" s="300"/>
      <c r="K97" s="301" t="s">
        <v>830</v>
      </c>
      <c r="L97" s="300"/>
      <c r="M97" s="300"/>
      <c r="N97" s="300"/>
      <c r="O97" s="301" t="s">
        <v>831</v>
      </c>
      <c r="P97" s="300"/>
      <c r="Q97" s="301" t="s">
        <v>832</v>
      </c>
      <c r="R97" s="300"/>
      <c r="S97" s="300"/>
      <c r="T97" s="300"/>
      <c r="U97" s="300"/>
      <c r="V97" s="300"/>
      <c r="W97" s="300"/>
      <c r="X97" s="300"/>
      <c r="Y97" s="301" t="s">
        <v>833</v>
      </c>
      <c r="Z97" s="300"/>
      <c r="AA97" s="300"/>
      <c r="AB97" s="300"/>
      <c r="AC97" s="301" t="s">
        <v>834</v>
      </c>
      <c r="AD97" s="300"/>
      <c r="AE97" s="300"/>
      <c r="AF97" s="300"/>
      <c r="AG97" s="301" t="s">
        <v>832</v>
      </c>
      <c r="AH97" s="300"/>
      <c r="AI97" s="300"/>
      <c r="AJ97" s="300"/>
      <c r="AK97" s="301" t="s">
        <v>833</v>
      </c>
      <c r="AL97" s="300"/>
      <c r="AM97" s="300"/>
      <c r="AN97" s="300"/>
    </row>
    <row r="98" spans="1:40" x14ac:dyDescent="0.25">
      <c r="A98" s="309" t="s">
        <v>386</v>
      </c>
      <c r="B98" s="148" t="s">
        <v>713</v>
      </c>
      <c r="C98" s="300"/>
      <c r="D98" s="300"/>
      <c r="E98" s="300"/>
      <c r="F98" s="300"/>
      <c r="G98" s="300"/>
      <c r="H98" s="300"/>
      <c r="I98" s="300"/>
      <c r="J98" s="300"/>
      <c r="K98" s="301" t="s">
        <v>830</v>
      </c>
      <c r="L98" s="300"/>
      <c r="M98" s="300"/>
      <c r="N98" s="300"/>
      <c r="O98" s="301" t="s">
        <v>831</v>
      </c>
      <c r="P98" s="300"/>
      <c r="Q98" s="301" t="s">
        <v>832</v>
      </c>
      <c r="R98" s="300"/>
      <c r="S98" s="300"/>
      <c r="T98" s="300"/>
      <c r="U98" s="300"/>
      <c r="V98" s="300"/>
      <c r="W98" s="300"/>
      <c r="X98" s="300"/>
      <c r="Y98" s="301" t="s">
        <v>833</v>
      </c>
      <c r="Z98" s="300"/>
      <c r="AA98" s="300"/>
      <c r="AB98" s="300"/>
      <c r="AC98" s="301" t="s">
        <v>834</v>
      </c>
      <c r="AD98" s="300"/>
      <c r="AE98" s="300"/>
      <c r="AF98" s="300"/>
      <c r="AG98" s="301" t="s">
        <v>832</v>
      </c>
      <c r="AH98" s="300"/>
      <c r="AI98" s="300"/>
      <c r="AJ98" s="300"/>
      <c r="AK98" s="301" t="s">
        <v>833</v>
      </c>
      <c r="AL98" s="300"/>
      <c r="AM98" s="300"/>
      <c r="AN98" s="300"/>
    </row>
    <row r="99" spans="1:40" x14ac:dyDescent="0.25">
      <c r="A99" s="309" t="s">
        <v>388</v>
      </c>
      <c r="B99" s="148" t="s">
        <v>713</v>
      </c>
      <c r="C99" s="300"/>
      <c r="D99" s="300"/>
      <c r="E99" s="300"/>
      <c r="F99" s="300"/>
      <c r="G99" s="300"/>
      <c r="H99" s="300"/>
      <c r="I99" s="300"/>
      <c r="J99" s="300"/>
      <c r="K99" s="301" t="s">
        <v>830</v>
      </c>
      <c r="L99" s="300"/>
      <c r="M99" s="300"/>
      <c r="N99" s="300"/>
      <c r="O99" s="301" t="s">
        <v>831</v>
      </c>
      <c r="P99" s="300"/>
      <c r="Q99" s="301" t="s">
        <v>832</v>
      </c>
      <c r="R99" s="300"/>
      <c r="S99" s="300"/>
      <c r="T99" s="300"/>
      <c r="U99" s="300"/>
      <c r="V99" s="300"/>
      <c r="W99" s="300"/>
      <c r="X99" s="300"/>
      <c r="Y99" s="301" t="s">
        <v>833</v>
      </c>
      <c r="Z99" s="300"/>
      <c r="AA99" s="300"/>
      <c r="AB99" s="300"/>
      <c r="AC99" s="301" t="s">
        <v>834</v>
      </c>
      <c r="AD99" s="300"/>
      <c r="AE99" s="300"/>
      <c r="AF99" s="300"/>
      <c r="AG99" s="301" t="s">
        <v>832</v>
      </c>
      <c r="AH99" s="300"/>
      <c r="AI99" s="300"/>
      <c r="AJ99" s="300"/>
      <c r="AK99" s="301" t="s">
        <v>833</v>
      </c>
      <c r="AL99" s="300"/>
      <c r="AM99" s="300"/>
      <c r="AN99" s="300"/>
    </row>
    <row r="100" spans="1:40" x14ac:dyDescent="0.25">
      <c r="A100" s="309" t="s">
        <v>389</v>
      </c>
      <c r="B100" s="148" t="s">
        <v>713</v>
      </c>
      <c r="C100" s="300"/>
      <c r="D100" s="300"/>
      <c r="E100" s="300"/>
      <c r="F100" s="300"/>
      <c r="G100" s="300"/>
      <c r="H100" s="300"/>
      <c r="I100" s="300"/>
      <c r="J100" s="300"/>
      <c r="K100" s="301" t="s">
        <v>830</v>
      </c>
      <c r="L100" s="300"/>
      <c r="M100" s="300"/>
      <c r="N100" s="300"/>
      <c r="O100" s="301" t="s">
        <v>831</v>
      </c>
      <c r="P100" s="300"/>
      <c r="Q100" s="301" t="s">
        <v>832</v>
      </c>
      <c r="R100" s="300"/>
      <c r="S100" s="300"/>
      <c r="T100" s="300"/>
      <c r="U100" s="300"/>
      <c r="V100" s="300"/>
      <c r="W100" s="300"/>
      <c r="X100" s="300"/>
      <c r="Y100" s="301" t="s">
        <v>833</v>
      </c>
      <c r="Z100" s="300"/>
      <c r="AA100" s="300"/>
      <c r="AB100" s="300"/>
      <c r="AC100" s="301" t="s">
        <v>834</v>
      </c>
      <c r="AD100" s="300"/>
      <c r="AE100" s="300"/>
      <c r="AF100" s="300"/>
      <c r="AG100" s="301" t="s">
        <v>832</v>
      </c>
      <c r="AH100" s="300"/>
      <c r="AI100" s="300"/>
      <c r="AJ100" s="300"/>
      <c r="AK100" s="301" t="s">
        <v>833</v>
      </c>
      <c r="AL100" s="300"/>
      <c r="AM100" s="300"/>
      <c r="AN100" s="300"/>
    </row>
    <row r="101" spans="1:40" x14ac:dyDescent="0.25">
      <c r="A101" s="309" t="s">
        <v>390</v>
      </c>
      <c r="B101" s="148" t="s">
        <v>713</v>
      </c>
      <c r="C101" s="300"/>
      <c r="D101" s="300"/>
      <c r="E101" s="300"/>
      <c r="F101" s="300"/>
      <c r="G101" s="300"/>
      <c r="H101" s="300"/>
      <c r="I101" s="300"/>
      <c r="J101" s="300"/>
      <c r="K101" s="301" t="s">
        <v>838</v>
      </c>
      <c r="L101" s="300"/>
      <c r="M101" s="300"/>
      <c r="N101" s="300"/>
      <c r="O101" s="301" t="s">
        <v>838</v>
      </c>
      <c r="P101" s="300"/>
      <c r="Q101" s="301" t="s">
        <v>832</v>
      </c>
      <c r="R101" s="300"/>
      <c r="S101" s="300"/>
      <c r="T101" s="300"/>
      <c r="U101" s="300"/>
      <c r="V101" s="300"/>
      <c r="W101" s="300"/>
      <c r="X101" s="300"/>
      <c r="Y101" s="301" t="s">
        <v>833</v>
      </c>
      <c r="Z101" s="300"/>
      <c r="AA101" s="300"/>
      <c r="AB101" s="300"/>
      <c r="AC101" s="301" t="s">
        <v>834</v>
      </c>
      <c r="AD101" s="300"/>
      <c r="AE101" s="300"/>
      <c r="AF101" s="300"/>
      <c r="AG101" s="301" t="s">
        <v>832</v>
      </c>
      <c r="AH101" s="300"/>
      <c r="AI101" s="300"/>
      <c r="AJ101" s="300"/>
      <c r="AK101" s="301" t="s">
        <v>833</v>
      </c>
      <c r="AL101" s="300"/>
      <c r="AM101" s="300"/>
      <c r="AN101" s="300"/>
    </row>
    <row r="102" spans="1:40" x14ac:dyDescent="0.25">
      <c r="A102" s="309"/>
      <c r="B102" s="148"/>
      <c r="C102" s="300"/>
      <c r="D102" s="300"/>
      <c r="E102" s="300"/>
      <c r="F102" s="300"/>
      <c r="G102" s="300"/>
      <c r="H102" s="300"/>
      <c r="I102" s="300"/>
      <c r="J102" s="300"/>
      <c r="K102" s="301"/>
      <c r="L102" s="300"/>
      <c r="M102" s="300"/>
      <c r="N102" s="300"/>
      <c r="O102" s="301"/>
      <c r="P102" s="300"/>
      <c r="Q102" s="301"/>
      <c r="R102" s="300"/>
      <c r="S102" s="300"/>
      <c r="T102" s="300"/>
      <c r="U102" s="300"/>
      <c r="V102" s="300"/>
      <c r="W102" s="300"/>
      <c r="X102" s="300"/>
      <c r="Y102" s="301"/>
      <c r="Z102" s="300"/>
      <c r="AA102" s="300"/>
      <c r="AB102" s="300"/>
      <c r="AC102" s="301"/>
      <c r="AD102" s="300"/>
      <c r="AE102" s="300"/>
      <c r="AF102" s="300"/>
      <c r="AG102" s="301"/>
      <c r="AH102" s="300"/>
      <c r="AI102" s="300"/>
      <c r="AJ102" s="300"/>
      <c r="AK102" s="301"/>
      <c r="AL102" s="300"/>
      <c r="AM102" s="300"/>
      <c r="AN102" s="300"/>
    </row>
    <row r="103" spans="1:40" ht="13" x14ac:dyDescent="0.3">
      <c r="A103" s="310" t="s">
        <v>230</v>
      </c>
      <c r="B103" s="148"/>
      <c r="C103" s="300"/>
      <c r="D103" s="300"/>
      <c r="E103" s="300"/>
      <c r="F103" s="300"/>
      <c r="G103" s="300"/>
      <c r="H103" s="300"/>
      <c r="I103" s="300"/>
      <c r="J103" s="300"/>
      <c r="K103" s="301"/>
      <c r="L103" s="300"/>
      <c r="M103" s="300"/>
      <c r="N103" s="300"/>
      <c r="O103" s="301"/>
      <c r="P103" s="300"/>
      <c r="Q103" s="301"/>
      <c r="R103" s="300"/>
      <c r="S103" s="300"/>
      <c r="T103" s="300"/>
      <c r="U103" s="300"/>
      <c r="V103" s="300"/>
      <c r="W103" s="300"/>
      <c r="X103" s="300"/>
      <c r="Y103" s="301"/>
      <c r="Z103" s="300"/>
      <c r="AA103" s="300"/>
      <c r="AB103" s="300"/>
      <c r="AC103" s="301"/>
      <c r="AD103" s="300"/>
      <c r="AE103" s="300"/>
      <c r="AF103" s="300"/>
      <c r="AG103" s="301"/>
      <c r="AH103" s="300"/>
      <c r="AI103" s="300"/>
      <c r="AJ103" s="300"/>
      <c r="AK103" s="301"/>
      <c r="AL103" s="300"/>
      <c r="AM103" s="300"/>
      <c r="AN103" s="300"/>
    </row>
    <row r="104" spans="1:40" x14ac:dyDescent="0.25">
      <c r="A104" s="309" t="s">
        <v>202</v>
      </c>
      <c r="B104" s="148" t="s">
        <v>713</v>
      </c>
      <c r="C104" s="301" t="s">
        <v>842</v>
      </c>
      <c r="D104" s="301" t="s">
        <v>843</v>
      </c>
      <c r="E104" s="301" t="s">
        <v>844</v>
      </c>
      <c r="F104" s="301" t="s">
        <v>842</v>
      </c>
      <c r="G104" s="301" t="s">
        <v>845</v>
      </c>
      <c r="H104" s="301" t="s">
        <v>846</v>
      </c>
      <c r="I104" s="301" t="s">
        <v>844</v>
      </c>
      <c r="J104" s="301" t="s">
        <v>847</v>
      </c>
      <c r="K104" s="301" t="s">
        <v>846</v>
      </c>
      <c r="L104" s="301" t="s">
        <v>848</v>
      </c>
      <c r="M104" s="301" t="s">
        <v>849</v>
      </c>
      <c r="N104" s="301" t="s">
        <v>111</v>
      </c>
      <c r="O104" s="301" t="s">
        <v>842</v>
      </c>
      <c r="P104" s="301" t="s">
        <v>111</v>
      </c>
      <c r="Q104" s="301" t="s">
        <v>842</v>
      </c>
      <c r="R104" s="301" t="s">
        <v>850</v>
      </c>
      <c r="S104" s="301" t="s">
        <v>851</v>
      </c>
      <c r="T104" s="301" t="s">
        <v>111</v>
      </c>
      <c r="U104" s="301" t="s">
        <v>844</v>
      </c>
      <c r="V104" s="301" t="s">
        <v>852</v>
      </c>
      <c r="W104" s="301" t="s">
        <v>842</v>
      </c>
      <c r="X104" s="301" t="s">
        <v>853</v>
      </c>
      <c r="Y104" s="301" t="s">
        <v>842</v>
      </c>
      <c r="Z104" s="301" t="s">
        <v>854</v>
      </c>
      <c r="AA104" s="301" t="s">
        <v>855</v>
      </c>
      <c r="AB104" s="301" t="s">
        <v>851</v>
      </c>
      <c r="AC104" s="301" t="s">
        <v>856</v>
      </c>
      <c r="AD104" s="301" t="s">
        <v>90</v>
      </c>
      <c r="AE104" s="301" t="s">
        <v>855</v>
      </c>
      <c r="AF104" s="301" t="s">
        <v>111</v>
      </c>
      <c r="AG104" s="301" t="s">
        <v>846</v>
      </c>
      <c r="AH104" s="301" t="s">
        <v>852</v>
      </c>
      <c r="AI104" s="301" t="s">
        <v>857</v>
      </c>
      <c r="AJ104" s="301" t="s">
        <v>851</v>
      </c>
      <c r="AK104" s="301" t="s">
        <v>850</v>
      </c>
      <c r="AL104" s="301" t="s">
        <v>858</v>
      </c>
      <c r="AM104" s="301" t="s">
        <v>857</v>
      </c>
      <c r="AN104" s="301" t="s">
        <v>859</v>
      </c>
    </row>
    <row r="105" spans="1:40" x14ac:dyDescent="0.25">
      <c r="A105" s="309" t="s">
        <v>201</v>
      </c>
      <c r="B105" s="148" t="s">
        <v>713</v>
      </c>
      <c r="C105" s="301" t="s">
        <v>842</v>
      </c>
      <c r="D105" s="301" t="s">
        <v>843</v>
      </c>
      <c r="E105" s="301" t="s">
        <v>844</v>
      </c>
      <c r="F105" s="301">
        <v>4.8</v>
      </c>
      <c r="G105" s="301" t="s">
        <v>845</v>
      </c>
      <c r="H105" s="301" t="s">
        <v>846</v>
      </c>
      <c r="I105" s="301" t="s">
        <v>844</v>
      </c>
      <c r="J105" s="301" t="s">
        <v>847</v>
      </c>
      <c r="K105" s="301" t="s">
        <v>846</v>
      </c>
      <c r="L105" s="301" t="s">
        <v>848</v>
      </c>
      <c r="M105" s="301" t="s">
        <v>849</v>
      </c>
      <c r="N105" s="301" t="s">
        <v>111</v>
      </c>
      <c r="O105" s="301" t="s">
        <v>842</v>
      </c>
      <c r="P105" s="301" t="s">
        <v>111</v>
      </c>
      <c r="Q105" s="301" t="s">
        <v>842</v>
      </c>
      <c r="R105" s="301" t="s">
        <v>850</v>
      </c>
      <c r="S105" s="301" t="s">
        <v>851</v>
      </c>
      <c r="T105" s="301" t="s">
        <v>111</v>
      </c>
      <c r="U105" s="301" t="s">
        <v>844</v>
      </c>
      <c r="V105" s="301" t="s">
        <v>852</v>
      </c>
      <c r="W105" s="301" t="s">
        <v>842</v>
      </c>
      <c r="X105" s="301" t="s">
        <v>853</v>
      </c>
      <c r="Y105" s="301" t="s">
        <v>842</v>
      </c>
      <c r="Z105" s="301" t="s">
        <v>854</v>
      </c>
      <c r="AA105" s="301" t="s">
        <v>855</v>
      </c>
      <c r="AB105" s="301" t="s">
        <v>851</v>
      </c>
      <c r="AC105" s="301">
        <v>28</v>
      </c>
      <c r="AD105" s="301" t="s">
        <v>90</v>
      </c>
      <c r="AE105" s="301" t="s">
        <v>855</v>
      </c>
      <c r="AF105" s="301" t="s">
        <v>111</v>
      </c>
      <c r="AG105" s="301" t="s">
        <v>846</v>
      </c>
      <c r="AH105" s="301" t="s">
        <v>852</v>
      </c>
      <c r="AI105" s="301" t="s">
        <v>857</v>
      </c>
      <c r="AJ105" s="301" t="s">
        <v>851</v>
      </c>
      <c r="AK105" s="301">
        <v>21</v>
      </c>
      <c r="AL105" s="301" t="s">
        <v>858</v>
      </c>
      <c r="AM105" s="301" t="s">
        <v>857</v>
      </c>
      <c r="AN105" s="301" t="s">
        <v>859</v>
      </c>
    </row>
    <row r="106" spans="1:40" x14ac:dyDescent="0.25">
      <c r="A106" s="309" t="s">
        <v>200</v>
      </c>
      <c r="B106" s="148" t="s">
        <v>713</v>
      </c>
      <c r="C106" s="301" t="s">
        <v>842</v>
      </c>
      <c r="D106" s="301" t="s">
        <v>843</v>
      </c>
      <c r="E106" s="301" t="s">
        <v>844</v>
      </c>
      <c r="F106" s="301" t="s">
        <v>842</v>
      </c>
      <c r="G106" s="301" t="s">
        <v>845</v>
      </c>
      <c r="H106" s="301" t="s">
        <v>846</v>
      </c>
      <c r="I106" s="301" t="s">
        <v>844</v>
      </c>
      <c r="J106" s="301" t="s">
        <v>847</v>
      </c>
      <c r="K106" s="301" t="s">
        <v>846</v>
      </c>
      <c r="L106" s="301" t="s">
        <v>848</v>
      </c>
      <c r="M106" s="301" t="s">
        <v>849</v>
      </c>
      <c r="N106" s="301" t="s">
        <v>111</v>
      </c>
      <c r="O106" s="301" t="s">
        <v>842</v>
      </c>
      <c r="P106" s="301" t="s">
        <v>111</v>
      </c>
      <c r="Q106" s="301" t="s">
        <v>842</v>
      </c>
      <c r="R106" s="301" t="s">
        <v>850</v>
      </c>
      <c r="S106" s="301" t="s">
        <v>851</v>
      </c>
      <c r="T106" s="301" t="s">
        <v>111</v>
      </c>
      <c r="U106" s="301" t="s">
        <v>844</v>
      </c>
      <c r="V106" s="301" t="s">
        <v>852</v>
      </c>
      <c r="W106" s="301" t="s">
        <v>842</v>
      </c>
      <c r="X106" s="301" t="s">
        <v>853</v>
      </c>
      <c r="Y106" s="301" t="s">
        <v>842</v>
      </c>
      <c r="Z106" s="301" t="s">
        <v>854</v>
      </c>
      <c r="AA106" s="301" t="s">
        <v>855</v>
      </c>
      <c r="AB106" s="301" t="s">
        <v>851</v>
      </c>
      <c r="AC106" s="301" t="s">
        <v>856</v>
      </c>
      <c r="AD106" s="301" t="s">
        <v>90</v>
      </c>
      <c r="AE106" s="301" t="s">
        <v>855</v>
      </c>
      <c r="AF106" s="301" t="s">
        <v>111</v>
      </c>
      <c r="AG106" s="301" t="s">
        <v>846</v>
      </c>
      <c r="AH106" s="301" t="s">
        <v>852</v>
      </c>
      <c r="AI106" s="301" t="s">
        <v>857</v>
      </c>
      <c r="AJ106" s="301" t="s">
        <v>851</v>
      </c>
      <c r="AK106" s="301" t="s">
        <v>850</v>
      </c>
      <c r="AL106" s="301" t="s">
        <v>858</v>
      </c>
      <c r="AM106" s="301" t="s">
        <v>857</v>
      </c>
      <c r="AN106" s="301" t="s">
        <v>859</v>
      </c>
    </row>
    <row r="107" spans="1:40" x14ac:dyDescent="0.25">
      <c r="A107" s="309" t="s">
        <v>199</v>
      </c>
      <c r="B107" s="148" t="s">
        <v>713</v>
      </c>
      <c r="C107" s="301" t="s">
        <v>842</v>
      </c>
      <c r="D107" s="301" t="s">
        <v>843</v>
      </c>
      <c r="E107" s="301" t="s">
        <v>844</v>
      </c>
      <c r="F107" s="301" t="s">
        <v>842</v>
      </c>
      <c r="G107" s="301" t="s">
        <v>845</v>
      </c>
      <c r="H107" s="301" t="s">
        <v>846</v>
      </c>
      <c r="I107" s="301" t="s">
        <v>844</v>
      </c>
      <c r="J107" s="301" t="s">
        <v>847</v>
      </c>
      <c r="K107" s="301" t="s">
        <v>846</v>
      </c>
      <c r="L107" s="301" t="s">
        <v>848</v>
      </c>
      <c r="M107" s="301" t="s">
        <v>849</v>
      </c>
      <c r="N107" s="301" t="s">
        <v>111</v>
      </c>
      <c r="O107" s="301" t="s">
        <v>842</v>
      </c>
      <c r="P107" s="301" t="s">
        <v>111</v>
      </c>
      <c r="Q107" s="301" t="s">
        <v>842</v>
      </c>
      <c r="R107" s="301" t="s">
        <v>850</v>
      </c>
      <c r="S107" s="301" t="s">
        <v>851</v>
      </c>
      <c r="T107" s="301" t="s">
        <v>111</v>
      </c>
      <c r="U107" s="301" t="s">
        <v>844</v>
      </c>
      <c r="V107" s="301" t="s">
        <v>852</v>
      </c>
      <c r="W107" s="301" t="s">
        <v>842</v>
      </c>
      <c r="X107" s="301" t="s">
        <v>853</v>
      </c>
      <c r="Y107" s="301" t="s">
        <v>842</v>
      </c>
      <c r="Z107" s="301" t="s">
        <v>854</v>
      </c>
      <c r="AA107" s="301" t="s">
        <v>855</v>
      </c>
      <c r="AB107" s="301" t="s">
        <v>851</v>
      </c>
      <c r="AC107" s="301" t="s">
        <v>856</v>
      </c>
      <c r="AD107" s="301" t="s">
        <v>90</v>
      </c>
      <c r="AE107" s="301" t="s">
        <v>855</v>
      </c>
      <c r="AF107" s="301" t="s">
        <v>111</v>
      </c>
      <c r="AG107" s="301" t="s">
        <v>846</v>
      </c>
      <c r="AH107" s="301" t="s">
        <v>852</v>
      </c>
      <c r="AI107" s="301" t="s">
        <v>857</v>
      </c>
      <c r="AJ107" s="301" t="s">
        <v>851</v>
      </c>
      <c r="AK107" s="301" t="s">
        <v>850</v>
      </c>
      <c r="AL107" s="301" t="s">
        <v>858</v>
      </c>
      <c r="AM107" s="301" t="s">
        <v>857</v>
      </c>
      <c r="AN107" s="301" t="s">
        <v>859</v>
      </c>
    </row>
    <row r="108" spans="1:40" x14ac:dyDescent="0.25">
      <c r="A108" s="309" t="s">
        <v>198</v>
      </c>
      <c r="B108" s="148" t="s">
        <v>713</v>
      </c>
      <c r="C108" s="301" t="s">
        <v>842</v>
      </c>
      <c r="D108" s="301" t="s">
        <v>843</v>
      </c>
      <c r="E108" s="301" t="s">
        <v>844</v>
      </c>
      <c r="F108" s="301" t="s">
        <v>842</v>
      </c>
      <c r="G108" s="301" t="s">
        <v>845</v>
      </c>
      <c r="H108" s="301" t="s">
        <v>846</v>
      </c>
      <c r="I108" s="301" t="s">
        <v>844</v>
      </c>
      <c r="J108" s="301" t="s">
        <v>847</v>
      </c>
      <c r="K108" s="301" t="s">
        <v>846</v>
      </c>
      <c r="L108" s="301" t="s">
        <v>848</v>
      </c>
      <c r="M108" s="301" t="s">
        <v>849</v>
      </c>
      <c r="N108" s="301" t="s">
        <v>111</v>
      </c>
      <c r="O108" s="301" t="s">
        <v>842</v>
      </c>
      <c r="P108" s="301" t="s">
        <v>111</v>
      </c>
      <c r="Q108" s="301" t="s">
        <v>842</v>
      </c>
      <c r="R108" s="301" t="s">
        <v>850</v>
      </c>
      <c r="S108" s="301" t="s">
        <v>851</v>
      </c>
      <c r="T108" s="301" t="s">
        <v>111</v>
      </c>
      <c r="U108" s="301" t="s">
        <v>844</v>
      </c>
      <c r="V108" s="301" t="s">
        <v>852</v>
      </c>
      <c r="W108" s="301" t="s">
        <v>842</v>
      </c>
      <c r="X108" s="301" t="s">
        <v>853</v>
      </c>
      <c r="Y108" s="301" t="s">
        <v>842</v>
      </c>
      <c r="Z108" s="301" t="s">
        <v>854</v>
      </c>
      <c r="AA108" s="301" t="s">
        <v>855</v>
      </c>
      <c r="AB108" s="301" t="s">
        <v>851</v>
      </c>
      <c r="AC108" s="301" t="s">
        <v>856</v>
      </c>
      <c r="AD108" s="301" t="s">
        <v>90</v>
      </c>
      <c r="AE108" s="301" t="s">
        <v>855</v>
      </c>
      <c r="AF108" s="301" t="s">
        <v>111</v>
      </c>
      <c r="AG108" s="301" t="s">
        <v>846</v>
      </c>
      <c r="AH108" s="301" t="s">
        <v>852</v>
      </c>
      <c r="AI108" s="301" t="s">
        <v>857</v>
      </c>
      <c r="AJ108" s="301" t="s">
        <v>851</v>
      </c>
      <c r="AK108" s="301" t="s">
        <v>850</v>
      </c>
      <c r="AL108" s="301" t="s">
        <v>858</v>
      </c>
      <c r="AM108" s="301" t="s">
        <v>857</v>
      </c>
      <c r="AN108" s="301" t="s">
        <v>859</v>
      </c>
    </row>
    <row r="109" spans="1:40" x14ac:dyDescent="0.25">
      <c r="A109" s="309" t="s">
        <v>196</v>
      </c>
      <c r="B109" s="148" t="s">
        <v>713</v>
      </c>
      <c r="C109" s="301" t="s">
        <v>842</v>
      </c>
      <c r="D109" s="301" t="s">
        <v>843</v>
      </c>
      <c r="E109" s="301" t="s">
        <v>844</v>
      </c>
      <c r="F109" s="301" t="s">
        <v>842</v>
      </c>
      <c r="G109" s="301" t="s">
        <v>845</v>
      </c>
      <c r="H109" s="301" t="s">
        <v>846</v>
      </c>
      <c r="I109" s="301" t="s">
        <v>844</v>
      </c>
      <c r="J109" s="301" t="s">
        <v>847</v>
      </c>
      <c r="K109" s="301" t="s">
        <v>846</v>
      </c>
      <c r="L109" s="301" t="s">
        <v>848</v>
      </c>
      <c r="M109" s="301" t="s">
        <v>849</v>
      </c>
      <c r="N109" s="301" t="s">
        <v>111</v>
      </c>
      <c r="O109" s="301" t="s">
        <v>842</v>
      </c>
      <c r="P109" s="301" t="s">
        <v>111</v>
      </c>
      <c r="Q109" s="301" t="s">
        <v>842</v>
      </c>
      <c r="R109" s="301" t="s">
        <v>850</v>
      </c>
      <c r="S109" s="301" t="s">
        <v>851</v>
      </c>
      <c r="T109" s="301" t="s">
        <v>111</v>
      </c>
      <c r="U109" s="301" t="s">
        <v>844</v>
      </c>
      <c r="V109" s="301" t="s">
        <v>852</v>
      </c>
      <c r="W109" s="301" t="s">
        <v>842</v>
      </c>
      <c r="X109" s="301" t="s">
        <v>853</v>
      </c>
      <c r="Y109" s="301" t="s">
        <v>842</v>
      </c>
      <c r="Z109" s="301" t="s">
        <v>854</v>
      </c>
      <c r="AA109" s="301" t="s">
        <v>855</v>
      </c>
      <c r="AB109" s="301" t="s">
        <v>851</v>
      </c>
      <c r="AC109" s="301">
        <v>5.7</v>
      </c>
      <c r="AD109" s="301" t="s">
        <v>90</v>
      </c>
      <c r="AE109" s="301" t="s">
        <v>855</v>
      </c>
      <c r="AF109" s="301" t="s">
        <v>111</v>
      </c>
      <c r="AG109" s="301" t="s">
        <v>846</v>
      </c>
      <c r="AH109" s="301" t="s">
        <v>852</v>
      </c>
      <c r="AI109" s="301" t="s">
        <v>857</v>
      </c>
      <c r="AJ109" s="301" t="s">
        <v>851</v>
      </c>
      <c r="AK109" s="301" t="s">
        <v>850</v>
      </c>
      <c r="AL109" s="301" t="s">
        <v>858</v>
      </c>
      <c r="AM109" s="301" t="s">
        <v>857</v>
      </c>
      <c r="AN109" s="301" t="s">
        <v>859</v>
      </c>
    </row>
    <row r="110" spans="1:40" x14ac:dyDescent="0.25">
      <c r="A110" s="309" t="s">
        <v>195</v>
      </c>
      <c r="B110" s="148" t="s">
        <v>713</v>
      </c>
      <c r="C110" s="301" t="s">
        <v>842</v>
      </c>
      <c r="D110" s="301" t="s">
        <v>843</v>
      </c>
      <c r="E110" s="301" t="s">
        <v>844</v>
      </c>
      <c r="F110" s="301" t="s">
        <v>842</v>
      </c>
      <c r="G110" s="301" t="s">
        <v>845</v>
      </c>
      <c r="H110" s="301" t="s">
        <v>846</v>
      </c>
      <c r="I110" s="301" t="s">
        <v>844</v>
      </c>
      <c r="J110" s="301" t="s">
        <v>847</v>
      </c>
      <c r="K110" s="301" t="s">
        <v>846</v>
      </c>
      <c r="L110" s="301" t="s">
        <v>848</v>
      </c>
      <c r="M110" s="301" t="s">
        <v>849</v>
      </c>
      <c r="N110" s="301" t="s">
        <v>111</v>
      </c>
      <c r="O110" s="301" t="s">
        <v>842</v>
      </c>
      <c r="P110" s="301" t="s">
        <v>111</v>
      </c>
      <c r="Q110" s="301" t="s">
        <v>842</v>
      </c>
      <c r="R110" s="301" t="s">
        <v>850</v>
      </c>
      <c r="S110" s="301" t="s">
        <v>851</v>
      </c>
      <c r="T110" s="301" t="s">
        <v>111</v>
      </c>
      <c r="U110" s="301" t="s">
        <v>844</v>
      </c>
      <c r="V110" s="301" t="s">
        <v>852</v>
      </c>
      <c r="W110" s="301" t="s">
        <v>842</v>
      </c>
      <c r="X110" s="301" t="s">
        <v>853</v>
      </c>
      <c r="Y110" s="301" t="s">
        <v>842</v>
      </c>
      <c r="Z110" s="301" t="s">
        <v>854</v>
      </c>
      <c r="AA110" s="301" t="s">
        <v>855</v>
      </c>
      <c r="AB110" s="301" t="s">
        <v>851</v>
      </c>
      <c r="AC110" s="301">
        <v>14</v>
      </c>
      <c r="AD110" s="301" t="s">
        <v>90</v>
      </c>
      <c r="AE110" s="301">
        <v>2.8</v>
      </c>
      <c r="AF110" s="301" t="s">
        <v>111</v>
      </c>
      <c r="AG110" s="301" t="s">
        <v>846</v>
      </c>
      <c r="AH110" s="301" t="s">
        <v>852</v>
      </c>
      <c r="AI110" s="301" t="s">
        <v>857</v>
      </c>
      <c r="AJ110" s="301" t="s">
        <v>851</v>
      </c>
      <c r="AK110" s="301">
        <v>9.5</v>
      </c>
      <c r="AL110" s="301" t="s">
        <v>858</v>
      </c>
      <c r="AM110" s="301" t="s">
        <v>857</v>
      </c>
      <c r="AN110" s="301" t="s">
        <v>859</v>
      </c>
    </row>
    <row r="111" spans="1:40" x14ac:dyDescent="0.25">
      <c r="A111" s="309" t="s">
        <v>194</v>
      </c>
      <c r="B111" s="148" t="s">
        <v>713</v>
      </c>
      <c r="C111" s="301" t="s">
        <v>842</v>
      </c>
      <c r="D111" s="301" t="s">
        <v>843</v>
      </c>
      <c r="E111" s="301" t="s">
        <v>844</v>
      </c>
      <c r="F111" s="301" t="s">
        <v>842</v>
      </c>
      <c r="G111" s="301" t="s">
        <v>845</v>
      </c>
      <c r="H111" s="301" t="s">
        <v>846</v>
      </c>
      <c r="I111" s="301" t="s">
        <v>844</v>
      </c>
      <c r="J111" s="301" t="s">
        <v>847</v>
      </c>
      <c r="K111" s="301" t="s">
        <v>846</v>
      </c>
      <c r="L111" s="301" t="s">
        <v>848</v>
      </c>
      <c r="M111" s="301" t="s">
        <v>849</v>
      </c>
      <c r="N111" s="301" t="s">
        <v>111</v>
      </c>
      <c r="O111" s="301" t="s">
        <v>842</v>
      </c>
      <c r="P111" s="301" t="s">
        <v>111</v>
      </c>
      <c r="Q111" s="301" t="s">
        <v>842</v>
      </c>
      <c r="R111" s="301" t="s">
        <v>850</v>
      </c>
      <c r="S111" s="301" t="s">
        <v>851</v>
      </c>
      <c r="T111" s="301" t="s">
        <v>111</v>
      </c>
      <c r="U111" s="301" t="s">
        <v>844</v>
      </c>
      <c r="V111" s="301" t="s">
        <v>852</v>
      </c>
      <c r="W111" s="301" t="s">
        <v>842</v>
      </c>
      <c r="X111" s="301" t="s">
        <v>853</v>
      </c>
      <c r="Y111" s="301" t="s">
        <v>842</v>
      </c>
      <c r="Z111" s="301" t="s">
        <v>854</v>
      </c>
      <c r="AA111" s="301" t="s">
        <v>855</v>
      </c>
      <c r="AB111" s="301" t="s">
        <v>851</v>
      </c>
      <c r="AC111" s="301" t="s">
        <v>856</v>
      </c>
      <c r="AD111" s="301" t="s">
        <v>90</v>
      </c>
      <c r="AE111" s="301" t="s">
        <v>855</v>
      </c>
      <c r="AF111" s="301" t="s">
        <v>111</v>
      </c>
      <c r="AG111" s="301" t="s">
        <v>846</v>
      </c>
      <c r="AH111" s="301" t="s">
        <v>852</v>
      </c>
      <c r="AI111" s="301" t="s">
        <v>857</v>
      </c>
      <c r="AJ111" s="301" t="s">
        <v>851</v>
      </c>
      <c r="AK111" s="301" t="s">
        <v>850</v>
      </c>
      <c r="AL111" s="301" t="s">
        <v>858</v>
      </c>
      <c r="AM111" s="301" t="s">
        <v>857</v>
      </c>
      <c r="AN111" s="301" t="s">
        <v>859</v>
      </c>
    </row>
    <row r="112" spans="1:40" x14ac:dyDescent="0.25">
      <c r="A112" s="311"/>
    </row>
    <row r="113" spans="1:1" x14ac:dyDescent="0.25">
      <c r="A113" s="311"/>
    </row>
  </sheetData>
  <mergeCells count="13">
    <mergeCell ref="O1:P1"/>
    <mergeCell ref="C1:D1"/>
    <mergeCell ref="E1:F1"/>
    <mergeCell ref="G1:H1"/>
    <mergeCell ref="I1:J1"/>
    <mergeCell ref="K1:N1"/>
    <mergeCell ref="AK1:AN1"/>
    <mergeCell ref="Q1:T1"/>
    <mergeCell ref="U1:V1"/>
    <mergeCell ref="W1:X1"/>
    <mergeCell ref="Y1:AB1"/>
    <mergeCell ref="AC1:AF1"/>
    <mergeCell ref="AG1:AJ1"/>
  </mergeCells>
  <printOptions horizontalCentered="1"/>
  <pageMargins left="0.15" right="0.15" top="0.75" bottom="0.5" header="0.3" footer="0.3"/>
  <pageSetup scale="74" orientation="landscape" r:id="rId1"/>
  <headerFooter>
    <oddHeader>&amp;C&amp;"Arial,Bold"&amp;12SAR Sediment Chemistry at Harbors, Estuaries and Marshes Program: 2011-12</oddHeader>
    <oddFooter>&amp;CAttachment C-11-II.14</oddFooter>
  </headerFooter>
  <rowBreaks count="2" manualBreakCount="2">
    <brk id="50" max="16383" man="1"/>
    <brk id="85" max="16383" man="1"/>
  </rowBreaks>
  <colBreaks count="2" manualBreakCount="2">
    <brk id="14" max="1048575" man="1"/>
    <brk id="28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view="pageBreakPreview" zoomScale="95" zoomScaleNormal="85" zoomScaleSheetLayoutView="95" workbookViewId="0">
      <selection activeCell="A2" sqref="A2"/>
    </sheetView>
  </sheetViews>
  <sheetFormatPr defaultColWidth="9.1796875" defaultRowHeight="10" x14ac:dyDescent="0.2"/>
  <cols>
    <col min="1" max="1" width="26.26953125" style="77" bestFit="1" customWidth="1"/>
    <col min="2" max="2" width="18.26953125" style="77" bestFit="1" customWidth="1"/>
    <col min="3" max="6" width="19.453125" style="77" bestFit="1" customWidth="1"/>
    <col min="7" max="8" width="17.453125" style="77" bestFit="1" customWidth="1"/>
    <col min="9" max="9" width="19.453125" style="77" bestFit="1" customWidth="1"/>
    <col min="10" max="12" width="18.26953125" style="77" bestFit="1" customWidth="1"/>
    <col min="13" max="14" width="19.453125" style="77" bestFit="1" customWidth="1"/>
    <col min="15" max="16384" width="9.1796875" style="77"/>
  </cols>
  <sheetData>
    <row r="1" spans="1:8" ht="10.5" x14ac:dyDescent="0.25">
      <c r="A1" s="312" t="s">
        <v>860</v>
      </c>
      <c r="B1" s="313"/>
      <c r="C1" s="313"/>
      <c r="D1" s="313"/>
      <c r="E1" s="313"/>
      <c r="F1" s="313"/>
      <c r="G1" s="313"/>
      <c r="H1" s="314"/>
    </row>
    <row r="2" spans="1:8" ht="10.5" x14ac:dyDescent="0.25">
      <c r="A2" s="315" t="s">
        <v>861</v>
      </c>
      <c r="B2" s="316" t="s">
        <v>48</v>
      </c>
      <c r="C2" s="316" t="s">
        <v>49</v>
      </c>
      <c r="D2" s="316" t="s">
        <v>41</v>
      </c>
      <c r="E2" s="316" t="s">
        <v>43</v>
      </c>
      <c r="F2" s="316" t="s">
        <v>44</v>
      </c>
      <c r="G2" s="316" t="s">
        <v>45</v>
      </c>
      <c r="H2" s="317" t="s">
        <v>46</v>
      </c>
    </row>
    <row r="3" spans="1:8" x14ac:dyDescent="0.2">
      <c r="A3" s="318" t="s">
        <v>862</v>
      </c>
      <c r="B3" s="319">
        <v>0.95</v>
      </c>
      <c r="C3" s="319">
        <v>0.94</v>
      </c>
      <c r="D3" s="319">
        <v>0.96</v>
      </c>
      <c r="E3" s="319">
        <v>0.96</v>
      </c>
      <c r="F3" s="319">
        <v>0.99</v>
      </c>
      <c r="G3" s="319">
        <v>0.92</v>
      </c>
      <c r="H3" s="320">
        <v>0.99</v>
      </c>
    </row>
    <row r="4" spans="1:8" x14ac:dyDescent="0.2">
      <c r="A4" s="318" t="s">
        <v>863</v>
      </c>
      <c r="B4" s="319" t="s">
        <v>864</v>
      </c>
      <c r="C4" s="319" t="s">
        <v>864</v>
      </c>
      <c r="D4" s="321" t="s">
        <v>864</v>
      </c>
      <c r="E4" s="319" t="s">
        <v>864</v>
      </c>
      <c r="F4" s="319" t="s">
        <v>864</v>
      </c>
      <c r="G4" s="319" t="s">
        <v>864</v>
      </c>
      <c r="H4" s="320" t="s">
        <v>864</v>
      </c>
    </row>
    <row r="5" spans="1:8" x14ac:dyDescent="0.2">
      <c r="A5" s="318" t="s">
        <v>865</v>
      </c>
      <c r="B5" s="319">
        <v>1.28</v>
      </c>
      <c r="C5" s="319">
        <v>1.28</v>
      </c>
      <c r="D5" s="319">
        <v>1.28</v>
      </c>
      <c r="E5" s="319">
        <v>1.28</v>
      </c>
      <c r="F5" s="319">
        <v>1.88</v>
      </c>
      <c r="G5" s="319">
        <v>1.28</v>
      </c>
      <c r="H5" s="320">
        <v>2.21</v>
      </c>
    </row>
    <row r="6" spans="1:8" x14ac:dyDescent="0.2">
      <c r="A6" s="318" t="s">
        <v>866</v>
      </c>
      <c r="B6" s="319" t="s">
        <v>867</v>
      </c>
      <c r="C6" s="319" t="s">
        <v>867</v>
      </c>
      <c r="D6" s="319" t="s">
        <v>867</v>
      </c>
      <c r="E6" s="319" t="s">
        <v>867</v>
      </c>
      <c r="F6" s="319" t="s">
        <v>868</v>
      </c>
      <c r="G6" s="319" t="s">
        <v>867</v>
      </c>
      <c r="H6" s="320" t="s">
        <v>868</v>
      </c>
    </row>
    <row r="7" spans="1:8" x14ac:dyDescent="0.2">
      <c r="A7" s="322" t="s">
        <v>869</v>
      </c>
      <c r="B7" s="323" t="s">
        <v>870</v>
      </c>
      <c r="C7" s="323" t="s">
        <v>870</v>
      </c>
      <c r="D7" s="323" t="s">
        <v>870</v>
      </c>
      <c r="E7" s="323" t="s">
        <v>870</v>
      </c>
      <c r="F7" s="323" t="s">
        <v>870</v>
      </c>
      <c r="G7" s="323" t="s">
        <v>870</v>
      </c>
      <c r="H7" s="324" t="s">
        <v>870</v>
      </c>
    </row>
    <row r="8" spans="1:8" x14ac:dyDescent="0.2">
      <c r="A8" s="321"/>
      <c r="B8" s="319"/>
      <c r="C8" s="319"/>
      <c r="D8" s="321"/>
      <c r="E8" s="321"/>
      <c r="F8" s="319"/>
      <c r="G8" s="319"/>
      <c r="H8" s="319"/>
    </row>
    <row r="9" spans="1:8" ht="10.5" x14ac:dyDescent="0.25">
      <c r="A9" s="325" t="s">
        <v>871</v>
      </c>
      <c r="B9" s="321"/>
      <c r="C9" s="321"/>
      <c r="D9" s="321"/>
      <c r="E9" s="321"/>
      <c r="F9" s="321"/>
      <c r="G9" s="321"/>
      <c r="H9" s="321"/>
    </row>
    <row r="10" spans="1:8" x14ac:dyDescent="0.2">
      <c r="A10" s="315" t="s">
        <v>872</v>
      </c>
      <c r="B10" s="326" t="s">
        <v>873</v>
      </c>
      <c r="C10" s="326" t="s">
        <v>873</v>
      </c>
      <c r="D10" s="326" t="s">
        <v>873</v>
      </c>
      <c r="E10" s="326" t="s">
        <v>873</v>
      </c>
      <c r="F10" s="326" t="s">
        <v>873</v>
      </c>
      <c r="G10" s="326" t="s">
        <v>873</v>
      </c>
      <c r="H10" s="327" t="s">
        <v>873</v>
      </c>
    </row>
    <row r="11" spans="1:8" x14ac:dyDescent="0.2">
      <c r="A11" s="318" t="s">
        <v>874</v>
      </c>
      <c r="B11" s="321" t="s">
        <v>875</v>
      </c>
      <c r="C11" s="321" t="s">
        <v>875</v>
      </c>
      <c r="D11" s="321" t="s">
        <v>875</v>
      </c>
      <c r="E11" s="321" t="s">
        <v>875</v>
      </c>
      <c r="F11" s="321" t="s">
        <v>875</v>
      </c>
      <c r="G11" s="321" t="s">
        <v>875</v>
      </c>
      <c r="H11" s="328" t="s">
        <v>875</v>
      </c>
    </row>
    <row r="12" spans="1:8" x14ac:dyDescent="0.2">
      <c r="A12" s="318" t="s">
        <v>876</v>
      </c>
      <c r="B12" s="321" t="s">
        <v>877</v>
      </c>
      <c r="C12" s="321" t="s">
        <v>877</v>
      </c>
      <c r="D12" s="321" t="s">
        <v>877</v>
      </c>
      <c r="E12" s="321" t="s">
        <v>877</v>
      </c>
      <c r="F12" s="321" t="s">
        <v>877</v>
      </c>
      <c r="G12" s="321" t="s">
        <v>877</v>
      </c>
      <c r="H12" s="328" t="s">
        <v>877</v>
      </c>
    </row>
    <row r="13" spans="1:8" x14ac:dyDescent="0.2">
      <c r="A13" s="318" t="s">
        <v>874</v>
      </c>
      <c r="B13" s="321" t="s">
        <v>875</v>
      </c>
      <c r="C13" s="321" t="s">
        <v>878</v>
      </c>
      <c r="D13" s="321" t="s">
        <v>878</v>
      </c>
      <c r="E13" s="321" t="s">
        <v>878</v>
      </c>
      <c r="F13" s="321" t="s">
        <v>878</v>
      </c>
      <c r="G13" s="321" t="s">
        <v>878</v>
      </c>
      <c r="H13" s="328" t="s">
        <v>878</v>
      </c>
    </row>
    <row r="14" spans="1:8" x14ac:dyDescent="0.2">
      <c r="A14" s="322" t="s">
        <v>879</v>
      </c>
      <c r="B14" s="329" t="s">
        <v>875</v>
      </c>
      <c r="C14" s="329" t="s">
        <v>875</v>
      </c>
      <c r="D14" s="329" t="s">
        <v>875</v>
      </c>
      <c r="E14" s="329" t="s">
        <v>875</v>
      </c>
      <c r="F14" s="329" t="s">
        <v>875</v>
      </c>
      <c r="G14" s="329" t="s">
        <v>875</v>
      </c>
      <c r="H14" s="330" t="s">
        <v>875</v>
      </c>
    </row>
    <row r="15" spans="1:8" x14ac:dyDescent="0.2">
      <c r="A15" s="321"/>
      <c r="B15" s="321"/>
      <c r="C15" s="321"/>
      <c r="D15" s="321"/>
      <c r="E15" s="321"/>
      <c r="F15" s="321"/>
      <c r="G15" s="321"/>
      <c r="H15" s="321"/>
    </row>
    <row r="16" spans="1:8" ht="10.5" x14ac:dyDescent="0.25">
      <c r="A16" s="325" t="s">
        <v>880</v>
      </c>
      <c r="B16" s="321"/>
      <c r="C16" s="321"/>
      <c r="D16" s="321"/>
      <c r="E16" s="321"/>
      <c r="F16" s="321"/>
      <c r="G16" s="321"/>
      <c r="H16" s="321"/>
    </row>
    <row r="17" spans="1:8" x14ac:dyDescent="0.2">
      <c r="A17" s="315" t="s">
        <v>881</v>
      </c>
      <c r="B17" s="331">
        <v>69.304382090999994</v>
      </c>
      <c r="C17" s="331">
        <v>81.079248113216522</v>
      </c>
      <c r="D17" s="331">
        <v>47.189495757787817</v>
      </c>
      <c r="E17" s="331">
        <v>61.584890079202495</v>
      </c>
      <c r="F17" s="331">
        <v>63.273479120362012</v>
      </c>
      <c r="G17" s="331">
        <v>57.370418559625143</v>
      </c>
      <c r="H17" s="332">
        <v>35.846359513384463</v>
      </c>
    </row>
    <row r="18" spans="1:8" x14ac:dyDescent="0.2">
      <c r="A18" s="318" t="s">
        <v>882</v>
      </c>
      <c r="B18" s="321" t="s">
        <v>883</v>
      </c>
      <c r="C18" s="321" t="s">
        <v>884</v>
      </c>
      <c r="D18" s="321" t="s">
        <v>885</v>
      </c>
      <c r="E18" s="321" t="s">
        <v>883</v>
      </c>
      <c r="F18" s="321" t="s">
        <v>883</v>
      </c>
      <c r="G18" s="321" t="s">
        <v>883</v>
      </c>
      <c r="H18" s="328" t="s">
        <v>886</v>
      </c>
    </row>
    <row r="19" spans="1:8" x14ac:dyDescent="0.2">
      <c r="A19" s="318" t="s">
        <v>887</v>
      </c>
      <c r="B19" s="321">
        <v>3</v>
      </c>
      <c r="C19" s="321">
        <v>3</v>
      </c>
      <c r="D19" s="321">
        <v>1</v>
      </c>
      <c r="E19" s="321">
        <v>0</v>
      </c>
      <c r="F19" s="321">
        <v>0</v>
      </c>
      <c r="G19" s="321">
        <v>1</v>
      </c>
      <c r="H19" s="328">
        <v>0</v>
      </c>
    </row>
    <row r="20" spans="1:8" x14ac:dyDescent="0.2">
      <c r="A20" s="318" t="s">
        <v>888</v>
      </c>
      <c r="B20" s="321" t="s">
        <v>884</v>
      </c>
      <c r="C20" s="321" t="s">
        <v>884</v>
      </c>
      <c r="D20" s="321" t="s">
        <v>885</v>
      </c>
      <c r="E20" s="321" t="s">
        <v>886</v>
      </c>
      <c r="F20" s="321" t="s">
        <v>886</v>
      </c>
      <c r="G20" s="321" t="s">
        <v>885</v>
      </c>
      <c r="H20" s="328" t="s">
        <v>886</v>
      </c>
    </row>
    <row r="21" spans="1:8" x14ac:dyDescent="0.2">
      <c r="A21" s="318" t="s">
        <v>889</v>
      </c>
      <c r="B21" s="319">
        <v>1.7217217825708224E-2</v>
      </c>
      <c r="C21" s="319" t="s">
        <v>890</v>
      </c>
      <c r="D21" s="319">
        <v>0.54010989443353008</v>
      </c>
      <c r="E21" s="319">
        <v>9.0763738416509504E-2</v>
      </c>
      <c r="F21" s="319">
        <v>9.3617935226121052E-2</v>
      </c>
      <c r="G21" s="319">
        <v>0.16064549577038864</v>
      </c>
      <c r="H21" s="320">
        <v>0.21079727072584947</v>
      </c>
    </row>
    <row r="22" spans="1:8" x14ac:dyDescent="0.2">
      <c r="A22" s="318" t="s">
        <v>891</v>
      </c>
      <c r="B22" s="321" t="s">
        <v>884</v>
      </c>
      <c r="C22" s="321" t="s">
        <v>884</v>
      </c>
      <c r="D22" s="321" t="s">
        <v>886</v>
      </c>
      <c r="E22" s="321" t="s">
        <v>883</v>
      </c>
      <c r="F22" s="321" t="s">
        <v>883</v>
      </c>
      <c r="G22" s="321" t="s">
        <v>883</v>
      </c>
      <c r="H22" s="328" t="s">
        <v>885</v>
      </c>
    </row>
    <row r="23" spans="1:8" x14ac:dyDescent="0.2">
      <c r="A23" s="318" t="s">
        <v>892</v>
      </c>
      <c r="B23" s="321">
        <v>0.23339799999999999</v>
      </c>
      <c r="C23" s="321">
        <v>0.27900399999999997</v>
      </c>
      <c r="D23" s="321">
        <v>0.81355599999999995</v>
      </c>
      <c r="E23" s="321">
        <v>0.83960599999999996</v>
      </c>
      <c r="F23" s="321">
        <v>0.50956299999999999</v>
      </c>
      <c r="G23" s="321">
        <v>0.82788799999999996</v>
      </c>
      <c r="H23" s="328">
        <v>0.39513999999999999</v>
      </c>
    </row>
    <row r="24" spans="1:8" x14ac:dyDescent="0.2">
      <c r="A24" s="318" t="s">
        <v>893</v>
      </c>
      <c r="B24" s="321" t="s">
        <v>884</v>
      </c>
      <c r="C24" s="321" t="s">
        <v>884</v>
      </c>
      <c r="D24" s="321" t="s">
        <v>885</v>
      </c>
      <c r="E24" s="321" t="s">
        <v>885</v>
      </c>
      <c r="F24" s="321" t="s">
        <v>883</v>
      </c>
      <c r="G24" s="321" t="s">
        <v>885</v>
      </c>
      <c r="H24" s="328" t="s">
        <v>883</v>
      </c>
    </row>
    <row r="25" spans="1:8" x14ac:dyDescent="0.2">
      <c r="A25" s="322" t="s">
        <v>894</v>
      </c>
      <c r="B25" s="329" t="s">
        <v>884</v>
      </c>
      <c r="C25" s="329" t="s">
        <v>884</v>
      </c>
      <c r="D25" s="329" t="s">
        <v>885</v>
      </c>
      <c r="E25" s="329" t="s">
        <v>883</v>
      </c>
      <c r="F25" s="329" t="s">
        <v>883</v>
      </c>
      <c r="G25" s="329" t="s">
        <v>883</v>
      </c>
      <c r="H25" s="330" t="s">
        <v>885</v>
      </c>
    </row>
    <row r="26" spans="1:8" ht="10.5" thickBot="1" x14ac:dyDescent="0.25">
      <c r="A26" s="321"/>
      <c r="B26" s="321"/>
      <c r="C26" s="321"/>
      <c r="D26" s="321"/>
      <c r="E26" s="321"/>
      <c r="F26" s="321"/>
      <c r="G26" s="321"/>
      <c r="H26" s="321"/>
    </row>
    <row r="27" spans="1:8" ht="11" thickBot="1" x14ac:dyDescent="0.3">
      <c r="A27" s="333" t="s">
        <v>895</v>
      </c>
      <c r="B27" s="334" t="s">
        <v>896</v>
      </c>
      <c r="C27" s="335" t="s">
        <v>897</v>
      </c>
      <c r="D27" s="335" t="s">
        <v>897</v>
      </c>
      <c r="E27" s="334" t="s">
        <v>896</v>
      </c>
      <c r="F27" s="334" t="s">
        <v>896</v>
      </c>
      <c r="G27" s="334" t="s">
        <v>896</v>
      </c>
      <c r="H27" s="336" t="s">
        <v>897</v>
      </c>
    </row>
    <row r="29" spans="1:8" ht="10.5" thickBot="1" x14ac:dyDescent="0.25"/>
    <row r="30" spans="1:8" ht="10.5" x14ac:dyDescent="0.25">
      <c r="A30" s="312" t="s">
        <v>860</v>
      </c>
      <c r="B30" s="313"/>
      <c r="C30" s="313"/>
      <c r="D30" s="313"/>
      <c r="E30" s="313"/>
      <c r="F30" s="313"/>
      <c r="G30" s="337"/>
    </row>
    <row r="31" spans="1:8" ht="10.5" x14ac:dyDescent="0.25">
      <c r="A31" s="315" t="s">
        <v>861</v>
      </c>
      <c r="B31" s="316" t="s">
        <v>47</v>
      </c>
      <c r="C31" s="316" t="s">
        <v>50</v>
      </c>
      <c r="D31" s="316" t="s">
        <v>51</v>
      </c>
      <c r="E31" s="316" t="s">
        <v>52</v>
      </c>
      <c r="F31" s="316" t="s">
        <v>53</v>
      </c>
      <c r="G31" s="317" t="s">
        <v>694</v>
      </c>
    </row>
    <row r="32" spans="1:8" x14ac:dyDescent="0.2">
      <c r="A32" s="318" t="s">
        <v>862</v>
      </c>
      <c r="B32" s="319">
        <v>1</v>
      </c>
      <c r="C32" s="319">
        <v>0.97</v>
      </c>
      <c r="D32" s="319">
        <v>0.94</v>
      </c>
      <c r="E32" s="319">
        <v>0.96</v>
      </c>
      <c r="F32" s="319">
        <v>0.98</v>
      </c>
      <c r="G32" s="320">
        <v>1</v>
      </c>
    </row>
    <row r="33" spans="1:7" x14ac:dyDescent="0.2">
      <c r="A33" s="318" t="s">
        <v>863</v>
      </c>
      <c r="B33" s="319" t="s">
        <v>864</v>
      </c>
      <c r="C33" s="319" t="s">
        <v>864</v>
      </c>
      <c r="D33" s="321" t="s">
        <v>864</v>
      </c>
      <c r="E33" s="319" t="s">
        <v>864</v>
      </c>
      <c r="F33" s="319" t="s">
        <v>864</v>
      </c>
      <c r="G33" s="320" t="s">
        <v>864</v>
      </c>
    </row>
    <row r="34" spans="1:7" x14ac:dyDescent="0.2">
      <c r="A34" s="318" t="s">
        <v>865</v>
      </c>
      <c r="B34" s="319">
        <v>2.38</v>
      </c>
      <c r="C34" s="319">
        <v>2.21</v>
      </c>
      <c r="D34" s="319">
        <v>2.21</v>
      </c>
      <c r="E34" s="319">
        <v>2.21</v>
      </c>
      <c r="F34" s="319">
        <v>2.21</v>
      </c>
      <c r="G34" s="320">
        <v>2.86</v>
      </c>
    </row>
    <row r="35" spans="1:7" x14ac:dyDescent="0.2">
      <c r="A35" s="318" t="s">
        <v>866</v>
      </c>
      <c r="B35" s="319" t="s">
        <v>870</v>
      </c>
      <c r="C35" s="319" t="s">
        <v>868</v>
      </c>
      <c r="D35" s="319" t="s">
        <v>868</v>
      </c>
      <c r="E35" s="319" t="s">
        <v>868</v>
      </c>
      <c r="F35" s="319" t="s">
        <v>868</v>
      </c>
      <c r="G35" s="320" t="s">
        <v>870</v>
      </c>
    </row>
    <row r="36" spans="1:7" x14ac:dyDescent="0.2">
      <c r="A36" s="322" t="s">
        <v>869</v>
      </c>
      <c r="B36" s="323" t="s">
        <v>864</v>
      </c>
      <c r="C36" s="323" t="s">
        <v>870</v>
      </c>
      <c r="D36" s="323" t="s">
        <v>870</v>
      </c>
      <c r="E36" s="323" t="s">
        <v>870</v>
      </c>
      <c r="F36" s="323" t="s">
        <v>870</v>
      </c>
      <c r="G36" s="324" t="s">
        <v>864</v>
      </c>
    </row>
    <row r="37" spans="1:7" x14ac:dyDescent="0.2">
      <c r="A37" s="321"/>
      <c r="B37" s="319"/>
      <c r="C37" s="319"/>
      <c r="D37" s="321"/>
      <c r="E37" s="321"/>
      <c r="F37" s="319"/>
      <c r="G37" s="319"/>
    </row>
    <row r="38" spans="1:7" ht="10.5" x14ac:dyDescent="0.25">
      <c r="A38" s="325" t="s">
        <v>871</v>
      </c>
      <c r="B38" s="321"/>
      <c r="C38" s="321"/>
      <c r="D38" s="321"/>
      <c r="E38" s="321"/>
      <c r="F38" s="321"/>
      <c r="G38" s="321"/>
    </row>
    <row r="39" spans="1:7" x14ac:dyDescent="0.2">
      <c r="A39" s="315" t="s">
        <v>872</v>
      </c>
      <c r="B39" s="326" t="s">
        <v>873</v>
      </c>
      <c r="C39" s="326" t="s">
        <v>873</v>
      </c>
      <c r="D39" s="326" t="s">
        <v>873</v>
      </c>
      <c r="E39" s="326" t="s">
        <v>873</v>
      </c>
      <c r="F39" s="326" t="s">
        <v>873</v>
      </c>
      <c r="G39" s="327" t="s">
        <v>873</v>
      </c>
    </row>
    <row r="40" spans="1:7" x14ac:dyDescent="0.2">
      <c r="A40" s="318" t="s">
        <v>874</v>
      </c>
      <c r="B40" s="321" t="s">
        <v>878</v>
      </c>
      <c r="C40" s="321" t="s">
        <v>878</v>
      </c>
      <c r="D40" s="321" t="s">
        <v>878</v>
      </c>
      <c r="E40" s="321" t="s">
        <v>875</v>
      </c>
      <c r="F40" s="321" t="s">
        <v>878</v>
      </c>
      <c r="G40" s="328" t="s">
        <v>875</v>
      </c>
    </row>
    <row r="41" spans="1:7" x14ac:dyDescent="0.2">
      <c r="A41" s="318" t="s">
        <v>876</v>
      </c>
      <c r="B41" s="321" t="s">
        <v>877</v>
      </c>
      <c r="C41" s="321" t="s">
        <v>877</v>
      </c>
      <c r="D41" s="321" t="s">
        <v>877</v>
      </c>
      <c r="E41" s="321" t="s">
        <v>877</v>
      </c>
      <c r="F41" s="321" t="s">
        <v>877</v>
      </c>
      <c r="G41" s="328" t="s">
        <v>877</v>
      </c>
    </row>
    <row r="42" spans="1:7" x14ac:dyDescent="0.2">
      <c r="A42" s="318" t="s">
        <v>874</v>
      </c>
      <c r="B42" s="321" t="s">
        <v>878</v>
      </c>
      <c r="C42" s="321" t="s">
        <v>878</v>
      </c>
      <c r="D42" s="321" t="s">
        <v>878</v>
      </c>
      <c r="E42" s="321" t="s">
        <v>878</v>
      </c>
      <c r="F42" s="321" t="s">
        <v>878</v>
      </c>
      <c r="G42" s="328" t="s">
        <v>878</v>
      </c>
    </row>
    <row r="43" spans="1:7" x14ac:dyDescent="0.2">
      <c r="A43" s="322" t="s">
        <v>879</v>
      </c>
      <c r="B43" s="329" t="s">
        <v>878</v>
      </c>
      <c r="C43" s="329" t="s">
        <v>878</v>
      </c>
      <c r="D43" s="329" t="s">
        <v>878</v>
      </c>
      <c r="E43" s="329" t="s">
        <v>875</v>
      </c>
      <c r="F43" s="329" t="s">
        <v>878</v>
      </c>
      <c r="G43" s="330" t="s">
        <v>875</v>
      </c>
    </row>
    <row r="44" spans="1:7" x14ac:dyDescent="0.2">
      <c r="A44" s="321"/>
      <c r="B44" s="321"/>
      <c r="C44" s="321"/>
      <c r="D44" s="321"/>
      <c r="E44" s="321"/>
      <c r="F44" s="321"/>
      <c r="G44" s="321"/>
    </row>
    <row r="45" spans="1:7" ht="10.5" x14ac:dyDescent="0.25">
      <c r="A45" s="325" t="s">
        <v>880</v>
      </c>
      <c r="B45" s="321"/>
      <c r="C45" s="321"/>
      <c r="D45" s="321"/>
      <c r="E45" s="321"/>
      <c r="F45" s="321"/>
      <c r="G45" s="321"/>
    </row>
    <row r="46" spans="1:7" x14ac:dyDescent="0.2">
      <c r="A46" s="315" t="s">
        <v>881</v>
      </c>
      <c r="B46" s="331">
        <v>48.486521979912382</v>
      </c>
      <c r="C46" s="331">
        <v>45.064754662178856</v>
      </c>
      <c r="D46" s="331">
        <v>76.016439845099612</v>
      </c>
      <c r="E46" s="331">
        <v>52.297901015418184</v>
      </c>
      <c r="F46" s="331">
        <v>66.572266281569213</v>
      </c>
      <c r="G46" s="332">
        <v>55.043111775653067</v>
      </c>
    </row>
    <row r="47" spans="1:7" x14ac:dyDescent="0.2">
      <c r="A47" s="318" t="s">
        <v>882</v>
      </c>
      <c r="B47" s="321" t="s">
        <v>885</v>
      </c>
      <c r="C47" s="321" t="s">
        <v>885</v>
      </c>
      <c r="D47" s="321" t="s">
        <v>884</v>
      </c>
      <c r="E47" s="321" t="s">
        <v>883</v>
      </c>
      <c r="F47" s="321" t="s">
        <v>883</v>
      </c>
      <c r="G47" s="328" t="s">
        <v>883</v>
      </c>
    </row>
    <row r="48" spans="1:7" x14ac:dyDescent="0.2">
      <c r="A48" s="318" t="s">
        <v>887</v>
      </c>
      <c r="B48" s="321">
        <v>1</v>
      </c>
      <c r="C48" s="321">
        <v>0</v>
      </c>
      <c r="D48" s="321">
        <v>3</v>
      </c>
      <c r="E48" s="321">
        <v>0</v>
      </c>
      <c r="F48" s="321">
        <v>1</v>
      </c>
      <c r="G48" s="328">
        <v>2</v>
      </c>
    </row>
    <row r="49" spans="1:7" x14ac:dyDescent="0.2">
      <c r="A49" s="318" t="s">
        <v>888</v>
      </c>
      <c r="B49" s="321" t="s">
        <v>885</v>
      </c>
      <c r="C49" s="321" t="s">
        <v>886</v>
      </c>
      <c r="D49" s="321" t="s">
        <v>884</v>
      </c>
      <c r="E49" s="321" t="s">
        <v>886</v>
      </c>
      <c r="F49" s="321" t="s">
        <v>885</v>
      </c>
      <c r="G49" s="328" t="s">
        <v>883</v>
      </c>
    </row>
    <row r="50" spans="1:7" x14ac:dyDescent="0.2">
      <c r="A50" s="318" t="s">
        <v>889</v>
      </c>
      <c r="B50" s="319">
        <v>0.11378398913969352</v>
      </c>
      <c r="C50" s="319">
        <v>0.41710116664112984</v>
      </c>
      <c r="D50" s="319">
        <v>-3.0604588963475832E-2</v>
      </c>
      <c r="E50" s="319">
        <v>0.28020521661177228</v>
      </c>
      <c r="F50" s="319">
        <v>2.2863825847458653E-2</v>
      </c>
      <c r="G50" s="320">
        <v>3.56008716038183E-2</v>
      </c>
    </row>
    <row r="51" spans="1:7" x14ac:dyDescent="0.2">
      <c r="A51" s="318" t="s">
        <v>891</v>
      </c>
      <c r="B51" s="321" t="s">
        <v>883</v>
      </c>
      <c r="C51" s="321" t="s">
        <v>886</v>
      </c>
      <c r="D51" s="321" t="s">
        <v>884</v>
      </c>
      <c r="E51" s="321" t="s">
        <v>886</v>
      </c>
      <c r="F51" s="321" t="s">
        <v>884</v>
      </c>
      <c r="G51" s="328" t="s">
        <v>884</v>
      </c>
    </row>
    <row r="52" spans="1:7" x14ac:dyDescent="0.2">
      <c r="A52" s="318" t="s">
        <v>892</v>
      </c>
      <c r="B52" s="321">
        <v>0</v>
      </c>
      <c r="C52" s="321">
        <v>1.173467</v>
      </c>
      <c r="D52" s="321">
        <v>0.24748000000000001</v>
      </c>
      <c r="E52" s="321">
        <v>0.92570399999999997</v>
      </c>
      <c r="F52" s="321">
        <v>0.66590000000000005</v>
      </c>
      <c r="G52" s="328">
        <v>0.43053599999999997</v>
      </c>
    </row>
    <row r="53" spans="1:7" x14ac:dyDescent="0.2">
      <c r="A53" s="318" t="s">
        <v>893</v>
      </c>
      <c r="B53" s="321" t="s">
        <v>884</v>
      </c>
      <c r="C53" s="321" t="s">
        <v>885</v>
      </c>
      <c r="D53" s="321" t="s">
        <v>884</v>
      </c>
      <c r="E53" s="321" t="s">
        <v>886</v>
      </c>
      <c r="F53" s="321" t="s">
        <v>883</v>
      </c>
      <c r="G53" s="328" t="s">
        <v>883</v>
      </c>
    </row>
    <row r="54" spans="1:7" x14ac:dyDescent="0.2">
      <c r="A54" s="322" t="s">
        <v>894</v>
      </c>
      <c r="B54" s="329" t="s">
        <v>883</v>
      </c>
      <c r="C54" s="329" t="s">
        <v>885</v>
      </c>
      <c r="D54" s="329" t="s">
        <v>884</v>
      </c>
      <c r="E54" s="329" t="s">
        <v>886</v>
      </c>
      <c r="F54" s="329" t="s">
        <v>883</v>
      </c>
      <c r="G54" s="330" t="s">
        <v>883</v>
      </c>
    </row>
    <row r="55" spans="1:7" ht="10.5" thickBot="1" x14ac:dyDescent="0.25">
      <c r="A55" s="321"/>
      <c r="B55" s="321"/>
      <c r="C55" s="321"/>
      <c r="D55" s="321"/>
      <c r="E55" s="321"/>
      <c r="F55" s="321"/>
      <c r="G55" s="321"/>
    </row>
    <row r="56" spans="1:7" ht="11" thickBot="1" x14ac:dyDescent="0.3">
      <c r="A56" s="333" t="s">
        <v>895</v>
      </c>
      <c r="B56" s="334" t="s">
        <v>896</v>
      </c>
      <c r="C56" s="338" t="s">
        <v>898</v>
      </c>
      <c r="D56" s="335" t="s">
        <v>897</v>
      </c>
      <c r="E56" s="339" t="s">
        <v>899</v>
      </c>
      <c r="F56" s="335" t="s">
        <v>897</v>
      </c>
      <c r="G56" s="340" t="s">
        <v>896</v>
      </c>
    </row>
  </sheetData>
  <printOptions horizontalCentered="1"/>
  <pageMargins left="0.1" right="0.1" top="0.75" bottom="0.75" header="0.3" footer="0.3"/>
  <pageSetup scale="70" orientation="landscape" r:id="rId1"/>
  <headerFooter alignWithMargins="0">
    <oddHeader xml:space="preserve">&amp;C&amp;"Arial,Bold"&amp;12SQO Matrix for Evaluating Benthic Habitat at Harbor and Estuary Sites: 2011-12 </oddHeader>
    <oddFooter>&amp;L&amp;14Assessments made with data from Fall 2011 Survey&amp;CAttachement C-11-II.15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view="pageBreakPreview" zoomScale="70" zoomScaleNormal="100" zoomScaleSheetLayoutView="70" workbookViewId="0">
      <selection activeCell="C11" sqref="C11"/>
    </sheetView>
  </sheetViews>
  <sheetFormatPr defaultRowHeight="12.5" x14ac:dyDescent="0.25"/>
  <cols>
    <col min="1" max="1" width="13.26953125" style="56" customWidth="1"/>
    <col min="2" max="2" width="16.453125" style="56" customWidth="1"/>
    <col min="3" max="3" width="7.54296875" style="57" bestFit="1" customWidth="1"/>
    <col min="4" max="4" width="7.81640625" style="57" bestFit="1" customWidth="1"/>
    <col min="5" max="5" width="10.7265625" style="56" customWidth="1"/>
    <col min="6" max="6" width="9" style="56" bestFit="1" customWidth="1"/>
    <col min="7" max="8" width="8.26953125" style="56" bestFit="1" customWidth="1"/>
    <col min="9" max="9" width="8.1796875" style="56" bestFit="1" customWidth="1"/>
    <col min="10" max="10" width="8.26953125" style="56" bestFit="1" customWidth="1"/>
    <col min="11" max="11" width="7.26953125" style="56" customWidth="1"/>
    <col min="12" max="12" width="6.26953125" style="56" customWidth="1"/>
    <col min="13" max="14" width="6.54296875" style="56" customWidth="1"/>
    <col min="15" max="15" width="7.26953125" style="56" customWidth="1"/>
    <col min="16" max="18" width="6.54296875" style="56" customWidth="1"/>
    <col min="19" max="21" width="7.54296875" style="56" customWidth="1"/>
    <col min="22" max="22" width="10" style="56" customWidth="1"/>
    <col min="23" max="16384" width="8.7265625" style="56"/>
  </cols>
  <sheetData>
    <row r="1" spans="1:22" x14ac:dyDescent="0.25">
      <c r="A1" s="87"/>
      <c r="B1" s="84"/>
      <c r="C1" s="85"/>
      <c r="D1" s="85"/>
      <c r="E1" s="84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113"/>
    </row>
    <row r="2" spans="1:22" ht="13" x14ac:dyDescent="0.3">
      <c r="A2" s="69"/>
      <c r="B2" s="68"/>
      <c r="C2" s="68"/>
      <c r="D2" s="68"/>
      <c r="E2" s="68"/>
      <c r="F2" s="68"/>
      <c r="G2" s="68"/>
      <c r="H2" s="68"/>
      <c r="I2" s="68" t="s">
        <v>56</v>
      </c>
      <c r="J2" s="68" t="s">
        <v>89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7"/>
    </row>
    <row r="3" spans="1:22" ht="13" x14ac:dyDescent="0.3">
      <c r="A3" s="69"/>
      <c r="B3" s="68"/>
      <c r="C3" s="68"/>
      <c r="D3" s="68" t="s">
        <v>88</v>
      </c>
      <c r="E3" s="68"/>
      <c r="F3" s="68" t="s">
        <v>87</v>
      </c>
      <c r="G3" s="68" t="s">
        <v>86</v>
      </c>
      <c r="H3" s="68"/>
      <c r="I3" s="68" t="s">
        <v>85</v>
      </c>
      <c r="J3" s="68" t="s">
        <v>85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7" t="s">
        <v>84</v>
      </c>
    </row>
    <row r="4" spans="1:22" ht="13" x14ac:dyDescent="0.3">
      <c r="A4" s="69" t="s">
        <v>83</v>
      </c>
      <c r="B4" s="68" t="s">
        <v>82</v>
      </c>
      <c r="C4" s="68" t="s">
        <v>81</v>
      </c>
      <c r="D4" s="68" t="s">
        <v>80</v>
      </c>
      <c r="E4" s="68" t="s">
        <v>79</v>
      </c>
      <c r="F4" s="68" t="s">
        <v>78</v>
      </c>
      <c r="G4" s="68" t="s">
        <v>77</v>
      </c>
      <c r="H4" s="68" t="s">
        <v>76</v>
      </c>
      <c r="I4" s="68" t="s">
        <v>75</v>
      </c>
      <c r="J4" s="68" t="s">
        <v>74</v>
      </c>
      <c r="K4" s="68" t="s">
        <v>73</v>
      </c>
      <c r="L4" s="68" t="s">
        <v>72</v>
      </c>
      <c r="M4" s="68" t="s">
        <v>3</v>
      </c>
      <c r="N4" s="68" t="s">
        <v>71</v>
      </c>
      <c r="O4" s="68" t="s">
        <v>4</v>
      </c>
      <c r="P4" s="68" t="s">
        <v>6</v>
      </c>
      <c r="Q4" s="68" t="s">
        <v>5</v>
      </c>
      <c r="R4" s="68" t="s">
        <v>70</v>
      </c>
      <c r="S4" s="68" t="s">
        <v>8</v>
      </c>
      <c r="T4" s="68" t="s">
        <v>69</v>
      </c>
      <c r="U4" s="68" t="s">
        <v>7</v>
      </c>
      <c r="V4" s="67" t="s">
        <v>68</v>
      </c>
    </row>
    <row r="5" spans="1:22" ht="13.5" thickBot="1" x14ac:dyDescent="0.35">
      <c r="A5" s="114"/>
      <c r="B5" s="63"/>
      <c r="C5" s="63"/>
      <c r="D5" s="63" t="s">
        <v>67</v>
      </c>
      <c r="E5" s="63"/>
      <c r="F5" s="63" t="s">
        <v>236</v>
      </c>
      <c r="G5" s="63"/>
      <c r="H5" s="63"/>
      <c r="I5" s="63"/>
      <c r="J5" s="63"/>
      <c r="K5" s="63"/>
      <c r="L5" s="63"/>
      <c r="M5" s="63" t="s">
        <v>237</v>
      </c>
      <c r="N5" s="63"/>
      <c r="O5" s="63"/>
      <c r="P5" s="63"/>
      <c r="Q5" s="63"/>
      <c r="R5" s="63"/>
      <c r="S5" s="63"/>
      <c r="T5" s="63"/>
      <c r="U5" s="63"/>
      <c r="V5" s="341"/>
    </row>
    <row r="6" spans="1:22" x14ac:dyDescent="0.25">
      <c r="A6" s="84" t="s">
        <v>14</v>
      </c>
      <c r="B6" s="84" t="s">
        <v>58</v>
      </c>
      <c r="C6" s="85" t="s">
        <v>57</v>
      </c>
      <c r="D6" s="85">
        <v>326</v>
      </c>
      <c r="E6" s="84" t="s">
        <v>56</v>
      </c>
      <c r="F6" s="115">
        <v>12.657908142709754</v>
      </c>
      <c r="G6" s="115">
        <v>9.8465117843278729E-2</v>
      </c>
      <c r="H6" s="115">
        <v>1.3798997540459852</v>
      </c>
      <c r="I6" s="115">
        <v>1.4949318395676516</v>
      </c>
      <c r="J6" s="115">
        <v>0.16820889185719995</v>
      </c>
      <c r="K6" s="115">
        <v>179.41109621187479</v>
      </c>
      <c r="L6" s="115">
        <v>27.069465927457895</v>
      </c>
      <c r="M6" s="115">
        <v>0.25053588723447423</v>
      </c>
      <c r="N6" s="115">
        <v>6.5861596301819452</v>
      </c>
      <c r="O6" s="115">
        <v>29.279971145488442</v>
      </c>
      <c r="P6" s="115">
        <v>5.5163036792887841</v>
      </c>
      <c r="Q6" s="115">
        <v>6.6234014512573394</v>
      </c>
      <c r="R6" s="115">
        <v>0.25053588723447423</v>
      </c>
      <c r="S6" s="115">
        <v>68.08369162598467</v>
      </c>
      <c r="T6" s="115">
        <v>4.2376678223668955</v>
      </c>
      <c r="U6" s="115">
        <v>6.2972533818394876</v>
      </c>
      <c r="V6" s="115">
        <v>165.31192959354726</v>
      </c>
    </row>
    <row r="7" spans="1:22" x14ac:dyDescent="0.25">
      <c r="A7" s="82"/>
      <c r="B7" s="82"/>
      <c r="C7" s="83"/>
      <c r="D7" s="83"/>
      <c r="E7" s="82" t="s">
        <v>55</v>
      </c>
      <c r="F7" s="116" t="s">
        <v>54</v>
      </c>
      <c r="G7" s="116" t="s">
        <v>54</v>
      </c>
      <c r="H7" s="116" t="s">
        <v>54</v>
      </c>
      <c r="I7" s="116" t="s">
        <v>54</v>
      </c>
      <c r="J7" s="116" t="s">
        <v>54</v>
      </c>
      <c r="K7" s="116" t="s">
        <v>54</v>
      </c>
      <c r="L7" s="116" t="s">
        <v>54</v>
      </c>
      <c r="M7" s="116">
        <v>0.25279296729964967</v>
      </c>
      <c r="N7" s="116">
        <v>1.0901696714797393</v>
      </c>
      <c r="O7" s="116">
        <v>12.825857470359459</v>
      </c>
      <c r="P7" s="116">
        <v>0.25053588723447423</v>
      </c>
      <c r="Q7" s="116">
        <v>2.2830364859249617</v>
      </c>
      <c r="R7" s="116">
        <v>0.25053588723447423</v>
      </c>
      <c r="S7" s="116">
        <v>13.938597942490953</v>
      </c>
      <c r="T7" s="116">
        <v>2.5978991550169357</v>
      </c>
      <c r="U7" s="116">
        <v>6.679828452886726</v>
      </c>
      <c r="V7" s="116" t="s">
        <v>54</v>
      </c>
    </row>
    <row r="8" spans="1:22" ht="13" thickBot="1" x14ac:dyDescent="0.3">
      <c r="A8" s="80" t="s">
        <v>59</v>
      </c>
      <c r="B8" s="80"/>
      <c r="C8" s="81"/>
      <c r="D8" s="81"/>
      <c r="E8" s="80"/>
      <c r="F8" s="117" t="s">
        <v>54</v>
      </c>
      <c r="G8" s="117" t="s">
        <v>54</v>
      </c>
      <c r="H8" s="117" t="s">
        <v>54</v>
      </c>
      <c r="I8" s="117" t="s">
        <v>54</v>
      </c>
      <c r="J8" s="117" t="s">
        <v>54</v>
      </c>
      <c r="K8" s="117" t="s">
        <v>54</v>
      </c>
      <c r="L8" s="117" t="s">
        <v>54</v>
      </c>
      <c r="M8" s="117" t="s">
        <v>54</v>
      </c>
      <c r="N8" s="117" t="s">
        <v>54</v>
      </c>
      <c r="O8" s="117" t="s">
        <v>54</v>
      </c>
      <c r="P8" s="117" t="s">
        <v>54</v>
      </c>
      <c r="Q8" s="117" t="s">
        <v>54</v>
      </c>
      <c r="R8" s="117" t="s">
        <v>54</v>
      </c>
      <c r="S8" s="117" t="s">
        <v>54</v>
      </c>
      <c r="T8" s="117" t="s">
        <v>54</v>
      </c>
      <c r="U8" s="117" t="s">
        <v>54</v>
      </c>
      <c r="V8" s="117" t="s">
        <v>54</v>
      </c>
    </row>
    <row r="9" spans="1:22" x14ac:dyDescent="0.25">
      <c r="A9" s="84" t="s">
        <v>18</v>
      </c>
      <c r="B9" s="84" t="s">
        <v>63</v>
      </c>
      <c r="C9" s="85" t="s">
        <v>57</v>
      </c>
      <c r="D9" s="85">
        <v>330</v>
      </c>
      <c r="E9" s="84" t="s">
        <v>56</v>
      </c>
      <c r="F9" s="115">
        <v>6.5927068038837282</v>
      </c>
      <c r="G9" s="115">
        <v>0.40696877163526662</v>
      </c>
      <c r="H9" s="115">
        <v>2.7183538411970036</v>
      </c>
      <c r="I9" s="115">
        <v>1.1091749695921727</v>
      </c>
      <c r="J9" s="115">
        <v>0.10229962328854937</v>
      </c>
      <c r="K9" s="115">
        <v>108.97870950407649</v>
      </c>
      <c r="L9" s="115">
        <v>20.448965576444326</v>
      </c>
      <c r="M9" s="115">
        <v>0.32442448100444493</v>
      </c>
      <c r="N9" s="115">
        <v>4.1506266074898575</v>
      </c>
      <c r="O9" s="115">
        <v>29.6352287081105</v>
      </c>
      <c r="P9" s="115">
        <v>7.1440277466545812</v>
      </c>
      <c r="Q9" s="115">
        <v>7.0682172150109306</v>
      </c>
      <c r="R9" s="115">
        <v>0.24972881012026002</v>
      </c>
      <c r="S9" s="115">
        <v>97.727579313981579</v>
      </c>
      <c r="T9" s="115">
        <v>2.4415450632293276</v>
      </c>
      <c r="U9" s="115">
        <v>0.76590934175276171</v>
      </c>
      <c r="V9" s="115">
        <v>129.15104468027465</v>
      </c>
    </row>
    <row r="10" spans="1:22" x14ac:dyDescent="0.25">
      <c r="A10" s="82"/>
      <c r="B10" s="82"/>
      <c r="C10" s="83"/>
      <c r="D10" s="83"/>
      <c r="E10" s="82" t="s">
        <v>55</v>
      </c>
      <c r="F10" s="116" t="s">
        <v>54</v>
      </c>
      <c r="G10" s="116" t="s">
        <v>54</v>
      </c>
      <c r="H10" s="116" t="s">
        <v>54</v>
      </c>
      <c r="I10" s="116" t="s">
        <v>54</v>
      </c>
      <c r="J10" s="116" t="s">
        <v>54</v>
      </c>
      <c r="K10" s="116" t="s">
        <v>54</v>
      </c>
      <c r="L10" s="116" t="s">
        <v>54</v>
      </c>
      <c r="M10" s="116">
        <v>0.28094491138529254</v>
      </c>
      <c r="N10" s="116">
        <v>1.093678405035603</v>
      </c>
      <c r="O10" s="116">
        <v>11.429552506039757</v>
      </c>
      <c r="P10" s="116">
        <v>0.8528684809910666</v>
      </c>
      <c r="Q10" s="116">
        <v>4.1941061771090098</v>
      </c>
      <c r="R10" s="116">
        <v>0.24972881012026002</v>
      </c>
      <c r="S10" s="116">
        <v>27.806857062587166</v>
      </c>
      <c r="T10" s="116">
        <v>1.7625948607148709</v>
      </c>
      <c r="U10" s="116">
        <v>0.6432746582115626</v>
      </c>
      <c r="V10" s="116" t="s">
        <v>54</v>
      </c>
    </row>
    <row r="11" spans="1:22" x14ac:dyDescent="0.25">
      <c r="A11" s="82"/>
      <c r="B11" s="82" t="s">
        <v>62</v>
      </c>
      <c r="C11" s="83" t="s">
        <v>57</v>
      </c>
      <c r="D11" s="83">
        <v>248</v>
      </c>
      <c r="E11" s="82" t="s">
        <v>56</v>
      </c>
      <c r="F11" s="116">
        <v>1.9218239496042659</v>
      </c>
      <c r="G11" s="116">
        <v>0.46398931416751027</v>
      </c>
      <c r="H11" s="116">
        <v>3.1951131660991847</v>
      </c>
      <c r="I11" s="116">
        <v>2.7570106490420847</v>
      </c>
      <c r="J11" s="116">
        <v>0.62203970752814763</v>
      </c>
      <c r="K11" s="116">
        <v>375.48954974478141</v>
      </c>
      <c r="L11" s="116">
        <v>52.785864414302686</v>
      </c>
      <c r="M11" s="116">
        <v>0.42130947732702279</v>
      </c>
      <c r="N11" s="116">
        <v>3.8318393659707741</v>
      </c>
      <c r="O11" s="116">
        <v>36.078332706314065</v>
      </c>
      <c r="P11" s="116">
        <v>16.190745195588473</v>
      </c>
      <c r="Q11" s="116">
        <v>6.0837681919652127</v>
      </c>
      <c r="R11" s="116">
        <v>7.5657687829852688E-2</v>
      </c>
      <c r="S11" s="116">
        <v>159.35140889449579</v>
      </c>
      <c r="T11" s="116">
        <v>3.4921215127739846</v>
      </c>
      <c r="U11" s="116">
        <v>0.50438458553235122</v>
      </c>
      <c r="V11" s="116">
        <v>149.65387349559879</v>
      </c>
    </row>
    <row r="12" spans="1:22" x14ac:dyDescent="0.25">
      <c r="A12" s="82"/>
      <c r="B12" s="82"/>
      <c r="C12" s="83"/>
      <c r="D12" s="83"/>
      <c r="E12" s="82" t="s">
        <v>55</v>
      </c>
      <c r="F12" s="116" t="s">
        <v>54</v>
      </c>
      <c r="G12" s="116" t="s">
        <v>54</v>
      </c>
      <c r="H12" s="116" t="s">
        <v>54</v>
      </c>
      <c r="I12" s="116" t="s">
        <v>54</v>
      </c>
      <c r="J12" s="116" t="s">
        <v>54</v>
      </c>
      <c r="K12" s="116" t="s">
        <v>54</v>
      </c>
      <c r="L12" s="116" t="s">
        <v>54</v>
      </c>
      <c r="M12" s="116">
        <v>5.0438458553235123E-2</v>
      </c>
      <c r="N12" s="116">
        <v>0.50883503775763672</v>
      </c>
      <c r="O12" s="116">
        <v>10.992616996455066</v>
      </c>
      <c r="P12" s="116">
        <v>0.20472080236313078</v>
      </c>
      <c r="Q12" s="116">
        <v>1.909244004647459</v>
      </c>
      <c r="R12" s="116">
        <v>7.5657687829852688E-2</v>
      </c>
      <c r="S12" s="116">
        <v>11.146899340264962</v>
      </c>
      <c r="T12" s="116">
        <v>1.7460607563869923</v>
      </c>
      <c r="U12" s="116">
        <v>0.54443865555992033</v>
      </c>
      <c r="V12" s="116" t="s">
        <v>54</v>
      </c>
    </row>
    <row r="13" spans="1:22" ht="13" thickBot="1" x14ac:dyDescent="0.3">
      <c r="A13" s="80" t="s">
        <v>59</v>
      </c>
      <c r="B13" s="80"/>
      <c r="C13" s="81"/>
      <c r="D13" s="81"/>
      <c r="E13" s="80"/>
      <c r="F13" s="117" t="s">
        <v>54</v>
      </c>
      <c r="G13" s="117" t="s">
        <v>54</v>
      </c>
      <c r="H13" s="117" t="s">
        <v>54</v>
      </c>
      <c r="I13" s="117" t="s">
        <v>54</v>
      </c>
      <c r="J13" s="117" t="s">
        <v>54</v>
      </c>
      <c r="K13" s="117" t="s">
        <v>54</v>
      </c>
      <c r="L13" s="117" t="s">
        <v>54</v>
      </c>
      <c r="M13" s="117" t="s">
        <v>54</v>
      </c>
      <c r="N13" s="117" t="s">
        <v>54</v>
      </c>
      <c r="O13" s="117" t="s">
        <v>54</v>
      </c>
      <c r="P13" s="117" t="s">
        <v>54</v>
      </c>
      <c r="Q13" s="117" t="s">
        <v>54</v>
      </c>
      <c r="R13" s="117" t="s">
        <v>54</v>
      </c>
      <c r="S13" s="117" t="s">
        <v>54</v>
      </c>
      <c r="T13" s="117" t="s">
        <v>54</v>
      </c>
      <c r="U13" s="117" t="s">
        <v>54</v>
      </c>
      <c r="V13" s="117" t="s">
        <v>54</v>
      </c>
    </row>
    <row r="14" spans="1:22" x14ac:dyDescent="0.25">
      <c r="A14" s="84" t="s">
        <v>20</v>
      </c>
      <c r="B14" s="84" t="s">
        <v>60</v>
      </c>
      <c r="C14" s="85" t="s">
        <v>57</v>
      </c>
      <c r="D14" s="85">
        <v>96</v>
      </c>
      <c r="E14" s="84" t="s">
        <v>56</v>
      </c>
      <c r="F14" s="115">
        <v>4.2413205302723709</v>
      </c>
      <c r="G14" s="115">
        <v>0.35679028242767613</v>
      </c>
      <c r="H14" s="115">
        <v>6.1232647192278913</v>
      </c>
      <c r="I14" s="115">
        <v>1.4358988509130151</v>
      </c>
      <c r="J14" s="115">
        <v>0.10289816415878739</v>
      </c>
      <c r="K14" s="115">
        <v>379.121138540402</v>
      </c>
      <c r="L14" s="115">
        <v>78.237287382117401</v>
      </c>
      <c r="M14" s="115">
        <v>0.60550874998467064</v>
      </c>
      <c r="N14" s="115">
        <v>7.1319733146928606</v>
      </c>
      <c r="O14" s="115">
        <v>53.89027874863568</v>
      </c>
      <c r="P14" s="115">
        <v>19.023705284328511</v>
      </c>
      <c r="Q14" s="115">
        <v>9.5693376500741927</v>
      </c>
      <c r="R14" s="115">
        <v>0.24910170094306069</v>
      </c>
      <c r="S14" s="115">
        <v>258.06169750928956</v>
      </c>
      <c r="T14" s="115">
        <v>4.219399580589382</v>
      </c>
      <c r="U14" s="115">
        <v>0.96191579902628055</v>
      </c>
      <c r="V14" s="115">
        <v>65.034705615442149</v>
      </c>
    </row>
    <row r="15" spans="1:22" x14ac:dyDescent="0.25">
      <c r="A15" s="82"/>
      <c r="B15" s="82"/>
      <c r="C15" s="83"/>
      <c r="D15" s="83"/>
      <c r="E15" s="82" t="s">
        <v>55</v>
      </c>
      <c r="F15" s="116" t="s">
        <v>54</v>
      </c>
      <c r="G15" s="116" t="s">
        <v>54</v>
      </c>
      <c r="H15" s="116" t="s">
        <v>54</v>
      </c>
      <c r="I15" s="116" t="s">
        <v>54</v>
      </c>
      <c r="J15" s="116" t="s">
        <v>54</v>
      </c>
      <c r="K15" s="116" t="s">
        <v>54</v>
      </c>
      <c r="L15" s="116" t="s">
        <v>54</v>
      </c>
      <c r="M15" s="116">
        <v>0.24910170094306069</v>
      </c>
      <c r="N15" s="116">
        <v>0.9120954588376684</v>
      </c>
      <c r="O15" s="116">
        <v>13.773407895220926</v>
      </c>
      <c r="P15" s="116">
        <v>0.94658646358363063</v>
      </c>
      <c r="Q15" s="116">
        <v>3.6522141692113359</v>
      </c>
      <c r="R15" s="116">
        <v>0.24910170094306069</v>
      </c>
      <c r="S15" s="116">
        <v>35.353279864611302</v>
      </c>
      <c r="T15" s="116">
        <v>1.8586819224212989</v>
      </c>
      <c r="U15" s="116">
        <v>0.2874250395496854</v>
      </c>
      <c r="V15" s="116" t="s">
        <v>54</v>
      </c>
    </row>
    <row r="16" spans="1:22" x14ac:dyDescent="0.25">
      <c r="A16" s="82"/>
      <c r="B16" s="82" t="s">
        <v>62</v>
      </c>
      <c r="C16" s="83" t="s">
        <v>57</v>
      </c>
      <c r="D16" s="83">
        <v>168</v>
      </c>
      <c r="E16" s="82" t="s">
        <v>56</v>
      </c>
      <c r="F16" s="116">
        <v>2.1909562176660518</v>
      </c>
      <c r="G16" s="116">
        <v>0.1948796515773448</v>
      </c>
      <c r="H16" s="116">
        <v>1.7477413319177788</v>
      </c>
      <c r="I16" s="116">
        <v>0.84615741738364159</v>
      </c>
      <c r="J16" s="116">
        <v>9.609303417478246E-2</v>
      </c>
      <c r="K16" s="116">
        <v>75.202719511703719</v>
      </c>
      <c r="L16" s="116">
        <v>22.279568536144822</v>
      </c>
      <c r="M16" s="116">
        <v>0.17738231012209157</v>
      </c>
      <c r="N16" s="116">
        <v>1.6139600316047098</v>
      </c>
      <c r="O16" s="116">
        <v>23.830546898130873</v>
      </c>
      <c r="P16" s="116">
        <v>6.3704338289526472</v>
      </c>
      <c r="Q16" s="116">
        <v>2.9191434492931863</v>
      </c>
      <c r="R16" s="116">
        <v>7.4456772150013756E-2</v>
      </c>
      <c r="S16" s="116">
        <v>94.551341010264522</v>
      </c>
      <c r="T16" s="116">
        <v>1.4015392404708471</v>
      </c>
      <c r="U16" s="116">
        <v>0.30877661391623351</v>
      </c>
      <c r="V16" s="116">
        <v>116.29271847806854</v>
      </c>
    </row>
    <row r="17" spans="1:22" x14ac:dyDescent="0.25">
      <c r="A17" s="82"/>
      <c r="B17" s="82"/>
      <c r="C17" s="83"/>
      <c r="D17" s="83"/>
      <c r="E17" s="82" t="s">
        <v>55</v>
      </c>
      <c r="F17" s="116" t="s">
        <v>54</v>
      </c>
      <c r="G17" s="116" t="s">
        <v>54</v>
      </c>
      <c r="H17" s="116" t="s">
        <v>54</v>
      </c>
      <c r="I17" s="116" t="s">
        <v>54</v>
      </c>
      <c r="J17" s="116" t="s">
        <v>54</v>
      </c>
      <c r="K17" s="116" t="s">
        <v>54</v>
      </c>
      <c r="L17" s="116" t="s">
        <v>54</v>
      </c>
      <c r="M17" s="116">
        <v>5.4747626580892467E-2</v>
      </c>
      <c r="N17" s="116">
        <v>0.64821189871776674</v>
      </c>
      <c r="O17" s="116">
        <v>11.838626771852187</v>
      </c>
      <c r="P17" s="116">
        <v>0.48396901897508937</v>
      </c>
      <c r="Q17" s="116">
        <v>1.6270994619841239</v>
      </c>
      <c r="R17" s="116">
        <v>7.4456772150013756E-2</v>
      </c>
      <c r="S17" s="116">
        <v>25.028424967720799</v>
      </c>
      <c r="T17" s="116">
        <v>1.0818131012384351</v>
      </c>
      <c r="U17" s="116">
        <v>0.19928136075444858</v>
      </c>
      <c r="V17" s="116" t="s">
        <v>54</v>
      </c>
    </row>
    <row r="18" spans="1:22" ht="13" thickBot="1" x14ac:dyDescent="0.3">
      <c r="A18" s="80" t="s">
        <v>59</v>
      </c>
      <c r="B18" s="80"/>
      <c r="C18" s="81"/>
      <c r="D18" s="81"/>
      <c r="E18" s="80"/>
      <c r="F18" s="117" t="s">
        <v>54</v>
      </c>
      <c r="G18" s="117" t="s">
        <v>54</v>
      </c>
      <c r="H18" s="117" t="s">
        <v>54</v>
      </c>
      <c r="I18" s="117" t="s">
        <v>54</v>
      </c>
      <c r="J18" s="117" t="s">
        <v>54</v>
      </c>
      <c r="K18" s="117" t="s">
        <v>54</v>
      </c>
      <c r="L18" s="117" t="s">
        <v>54</v>
      </c>
      <c r="M18" s="117" t="s">
        <v>54</v>
      </c>
      <c r="N18" s="117" t="s">
        <v>54</v>
      </c>
      <c r="O18" s="117" t="s">
        <v>54</v>
      </c>
      <c r="P18" s="117" t="s">
        <v>54</v>
      </c>
      <c r="Q18" s="117" t="s">
        <v>54</v>
      </c>
      <c r="R18" s="117" t="s">
        <v>54</v>
      </c>
      <c r="S18" s="117" t="s">
        <v>54</v>
      </c>
      <c r="T18" s="117" t="s">
        <v>54</v>
      </c>
      <c r="U18" s="117" t="s">
        <v>54</v>
      </c>
      <c r="V18" s="117" t="s">
        <v>54</v>
      </c>
    </row>
    <row r="19" spans="1:22" x14ac:dyDescent="0.25">
      <c r="A19" s="84" t="s">
        <v>22</v>
      </c>
      <c r="B19" s="84" t="s">
        <v>60</v>
      </c>
      <c r="C19" s="85" t="s">
        <v>57</v>
      </c>
      <c r="D19" s="85">
        <v>10</v>
      </c>
      <c r="E19" s="84" t="s">
        <v>56</v>
      </c>
      <c r="F19" s="115">
        <v>5.4894963393546963</v>
      </c>
      <c r="G19" s="115">
        <v>0.15783083771752326</v>
      </c>
      <c r="H19" s="115">
        <v>2.2648173356388654</v>
      </c>
      <c r="I19" s="115">
        <v>0.25458960303152939</v>
      </c>
      <c r="J19" s="115">
        <v>7.3580810124719467E-4</v>
      </c>
      <c r="K19" s="115">
        <v>53.938780765976226</v>
      </c>
      <c r="L19" s="115">
        <v>10.172179095691844</v>
      </c>
      <c r="M19" s="115">
        <v>1.1405025569331517</v>
      </c>
      <c r="N19" s="115">
        <v>6.8062249365365508</v>
      </c>
      <c r="O19" s="115">
        <v>45.325779036827193</v>
      </c>
      <c r="P19" s="115">
        <v>9.2343916706522933</v>
      </c>
      <c r="Q19" s="115">
        <v>10.889959898458482</v>
      </c>
      <c r="R19" s="115">
        <v>0.25753283543651817</v>
      </c>
      <c r="S19" s="115">
        <v>139.4356351863434</v>
      </c>
      <c r="T19" s="115">
        <v>3.1639748353629371</v>
      </c>
      <c r="U19" s="115">
        <v>1.2140833670578712</v>
      </c>
      <c r="V19" s="115">
        <v>87.818696883852695</v>
      </c>
    </row>
    <row r="20" spans="1:22" x14ac:dyDescent="0.25">
      <c r="A20" s="82"/>
      <c r="B20" s="82"/>
      <c r="C20" s="83"/>
      <c r="D20" s="83"/>
      <c r="E20" s="82" t="s">
        <v>55</v>
      </c>
      <c r="F20" s="116" t="s">
        <v>54</v>
      </c>
      <c r="G20" s="116" t="s">
        <v>54</v>
      </c>
      <c r="H20" s="116" t="s">
        <v>54</v>
      </c>
      <c r="I20" s="116" t="s">
        <v>54</v>
      </c>
      <c r="J20" s="116" t="s">
        <v>54</v>
      </c>
      <c r="K20" s="116" t="s">
        <v>54</v>
      </c>
      <c r="L20" s="116" t="s">
        <v>54</v>
      </c>
      <c r="M20" s="116">
        <v>0.25753283543651817</v>
      </c>
      <c r="N20" s="116">
        <v>0.62543688606011549</v>
      </c>
      <c r="O20" s="116">
        <v>14.311467569257937</v>
      </c>
      <c r="P20" s="116">
        <v>0.62543688606011549</v>
      </c>
      <c r="Q20" s="116">
        <v>4.2308965821713693</v>
      </c>
      <c r="R20" s="116">
        <v>0.25753283543651817</v>
      </c>
      <c r="S20" s="116">
        <v>24.171296125970347</v>
      </c>
      <c r="T20" s="116">
        <v>1.6187778227438283</v>
      </c>
      <c r="U20" s="116">
        <v>0.88296972149663366</v>
      </c>
      <c r="V20" s="116" t="s">
        <v>54</v>
      </c>
    </row>
    <row r="21" spans="1:22" x14ac:dyDescent="0.25">
      <c r="A21" s="82"/>
      <c r="B21" s="82" t="s">
        <v>62</v>
      </c>
      <c r="C21" s="83" t="s">
        <v>57</v>
      </c>
      <c r="D21" s="83">
        <v>353</v>
      </c>
      <c r="E21" s="82" t="s">
        <v>56</v>
      </c>
      <c r="F21" s="116">
        <v>3.3000472230383391</v>
      </c>
      <c r="G21" s="116">
        <v>0.19287343798414427</v>
      </c>
      <c r="H21" s="116">
        <v>1.9024391413223678</v>
      </c>
      <c r="I21" s="116">
        <v>1.0255038800328466</v>
      </c>
      <c r="J21" s="116">
        <v>6.6337373433971586E-2</v>
      </c>
      <c r="K21" s="116">
        <v>158.87056791566093</v>
      </c>
      <c r="L21" s="116">
        <v>37.732687587031975</v>
      </c>
      <c r="M21" s="116">
        <v>0.50130835226614823</v>
      </c>
      <c r="N21" s="116">
        <v>1.7509314590584804</v>
      </c>
      <c r="O21" s="116">
        <v>25.371830618642644</v>
      </c>
      <c r="P21" s="116">
        <v>6.7733949716792043</v>
      </c>
      <c r="Q21" s="116">
        <v>4.4242285974424096</v>
      </c>
      <c r="R21" s="116">
        <v>7.5039919673934863E-2</v>
      </c>
      <c r="S21" s="116">
        <v>124.71426205586658</v>
      </c>
      <c r="T21" s="116">
        <v>1.7186226047544249</v>
      </c>
      <c r="U21" s="116">
        <v>0.58364381968616008</v>
      </c>
      <c r="V21" s="116">
        <v>260.37914127859477</v>
      </c>
    </row>
    <row r="22" spans="1:22" x14ac:dyDescent="0.25">
      <c r="A22" s="82"/>
      <c r="B22" s="82"/>
      <c r="C22" s="83"/>
      <c r="D22" s="83"/>
      <c r="E22" s="82" t="s">
        <v>55</v>
      </c>
      <c r="F22" s="116" t="s">
        <v>54</v>
      </c>
      <c r="G22" s="116" t="s">
        <v>54</v>
      </c>
      <c r="H22" s="116" t="s">
        <v>54</v>
      </c>
      <c r="I22" s="116" t="s">
        <v>54</v>
      </c>
      <c r="J22" s="116" t="s">
        <v>54</v>
      </c>
      <c r="K22" s="116" t="s">
        <v>54</v>
      </c>
      <c r="L22" s="116" t="s">
        <v>54</v>
      </c>
      <c r="M22" s="116">
        <v>6.2533266394945719E-2</v>
      </c>
      <c r="N22" s="116">
        <v>0.47004171906867537</v>
      </c>
      <c r="O22" s="116">
        <v>10.134558040407537</v>
      </c>
      <c r="P22" s="116">
        <v>0.24804862336661804</v>
      </c>
      <c r="Q22" s="116">
        <v>1.9270668260709107</v>
      </c>
      <c r="R22" s="116">
        <v>7.5039919673934863E-2</v>
      </c>
      <c r="S22" s="116">
        <v>21.701127881259332</v>
      </c>
      <c r="T22" s="116">
        <v>1.1391476694945946</v>
      </c>
      <c r="U22" s="116">
        <v>0.6003193573914789</v>
      </c>
      <c r="V22" s="116" t="s">
        <v>54</v>
      </c>
    </row>
    <row r="23" spans="1:22" ht="13" thickBot="1" x14ac:dyDescent="0.3">
      <c r="A23" s="80" t="s">
        <v>59</v>
      </c>
      <c r="B23" s="80"/>
      <c r="C23" s="81"/>
      <c r="D23" s="81"/>
      <c r="E23" s="80"/>
      <c r="F23" s="117" t="s">
        <v>54</v>
      </c>
      <c r="G23" s="117" t="s">
        <v>54</v>
      </c>
      <c r="H23" s="117" t="s">
        <v>54</v>
      </c>
      <c r="I23" s="117" t="s">
        <v>54</v>
      </c>
      <c r="J23" s="117" t="s">
        <v>54</v>
      </c>
      <c r="K23" s="117" t="s">
        <v>54</v>
      </c>
      <c r="L23" s="117" t="s">
        <v>54</v>
      </c>
      <c r="M23" s="117" t="s">
        <v>54</v>
      </c>
      <c r="N23" s="117" t="s">
        <v>54</v>
      </c>
      <c r="O23" s="117" t="s">
        <v>54</v>
      </c>
      <c r="P23" s="117" t="s">
        <v>54</v>
      </c>
      <c r="Q23" s="117" t="s">
        <v>54</v>
      </c>
      <c r="R23" s="117" t="s">
        <v>54</v>
      </c>
      <c r="S23" s="117" t="s">
        <v>54</v>
      </c>
      <c r="T23" s="117" t="s">
        <v>54</v>
      </c>
      <c r="U23" s="117" t="s">
        <v>54</v>
      </c>
      <c r="V23" s="117" t="s">
        <v>54</v>
      </c>
    </row>
    <row r="24" spans="1:22" x14ac:dyDescent="0.25">
      <c r="A24" s="84" t="s">
        <v>25</v>
      </c>
      <c r="B24" s="84" t="s">
        <v>64</v>
      </c>
      <c r="C24" s="85" t="s">
        <v>57</v>
      </c>
      <c r="D24" s="85">
        <v>1</v>
      </c>
      <c r="E24" s="84" t="s">
        <v>56</v>
      </c>
      <c r="F24" s="115">
        <v>20.624701077958868</v>
      </c>
      <c r="G24" s="115">
        <v>0.29432324049887787</v>
      </c>
      <c r="H24" s="115">
        <v>10.312350538979434</v>
      </c>
      <c r="I24" s="115">
        <v>4.065339759390751</v>
      </c>
      <c r="J24" s="115">
        <v>0.61807880504764356</v>
      </c>
      <c r="K24" s="115">
        <v>187.08288878260549</v>
      </c>
      <c r="L24" s="115">
        <v>92.803796769802432</v>
      </c>
      <c r="M24" s="115">
        <v>1.103712151870792</v>
      </c>
      <c r="N24" s="115">
        <v>10.301313417460726</v>
      </c>
      <c r="O24" s="115">
        <v>221.110334424782</v>
      </c>
      <c r="P24" s="115">
        <v>17.659394429932671</v>
      </c>
      <c r="Q24" s="115">
        <v>36.790405062359731</v>
      </c>
      <c r="R24" s="115">
        <v>0.36790405062359732</v>
      </c>
      <c r="S24" s="115">
        <v>765.97623339832967</v>
      </c>
      <c r="T24" s="115">
        <v>5.150656708730363</v>
      </c>
      <c r="U24" s="115">
        <v>1.4716162024943893</v>
      </c>
      <c r="V24" s="115" t="s">
        <v>54</v>
      </c>
    </row>
    <row r="25" spans="1:22" x14ac:dyDescent="0.25">
      <c r="A25" s="82"/>
      <c r="B25" s="82"/>
      <c r="C25" s="83"/>
      <c r="D25" s="83"/>
      <c r="E25" s="82" t="s">
        <v>55</v>
      </c>
      <c r="F25" s="116" t="s">
        <v>54</v>
      </c>
      <c r="G25" s="116" t="s">
        <v>54</v>
      </c>
      <c r="H25" s="116" t="s">
        <v>54</v>
      </c>
      <c r="I25" s="116" t="s">
        <v>54</v>
      </c>
      <c r="J25" s="116" t="s">
        <v>54</v>
      </c>
      <c r="K25" s="116" t="s">
        <v>54</v>
      </c>
      <c r="L25" s="116" t="s">
        <v>54</v>
      </c>
      <c r="M25" s="116">
        <v>0.36790405062359732</v>
      </c>
      <c r="N25" s="116">
        <v>4.4148486074831679</v>
      </c>
      <c r="O25" s="116">
        <v>123.61576100952871</v>
      </c>
      <c r="P25" s="116">
        <v>4.4148486074831679</v>
      </c>
      <c r="Q25" s="116">
        <v>30.903940252382178</v>
      </c>
      <c r="R25" s="116">
        <v>0.36790405062359732</v>
      </c>
      <c r="S25" s="116">
        <v>486.00125087377211</v>
      </c>
      <c r="T25" s="116">
        <v>3.6790405062359732</v>
      </c>
      <c r="U25" s="116">
        <v>1.103712151870792</v>
      </c>
      <c r="V25" s="116" t="s">
        <v>54</v>
      </c>
    </row>
    <row r="26" spans="1:22" x14ac:dyDescent="0.25">
      <c r="A26" s="82"/>
      <c r="B26" s="82" t="s">
        <v>58</v>
      </c>
      <c r="C26" s="83" t="s">
        <v>57</v>
      </c>
      <c r="D26" s="83">
        <v>11</v>
      </c>
      <c r="E26" s="82" t="s">
        <v>56</v>
      </c>
      <c r="F26" s="116">
        <v>3.5422470910495631</v>
      </c>
      <c r="G26" s="116">
        <v>0.21773230632360172</v>
      </c>
      <c r="H26" s="116">
        <v>1.1190972303514153</v>
      </c>
      <c r="I26" s="116">
        <v>1.0555501670618848</v>
      </c>
      <c r="J26" s="116">
        <v>0.25318487847460291</v>
      </c>
      <c r="K26" s="116">
        <v>49.038934282302812</v>
      </c>
      <c r="L26" s="116">
        <v>41.923335485014597</v>
      </c>
      <c r="M26" s="116">
        <v>0.23412075948774377</v>
      </c>
      <c r="N26" s="116">
        <v>2.4080992404453645</v>
      </c>
      <c r="O26" s="116">
        <v>28.696515948640595</v>
      </c>
      <c r="P26" s="116">
        <v>3.3780281011803028</v>
      </c>
      <c r="Q26" s="116">
        <v>3.277690632828413</v>
      </c>
      <c r="R26" s="116">
        <v>0.23412075948774377</v>
      </c>
      <c r="S26" s="116">
        <v>75.253101263917642</v>
      </c>
      <c r="T26" s="116">
        <v>1.4381703797104259</v>
      </c>
      <c r="U26" s="116">
        <v>0.23412075948774377</v>
      </c>
      <c r="V26" s="116">
        <v>53.045074935365946</v>
      </c>
    </row>
    <row r="27" spans="1:22" x14ac:dyDescent="0.25">
      <c r="A27" s="82"/>
      <c r="B27" s="82"/>
      <c r="C27" s="83"/>
      <c r="D27" s="83"/>
      <c r="E27" s="82" t="s">
        <v>55</v>
      </c>
      <c r="F27" s="116" t="s">
        <v>54</v>
      </c>
      <c r="G27" s="116" t="s">
        <v>54</v>
      </c>
      <c r="H27" s="116" t="s">
        <v>54</v>
      </c>
      <c r="I27" s="116" t="s">
        <v>54</v>
      </c>
      <c r="J27" s="116" t="s">
        <v>54</v>
      </c>
      <c r="K27" s="116" t="s">
        <v>54</v>
      </c>
      <c r="L27" s="116" t="s">
        <v>54</v>
      </c>
      <c r="M27" s="116">
        <v>0.23412075948774377</v>
      </c>
      <c r="N27" s="116">
        <v>1.3712787341424992</v>
      </c>
      <c r="O27" s="116">
        <v>19.231348100778952</v>
      </c>
      <c r="P27" s="116">
        <v>0.63547063289530448</v>
      </c>
      <c r="Q27" s="116">
        <v>3.0770156961246324</v>
      </c>
      <c r="R27" s="116">
        <v>0.23412075948774377</v>
      </c>
      <c r="S27" s="116">
        <v>39.031275188885282</v>
      </c>
      <c r="T27" s="116">
        <v>1.2374954430066456</v>
      </c>
      <c r="U27" s="116">
        <v>0.23412075948774377</v>
      </c>
      <c r="V27" s="116" t="s">
        <v>54</v>
      </c>
    </row>
    <row r="28" spans="1:22" ht="13" thickBot="1" x14ac:dyDescent="0.3">
      <c r="A28" s="80" t="s">
        <v>59</v>
      </c>
      <c r="B28" s="80"/>
      <c r="C28" s="81"/>
      <c r="D28" s="81"/>
      <c r="E28" s="80"/>
      <c r="F28" s="117" t="s">
        <v>54</v>
      </c>
      <c r="G28" s="117" t="s">
        <v>54</v>
      </c>
      <c r="H28" s="117" t="s">
        <v>54</v>
      </c>
      <c r="I28" s="117" t="s">
        <v>54</v>
      </c>
      <c r="J28" s="117" t="s">
        <v>54</v>
      </c>
      <c r="K28" s="117" t="s">
        <v>54</v>
      </c>
      <c r="L28" s="117" t="s">
        <v>54</v>
      </c>
      <c r="M28" s="117" t="s">
        <v>54</v>
      </c>
      <c r="N28" s="117" t="s">
        <v>54</v>
      </c>
      <c r="O28" s="117" t="s">
        <v>54</v>
      </c>
      <c r="P28" s="117" t="s">
        <v>54</v>
      </c>
      <c r="Q28" s="117" t="s">
        <v>54</v>
      </c>
      <c r="R28" s="117" t="s">
        <v>54</v>
      </c>
      <c r="S28" s="117" t="s">
        <v>54</v>
      </c>
      <c r="T28" s="117" t="s">
        <v>54</v>
      </c>
      <c r="U28" s="117" t="s">
        <v>54</v>
      </c>
      <c r="V28" s="117" t="s">
        <v>54</v>
      </c>
    </row>
    <row r="29" spans="1:22" x14ac:dyDescent="0.25">
      <c r="A29" s="84" t="s">
        <v>26</v>
      </c>
      <c r="B29" s="84" t="s">
        <v>63</v>
      </c>
      <c r="C29" s="85" t="s">
        <v>57</v>
      </c>
      <c r="D29" s="85">
        <v>139</v>
      </c>
      <c r="E29" s="84" t="s">
        <v>56</v>
      </c>
      <c r="F29" s="115">
        <v>3.2012151950195848</v>
      </c>
      <c r="G29" s="115">
        <v>0.39537774879246745</v>
      </c>
      <c r="H29" s="115">
        <v>3.3306697785879318</v>
      </c>
      <c r="I29" s="115">
        <v>1.4013703499508625</v>
      </c>
      <c r="J29" s="115">
        <v>0.10698332177126479</v>
      </c>
      <c r="K29" s="115">
        <v>193.01056413983639</v>
      </c>
      <c r="L29" s="115">
        <v>42.653948655945925</v>
      </c>
      <c r="M29" s="115">
        <v>0.25409200618608163</v>
      </c>
      <c r="N29" s="115">
        <v>5.2459412110501438</v>
      </c>
      <c r="O29" s="115">
        <v>42.650401955026247</v>
      </c>
      <c r="P29" s="115">
        <v>9.2664178505986641</v>
      </c>
      <c r="Q29" s="115">
        <v>7.5804115178847686</v>
      </c>
      <c r="R29" s="115">
        <v>0.25144521445497664</v>
      </c>
      <c r="S29" s="115">
        <v>109.54541616697445</v>
      </c>
      <c r="T29" s="115">
        <v>2.9299984463332538</v>
      </c>
      <c r="U29" s="115">
        <v>0.77021639375155992</v>
      </c>
      <c r="V29" s="115">
        <v>116.48001050246958</v>
      </c>
    </row>
    <row r="30" spans="1:22" x14ac:dyDescent="0.25">
      <c r="A30" s="82"/>
      <c r="B30" s="82"/>
      <c r="C30" s="83"/>
      <c r="D30" s="83"/>
      <c r="E30" s="82" t="s">
        <v>55</v>
      </c>
      <c r="F30" s="116" t="s">
        <v>54</v>
      </c>
      <c r="G30" s="116" t="s">
        <v>54</v>
      </c>
      <c r="H30" s="116" t="s">
        <v>54</v>
      </c>
      <c r="I30" s="116" t="s">
        <v>54</v>
      </c>
      <c r="J30" s="116" t="s">
        <v>54</v>
      </c>
      <c r="K30" s="116" t="s">
        <v>54</v>
      </c>
      <c r="L30" s="116" t="s">
        <v>54</v>
      </c>
      <c r="M30" s="116">
        <v>0.25144521445497664</v>
      </c>
      <c r="N30" s="116">
        <v>0.97401935704664622</v>
      </c>
      <c r="O30" s="116">
        <v>11.169461105263172</v>
      </c>
      <c r="P30" s="116">
        <v>0.73051451778498466</v>
      </c>
      <c r="Q30" s="116">
        <v>4.2983897713145476</v>
      </c>
      <c r="R30" s="116">
        <v>0.25144521445497664</v>
      </c>
      <c r="S30" s="116">
        <v>14.853795194961355</v>
      </c>
      <c r="T30" s="116">
        <v>1.6357172898229004</v>
      </c>
      <c r="U30" s="116">
        <v>0.28055992349713182</v>
      </c>
      <c r="V30" s="116" t="s">
        <v>54</v>
      </c>
    </row>
    <row r="31" spans="1:22" x14ac:dyDescent="0.25">
      <c r="A31" s="82"/>
      <c r="B31" s="82" t="s">
        <v>62</v>
      </c>
      <c r="C31" s="83" t="s">
        <v>57</v>
      </c>
      <c r="D31" s="83">
        <v>71</v>
      </c>
      <c r="E31" s="82" t="s">
        <v>56</v>
      </c>
      <c r="F31" s="116">
        <v>2.9313143864474509</v>
      </c>
      <c r="G31" s="116">
        <v>0.25276562801998703</v>
      </c>
      <c r="H31" s="116">
        <v>1.7898791150197606</v>
      </c>
      <c r="I31" s="116">
        <v>0.95655053162135306</v>
      </c>
      <c r="J31" s="116">
        <v>9.7520482151212701E-2</v>
      </c>
      <c r="K31" s="116">
        <v>80.75913632710504</v>
      </c>
      <c r="L31" s="116">
        <v>18.334420636619093</v>
      </c>
      <c r="M31" s="116">
        <v>0.20208814048338444</v>
      </c>
      <c r="N31" s="116">
        <v>2.0882441183283058</v>
      </c>
      <c r="O31" s="116">
        <v>28.256067437330653</v>
      </c>
      <c r="P31" s="116">
        <v>5.6999219110698176</v>
      </c>
      <c r="Q31" s="116">
        <v>3.9174008770625295</v>
      </c>
      <c r="R31" s="116">
        <v>7.254446068634314E-2</v>
      </c>
      <c r="S31" s="116">
        <v>83.519401238748472</v>
      </c>
      <c r="T31" s="116">
        <v>1.8447020003098684</v>
      </c>
      <c r="U31" s="116">
        <v>0.43526676411805881</v>
      </c>
      <c r="V31" s="116">
        <v>122.24259800368007</v>
      </c>
    </row>
    <row r="32" spans="1:22" x14ac:dyDescent="0.25">
      <c r="A32" s="82"/>
      <c r="B32" s="82"/>
      <c r="C32" s="83"/>
      <c r="D32" s="83"/>
      <c r="E32" s="82" t="s">
        <v>55</v>
      </c>
      <c r="F32" s="116" t="s">
        <v>54</v>
      </c>
      <c r="G32" s="116" t="s">
        <v>54</v>
      </c>
      <c r="H32" s="116" t="s">
        <v>54</v>
      </c>
      <c r="I32" s="116" t="s">
        <v>54</v>
      </c>
      <c r="J32" s="116" t="s">
        <v>54</v>
      </c>
      <c r="K32" s="116" t="s">
        <v>54</v>
      </c>
      <c r="L32" s="116" t="s">
        <v>54</v>
      </c>
      <c r="M32" s="116">
        <v>5.1817471918816527E-2</v>
      </c>
      <c r="N32" s="116">
        <v>0.95862323049810572</v>
      </c>
      <c r="O32" s="116">
        <v>15.037430350840555</v>
      </c>
      <c r="P32" s="116">
        <v>0.43526676411805881</v>
      </c>
      <c r="Q32" s="116">
        <v>2.3836037082655603</v>
      </c>
      <c r="R32" s="116">
        <v>7.254446068634314E-2</v>
      </c>
      <c r="S32" s="116">
        <v>20.970530885545045</v>
      </c>
      <c r="T32" s="116">
        <v>1.342072522697348</v>
      </c>
      <c r="U32" s="116">
        <v>0.44044851130994045</v>
      </c>
      <c r="V32" s="116" t="s">
        <v>54</v>
      </c>
    </row>
    <row r="33" spans="1:22" ht="13" thickBot="1" x14ac:dyDescent="0.3">
      <c r="A33" s="80" t="s">
        <v>59</v>
      </c>
      <c r="B33" s="80"/>
      <c r="C33" s="81"/>
      <c r="D33" s="81"/>
      <c r="E33" s="80"/>
      <c r="F33" s="117" t="s">
        <v>54</v>
      </c>
      <c r="G33" s="117" t="s">
        <v>54</v>
      </c>
      <c r="H33" s="117" t="s">
        <v>54</v>
      </c>
      <c r="I33" s="117" t="s">
        <v>54</v>
      </c>
      <c r="J33" s="117" t="s">
        <v>54</v>
      </c>
      <c r="K33" s="117" t="s">
        <v>54</v>
      </c>
      <c r="L33" s="117" t="s">
        <v>54</v>
      </c>
      <c r="M33" s="117" t="s">
        <v>54</v>
      </c>
      <c r="N33" s="117" t="s">
        <v>54</v>
      </c>
      <c r="O33" s="117" t="s">
        <v>54</v>
      </c>
      <c r="P33" s="117" t="s">
        <v>54</v>
      </c>
      <c r="Q33" s="117" t="s">
        <v>54</v>
      </c>
      <c r="R33" s="117" t="s">
        <v>54</v>
      </c>
      <c r="S33" s="117" t="s">
        <v>54</v>
      </c>
      <c r="T33" s="117" t="s">
        <v>54</v>
      </c>
      <c r="U33" s="117" t="s">
        <v>54</v>
      </c>
      <c r="V33" s="117" t="s">
        <v>54</v>
      </c>
    </row>
    <row r="34" spans="1:22" x14ac:dyDescent="0.25">
      <c r="A34" s="84" t="s">
        <v>27</v>
      </c>
      <c r="B34" s="84" t="s">
        <v>60</v>
      </c>
      <c r="C34" s="85" t="s">
        <v>57</v>
      </c>
      <c r="D34" s="85">
        <v>160</v>
      </c>
      <c r="E34" s="84" t="s">
        <v>56</v>
      </c>
      <c r="F34" s="115">
        <v>4.7176796291527161</v>
      </c>
      <c r="G34" s="115">
        <v>0.2039338140612928</v>
      </c>
      <c r="H34" s="115">
        <v>4.9137265001287664</v>
      </c>
      <c r="I34" s="115">
        <v>0.9954563849747986</v>
      </c>
      <c r="J34" s="115">
        <v>0.12543228725948272</v>
      </c>
      <c r="K34" s="115">
        <v>396.5391036017806</v>
      </c>
      <c r="L34" s="115">
        <v>67.258907876825731</v>
      </c>
      <c r="M34" s="115">
        <v>0.93355652845737824</v>
      </c>
      <c r="N34" s="115">
        <v>10.827876089915749</v>
      </c>
      <c r="O34" s="115">
        <v>73.070343254479226</v>
      </c>
      <c r="P34" s="115">
        <v>19.89211213715463</v>
      </c>
      <c r="Q34" s="115">
        <v>14.005647327177071</v>
      </c>
      <c r="R34" s="115">
        <v>0.2506346344873257</v>
      </c>
      <c r="S34" s="115">
        <v>321.7022000662227</v>
      </c>
      <c r="T34" s="115">
        <v>3.3709208638387107</v>
      </c>
      <c r="U34" s="115">
        <v>0.70131709650123242</v>
      </c>
      <c r="V34" s="115">
        <v>81.759777050145317</v>
      </c>
    </row>
    <row r="35" spans="1:22" x14ac:dyDescent="0.25">
      <c r="A35" s="82"/>
      <c r="B35" s="82"/>
      <c r="C35" s="83"/>
      <c r="D35" s="83"/>
      <c r="E35" s="82" t="s">
        <v>55</v>
      </c>
      <c r="F35" s="116" t="s">
        <v>54</v>
      </c>
      <c r="G35" s="116" t="s">
        <v>54</v>
      </c>
      <c r="H35" s="116" t="s">
        <v>54</v>
      </c>
      <c r="I35" s="116" t="s">
        <v>54</v>
      </c>
      <c r="J35" s="116" t="s">
        <v>54</v>
      </c>
      <c r="K35" s="116" t="s">
        <v>54</v>
      </c>
      <c r="L35" s="116" t="s">
        <v>54</v>
      </c>
      <c r="M35" s="116">
        <v>0.2506346344873257</v>
      </c>
      <c r="N35" s="116">
        <v>0.86227511864905626</v>
      </c>
      <c r="O35" s="116">
        <v>14.621886611971597</v>
      </c>
      <c r="P35" s="116">
        <v>1.0922151502888047</v>
      </c>
      <c r="Q35" s="116">
        <v>5.5829439682130895</v>
      </c>
      <c r="R35" s="116">
        <v>0.2506346344873257</v>
      </c>
      <c r="S35" s="116">
        <v>47.724053566829767</v>
      </c>
      <c r="T35" s="116">
        <v>1.4969096059747617</v>
      </c>
      <c r="U35" s="116">
        <v>0.26902983701850558</v>
      </c>
      <c r="V35" s="116" t="s">
        <v>54</v>
      </c>
    </row>
    <row r="36" spans="1:22" x14ac:dyDescent="0.25">
      <c r="A36" s="82"/>
      <c r="B36" s="82" t="s">
        <v>62</v>
      </c>
      <c r="C36" s="83" t="s">
        <v>57</v>
      </c>
      <c r="D36" s="83">
        <v>280</v>
      </c>
      <c r="E36" s="82" t="s">
        <v>56</v>
      </c>
      <c r="F36" s="116">
        <v>2.7707642418285876</v>
      </c>
      <c r="G36" s="116">
        <v>0.19102103885592348</v>
      </c>
      <c r="H36" s="116">
        <v>1.4753346612917635</v>
      </c>
      <c r="I36" s="116">
        <v>1.0161378483919965</v>
      </c>
      <c r="J36" s="116">
        <v>8.7337793731966124E-2</v>
      </c>
      <c r="K36" s="116">
        <v>107.65463795613532</v>
      </c>
      <c r="L36" s="116">
        <v>28.53928952472052</v>
      </c>
      <c r="M36" s="116">
        <v>0.28118381011946364</v>
      </c>
      <c r="N36" s="116">
        <v>1.7409745252723803</v>
      </c>
      <c r="O36" s="116">
        <v>29.022373822050064</v>
      </c>
      <c r="P36" s="116">
        <v>5.9705571644058075</v>
      </c>
      <c r="Q36" s="116">
        <v>4.1323508543257628</v>
      </c>
      <c r="R36" s="116">
        <v>7.4894753162660879E-2</v>
      </c>
      <c r="S36" s="116">
        <v>100.45620102277324</v>
      </c>
      <c r="T36" s="116">
        <v>1.5754177024917613</v>
      </c>
      <c r="U36" s="116">
        <v>0.43097331644478543</v>
      </c>
      <c r="V36" s="116">
        <v>74.985415232278839</v>
      </c>
    </row>
    <row r="37" spans="1:22" x14ac:dyDescent="0.25">
      <c r="A37" s="82"/>
      <c r="B37" s="82"/>
      <c r="C37" s="83"/>
      <c r="D37" s="83"/>
      <c r="E37" s="82" t="s">
        <v>55</v>
      </c>
      <c r="F37" s="116" t="s">
        <v>54</v>
      </c>
      <c r="G37" s="116" t="s">
        <v>54</v>
      </c>
      <c r="H37" s="116" t="s">
        <v>54</v>
      </c>
      <c r="I37" s="116" t="s">
        <v>54</v>
      </c>
      <c r="J37" s="116" t="s">
        <v>54</v>
      </c>
      <c r="K37" s="116" t="s">
        <v>54</v>
      </c>
      <c r="L37" s="116" t="s">
        <v>54</v>
      </c>
      <c r="M37" s="116">
        <v>5.3871664555598178E-2</v>
      </c>
      <c r="N37" s="116">
        <v>0.72266867086778042</v>
      </c>
      <c r="O37" s="116">
        <v>14.536151828745918</v>
      </c>
      <c r="P37" s="116">
        <v>0.38761319619271861</v>
      </c>
      <c r="Q37" s="116">
        <v>2.2534123100695336</v>
      </c>
      <c r="R37" s="116">
        <v>7.4894753162660879E-2</v>
      </c>
      <c r="S37" s="116">
        <v>26.098850562630407</v>
      </c>
      <c r="T37" s="116">
        <v>1.1299910126296204</v>
      </c>
      <c r="U37" s="116">
        <v>0.50324018353156352</v>
      </c>
      <c r="V37" s="116" t="s">
        <v>54</v>
      </c>
    </row>
    <row r="38" spans="1:22" ht="13" thickBot="1" x14ac:dyDescent="0.3">
      <c r="A38" s="80" t="s">
        <v>59</v>
      </c>
      <c r="B38" s="80"/>
      <c r="C38" s="81"/>
      <c r="D38" s="81"/>
      <c r="E38" s="80"/>
      <c r="F38" s="117" t="s">
        <v>54</v>
      </c>
      <c r="G38" s="117" t="s">
        <v>54</v>
      </c>
      <c r="H38" s="117" t="s">
        <v>54</v>
      </c>
      <c r="I38" s="117" t="s">
        <v>54</v>
      </c>
      <c r="J38" s="117" t="s">
        <v>54</v>
      </c>
      <c r="K38" s="117" t="s">
        <v>54</v>
      </c>
      <c r="L38" s="117" t="s">
        <v>54</v>
      </c>
      <c r="M38" s="117" t="s">
        <v>54</v>
      </c>
      <c r="N38" s="117" t="s">
        <v>54</v>
      </c>
      <c r="O38" s="117" t="s">
        <v>54</v>
      </c>
      <c r="P38" s="117" t="s">
        <v>54</v>
      </c>
      <c r="Q38" s="117" t="s">
        <v>54</v>
      </c>
      <c r="R38" s="117" t="s">
        <v>54</v>
      </c>
      <c r="S38" s="117" t="s">
        <v>54</v>
      </c>
      <c r="T38" s="117" t="s">
        <v>54</v>
      </c>
      <c r="U38" s="117" t="s">
        <v>54</v>
      </c>
      <c r="V38" s="117" t="s">
        <v>54</v>
      </c>
    </row>
    <row r="39" spans="1:22" x14ac:dyDescent="0.25">
      <c r="A39" s="84" t="s">
        <v>28</v>
      </c>
      <c r="B39" s="84" t="s">
        <v>61</v>
      </c>
      <c r="C39" s="85" t="s">
        <v>57</v>
      </c>
      <c r="D39" s="85">
        <v>18</v>
      </c>
      <c r="E39" s="84" t="s">
        <v>56</v>
      </c>
      <c r="F39" s="115">
        <v>12.602553254111328</v>
      </c>
      <c r="G39" s="115">
        <v>0.22278634176651174</v>
      </c>
      <c r="H39" s="115">
        <v>4.5530170176062521</v>
      </c>
      <c r="I39" s="115">
        <v>0.85721643795298175</v>
      </c>
      <c r="J39" s="115">
        <v>5.6820736707422256E-2</v>
      </c>
      <c r="K39" s="115">
        <v>42.780904962208076</v>
      </c>
      <c r="L39" s="115">
        <v>15.237972603411695</v>
      </c>
      <c r="M39" s="115">
        <v>0.32702582277653097</v>
      </c>
      <c r="N39" s="115">
        <v>2.3300589872827833</v>
      </c>
      <c r="O39" s="115">
        <v>41.491401264772364</v>
      </c>
      <c r="P39" s="115">
        <v>3.6790405062359737</v>
      </c>
      <c r="Q39" s="115">
        <v>12.243029240196378</v>
      </c>
      <c r="R39" s="115">
        <v>0.24526936708239824</v>
      </c>
      <c r="S39" s="115">
        <v>107.79588683271402</v>
      </c>
      <c r="T39" s="115">
        <v>2.6775239239828474</v>
      </c>
      <c r="U39" s="115">
        <v>3.71991873408304</v>
      </c>
      <c r="V39" s="115">
        <v>58.190157340298981</v>
      </c>
    </row>
    <row r="40" spans="1:22" x14ac:dyDescent="0.25">
      <c r="A40" s="82"/>
      <c r="B40" s="82"/>
      <c r="C40" s="83"/>
      <c r="D40" s="83"/>
      <c r="E40" s="82" t="s">
        <v>55</v>
      </c>
      <c r="F40" s="116" t="s">
        <v>54</v>
      </c>
      <c r="G40" s="116" t="s">
        <v>54</v>
      </c>
      <c r="H40" s="116" t="s">
        <v>54</v>
      </c>
      <c r="I40" s="116" t="s">
        <v>54</v>
      </c>
      <c r="J40" s="116" t="s">
        <v>54</v>
      </c>
      <c r="K40" s="116" t="s">
        <v>54</v>
      </c>
      <c r="L40" s="116" t="s">
        <v>54</v>
      </c>
      <c r="M40" s="116">
        <v>0.24526936708239824</v>
      </c>
      <c r="N40" s="116">
        <v>1.2059077214884579</v>
      </c>
      <c r="O40" s="116">
        <v>26.489091644899009</v>
      </c>
      <c r="P40" s="116">
        <v>0.81756455694132746</v>
      </c>
      <c r="Q40" s="116">
        <v>11.139317088325587</v>
      </c>
      <c r="R40" s="116">
        <v>0.24526936708239824</v>
      </c>
      <c r="S40" s="116">
        <v>71.087238226048427</v>
      </c>
      <c r="T40" s="116">
        <v>2.2278634176651173</v>
      </c>
      <c r="U40" s="116">
        <v>3.4746493670006418</v>
      </c>
      <c r="V40" s="116" t="s">
        <v>54</v>
      </c>
    </row>
    <row r="41" spans="1:22" x14ac:dyDescent="0.25">
      <c r="A41" s="82"/>
      <c r="B41" s="82" t="s">
        <v>58</v>
      </c>
      <c r="C41" s="83" t="s">
        <v>57</v>
      </c>
      <c r="D41" s="83">
        <v>125</v>
      </c>
      <c r="E41" s="82" t="s">
        <v>56</v>
      </c>
      <c r="F41" s="116">
        <v>5.19056694014201</v>
      </c>
      <c r="G41" s="116">
        <v>0.2062617269416136</v>
      </c>
      <c r="H41" s="116">
        <v>1.5853721349472054</v>
      </c>
      <c r="I41" s="116">
        <v>1.0425223501710752</v>
      </c>
      <c r="J41" s="116">
        <v>0.1250579448879732</v>
      </c>
      <c r="K41" s="116">
        <v>64.47032853831719</v>
      </c>
      <c r="L41" s="116">
        <v>23.238997829366099</v>
      </c>
      <c r="M41" s="116">
        <v>0.25606121923402375</v>
      </c>
      <c r="N41" s="116">
        <v>3.681983738640962</v>
      </c>
      <c r="O41" s="116">
        <v>33.573452043706993</v>
      </c>
      <c r="P41" s="116">
        <v>7.8201685000551846</v>
      </c>
      <c r="Q41" s="116">
        <v>4.6326478054523372</v>
      </c>
      <c r="R41" s="116">
        <v>0.25017475442404619</v>
      </c>
      <c r="S41" s="116">
        <v>107.81354622714395</v>
      </c>
      <c r="T41" s="116">
        <v>1.6864721680585701</v>
      </c>
      <c r="U41" s="116">
        <v>1.448070343254479</v>
      </c>
      <c r="V41" s="116">
        <v>129.23439167065229</v>
      </c>
    </row>
    <row r="42" spans="1:22" x14ac:dyDescent="0.25">
      <c r="A42" s="82"/>
      <c r="B42" s="82"/>
      <c r="C42" s="83"/>
      <c r="D42" s="83"/>
      <c r="E42" s="82" t="s">
        <v>55</v>
      </c>
      <c r="F42" s="116" t="s">
        <v>54</v>
      </c>
      <c r="G42" s="116" t="s">
        <v>54</v>
      </c>
      <c r="H42" s="116" t="s">
        <v>54</v>
      </c>
      <c r="I42" s="116" t="s">
        <v>54</v>
      </c>
      <c r="J42" s="116" t="s">
        <v>54</v>
      </c>
      <c r="K42" s="116" t="s">
        <v>54</v>
      </c>
      <c r="L42" s="116" t="s">
        <v>54</v>
      </c>
      <c r="M42" s="116">
        <v>0.25017475442404619</v>
      </c>
      <c r="N42" s="116">
        <v>1.5569699422390639</v>
      </c>
      <c r="O42" s="116">
        <v>15.148817188477244</v>
      </c>
      <c r="P42" s="116">
        <v>0.97420992605128565</v>
      </c>
      <c r="Q42" s="116">
        <v>2.5252934034803718</v>
      </c>
      <c r="R42" s="116">
        <v>0.25017475442404619</v>
      </c>
      <c r="S42" s="116">
        <v>40.175122328096826</v>
      </c>
      <c r="T42" s="116">
        <v>1.1095986166807694</v>
      </c>
      <c r="U42" s="116">
        <v>1.1537471027556012</v>
      </c>
      <c r="V42" s="116" t="s">
        <v>54</v>
      </c>
    </row>
    <row r="43" spans="1:22" ht="13" thickBot="1" x14ac:dyDescent="0.3">
      <c r="A43" s="80" t="s">
        <v>59</v>
      </c>
      <c r="B43" s="80"/>
      <c r="C43" s="81"/>
      <c r="D43" s="81"/>
      <c r="E43" s="80"/>
      <c r="F43" s="117" t="s">
        <v>54</v>
      </c>
      <c r="G43" s="117" t="s">
        <v>54</v>
      </c>
      <c r="H43" s="117" t="s">
        <v>54</v>
      </c>
      <c r="I43" s="117" t="s">
        <v>54</v>
      </c>
      <c r="J43" s="117" t="s">
        <v>54</v>
      </c>
      <c r="K43" s="117" t="s">
        <v>54</v>
      </c>
      <c r="L43" s="117" t="s">
        <v>54</v>
      </c>
      <c r="M43" s="117" t="s">
        <v>54</v>
      </c>
      <c r="N43" s="117" t="s">
        <v>54</v>
      </c>
      <c r="O43" s="117" t="s">
        <v>54</v>
      </c>
      <c r="P43" s="117" t="s">
        <v>54</v>
      </c>
      <c r="Q43" s="117" t="s">
        <v>54</v>
      </c>
      <c r="R43" s="117" t="s">
        <v>54</v>
      </c>
      <c r="S43" s="117" t="s">
        <v>54</v>
      </c>
      <c r="T43" s="117" t="s">
        <v>54</v>
      </c>
      <c r="U43" s="117" t="s">
        <v>54</v>
      </c>
      <c r="V43" s="117" t="s">
        <v>54</v>
      </c>
    </row>
    <row r="44" spans="1:22" x14ac:dyDescent="0.25">
      <c r="A44" s="84" t="s">
        <v>29</v>
      </c>
      <c r="B44" s="84" t="s">
        <v>60</v>
      </c>
      <c r="C44" s="85" t="s">
        <v>57</v>
      </c>
      <c r="D44" s="85">
        <v>890</v>
      </c>
      <c r="E44" s="84" t="s">
        <v>56</v>
      </c>
      <c r="F44" s="115">
        <v>6.5423302546516089</v>
      </c>
      <c r="G44" s="115">
        <v>5.0006014611164683E-2</v>
      </c>
      <c r="H44" s="115">
        <v>3.2718947347969847</v>
      </c>
      <c r="I44" s="115">
        <v>2.7269172244822366</v>
      </c>
      <c r="J44" s="115">
        <v>0.19401358103334737</v>
      </c>
      <c r="K44" s="115">
        <v>465.69114496287671</v>
      </c>
      <c r="L44" s="115">
        <v>61.203815123667425</v>
      </c>
      <c r="M44" s="115">
        <v>1.2669954102936245</v>
      </c>
      <c r="N44" s="115">
        <v>12.628203193820532</v>
      </c>
      <c r="O44" s="115">
        <v>44.119136425849348</v>
      </c>
      <c r="P44" s="115">
        <v>9.2302579172744998</v>
      </c>
      <c r="Q44" s="115">
        <v>14.710788145552762</v>
      </c>
      <c r="R44" s="115">
        <v>0.2500920793564903</v>
      </c>
      <c r="S44" s="115">
        <v>116.85004685609452</v>
      </c>
      <c r="T44" s="115">
        <v>6.0005564032046497</v>
      </c>
      <c r="U44" s="115">
        <v>2.8006179134549121</v>
      </c>
      <c r="V44" s="115" t="s">
        <v>54</v>
      </c>
    </row>
    <row r="45" spans="1:22" x14ac:dyDescent="0.25">
      <c r="A45" s="82"/>
      <c r="B45" s="82"/>
      <c r="C45" s="83"/>
      <c r="D45" s="83"/>
      <c r="E45" s="82" t="s">
        <v>55</v>
      </c>
      <c r="F45" s="116" t="s">
        <v>54</v>
      </c>
      <c r="G45" s="116" t="s">
        <v>54</v>
      </c>
      <c r="H45" s="116" t="s">
        <v>54</v>
      </c>
      <c r="I45" s="116" t="s">
        <v>54</v>
      </c>
      <c r="J45" s="116" t="s">
        <v>54</v>
      </c>
      <c r="K45" s="116" t="s">
        <v>54</v>
      </c>
      <c r="L45" s="116" t="s">
        <v>54</v>
      </c>
      <c r="M45" s="116">
        <v>0.2500920793564903</v>
      </c>
      <c r="N45" s="116">
        <v>0.71472595902044911</v>
      </c>
      <c r="O45" s="116">
        <v>11.064404291001354</v>
      </c>
      <c r="P45" s="116">
        <v>0.2500920793564903</v>
      </c>
      <c r="Q45" s="116">
        <v>4.1287928737398767</v>
      </c>
      <c r="R45" s="116">
        <v>0.2500920793564903</v>
      </c>
      <c r="S45" s="116">
        <v>13.001481123835262</v>
      </c>
      <c r="T45" s="116">
        <v>3.0697252583492514</v>
      </c>
      <c r="U45" s="116">
        <v>2.381868696284458</v>
      </c>
      <c r="V45" s="116" t="s">
        <v>54</v>
      </c>
    </row>
    <row r="46" spans="1:22" x14ac:dyDescent="0.25">
      <c r="A46" s="82"/>
      <c r="B46" s="82" t="s">
        <v>58</v>
      </c>
      <c r="C46" s="83" t="s">
        <v>57</v>
      </c>
      <c r="D46" s="83">
        <v>271</v>
      </c>
      <c r="E46" s="82" t="s">
        <v>56</v>
      </c>
      <c r="F46" s="116">
        <v>9.890808521418057</v>
      </c>
      <c r="G46" s="116">
        <v>0.18730524673261154</v>
      </c>
      <c r="H46" s="116">
        <v>1.2643681125748383</v>
      </c>
      <c r="I46" s="116">
        <v>1.0919147858194302</v>
      </c>
      <c r="J46" s="116">
        <v>0.12678435161526849</v>
      </c>
      <c r="K46" s="116">
        <v>85.707104118611184</v>
      </c>
      <c r="L46" s="116">
        <v>13.686397229668922</v>
      </c>
      <c r="M46" s="116">
        <v>0.24979463215771924</v>
      </c>
      <c r="N46" s="116">
        <v>3.6831132448037627</v>
      </c>
      <c r="O46" s="116">
        <v>19.316999027022757</v>
      </c>
      <c r="P46" s="116">
        <v>3.0477660282286942</v>
      </c>
      <c r="Q46" s="116">
        <v>4.9076499741856257</v>
      </c>
      <c r="R46" s="116">
        <v>0.24979463215771924</v>
      </c>
      <c r="S46" s="116">
        <v>42.64428796379498</v>
      </c>
      <c r="T46" s="116">
        <v>2.9187959735820455</v>
      </c>
      <c r="U46" s="116">
        <v>3.7835741294758889</v>
      </c>
      <c r="V46" s="116">
        <v>204.94427746970527</v>
      </c>
    </row>
    <row r="47" spans="1:22" x14ac:dyDescent="0.25">
      <c r="A47" s="82"/>
      <c r="B47" s="82"/>
      <c r="C47" s="83"/>
      <c r="D47" s="83"/>
      <c r="E47" s="82" t="s">
        <v>55</v>
      </c>
      <c r="F47" s="116" t="s">
        <v>54</v>
      </c>
      <c r="G47" s="116" t="s">
        <v>54</v>
      </c>
      <c r="H47" s="116" t="s">
        <v>54</v>
      </c>
      <c r="I47" s="116" t="s">
        <v>54</v>
      </c>
      <c r="J47" s="116" t="s">
        <v>54</v>
      </c>
      <c r="K47" s="116" t="s">
        <v>54</v>
      </c>
      <c r="L47" s="116" t="s">
        <v>54</v>
      </c>
      <c r="M47" s="116">
        <v>0.25522495024810443</v>
      </c>
      <c r="N47" s="116">
        <v>0.93808745011404349</v>
      </c>
      <c r="O47" s="116">
        <v>8.7808243521528695</v>
      </c>
      <c r="P47" s="116">
        <v>0.25522495024810443</v>
      </c>
      <c r="Q47" s="116">
        <v>2.8346260431810748</v>
      </c>
      <c r="R47" s="116">
        <v>0.24979463215771924</v>
      </c>
      <c r="S47" s="116">
        <v>12.587477333512895</v>
      </c>
      <c r="T47" s="116">
        <v>2.1449756457021545</v>
      </c>
      <c r="U47" s="116">
        <v>3.7604952775917515</v>
      </c>
      <c r="V47" s="116" t="s">
        <v>54</v>
      </c>
    </row>
    <row r="48" spans="1:22" ht="13" thickBot="1" x14ac:dyDescent="0.3">
      <c r="A48" s="80" t="s">
        <v>59</v>
      </c>
      <c r="B48" s="80"/>
      <c r="C48" s="81"/>
      <c r="D48" s="81"/>
      <c r="E48" s="80"/>
      <c r="F48" s="117" t="s">
        <v>54</v>
      </c>
      <c r="G48" s="117" t="s">
        <v>54</v>
      </c>
      <c r="H48" s="117" t="s">
        <v>54</v>
      </c>
      <c r="I48" s="117" t="s">
        <v>54</v>
      </c>
      <c r="J48" s="117" t="s">
        <v>54</v>
      </c>
      <c r="K48" s="117" t="s">
        <v>54</v>
      </c>
      <c r="L48" s="117" t="s">
        <v>54</v>
      </c>
      <c r="M48" s="117" t="s">
        <v>54</v>
      </c>
      <c r="N48" s="117" t="s">
        <v>54</v>
      </c>
      <c r="O48" s="117" t="s">
        <v>54</v>
      </c>
      <c r="P48" s="117" t="s">
        <v>54</v>
      </c>
      <c r="Q48" s="117" t="s">
        <v>54</v>
      </c>
      <c r="R48" s="117" t="s">
        <v>54</v>
      </c>
      <c r="S48" s="117" t="s">
        <v>54</v>
      </c>
      <c r="T48" s="117" t="s">
        <v>54</v>
      </c>
      <c r="U48" s="117" t="s">
        <v>54</v>
      </c>
      <c r="V48" s="117" t="s">
        <v>54</v>
      </c>
    </row>
    <row r="49" spans="1:22" x14ac:dyDescent="0.25">
      <c r="A49" s="78" t="s">
        <v>30</v>
      </c>
      <c r="B49" s="78" t="s">
        <v>58</v>
      </c>
      <c r="C49" s="79" t="s">
        <v>57</v>
      </c>
      <c r="D49" s="79">
        <v>13</v>
      </c>
      <c r="E49" s="78" t="s">
        <v>56</v>
      </c>
      <c r="F49" s="118">
        <v>27.743644457525477</v>
      </c>
      <c r="G49" s="118">
        <v>7.8108859978548356E-2</v>
      </c>
      <c r="H49" s="118">
        <v>1.1951221582949627</v>
      </c>
      <c r="I49" s="118">
        <v>1.2101213234357708</v>
      </c>
      <c r="J49" s="118">
        <v>0.1952721499463709</v>
      </c>
      <c r="K49" s="118">
        <v>66.507996253038741</v>
      </c>
      <c r="L49" s="118">
        <v>16.04429564769508</v>
      </c>
      <c r="M49" s="118">
        <v>0.25470280427787506</v>
      </c>
      <c r="N49" s="118">
        <v>2.6885296007109036</v>
      </c>
      <c r="O49" s="118">
        <v>14.433158909079587</v>
      </c>
      <c r="P49" s="118">
        <v>1.4433158909079586</v>
      </c>
      <c r="Q49" s="118">
        <v>5.0657557739710706</v>
      </c>
      <c r="R49" s="118">
        <v>0.25470280427787506</v>
      </c>
      <c r="S49" s="118">
        <v>25.243877935096062</v>
      </c>
      <c r="T49" s="118">
        <v>3.9620436221002788</v>
      </c>
      <c r="U49" s="118">
        <v>1.6414180720129727</v>
      </c>
      <c r="V49" s="118">
        <v>307.36968414022238</v>
      </c>
    </row>
    <row r="50" spans="1:22" x14ac:dyDescent="0.25">
      <c r="A50" s="78"/>
      <c r="B50" s="78"/>
      <c r="C50" s="79"/>
      <c r="D50" s="79"/>
      <c r="E50" s="78" t="s">
        <v>55</v>
      </c>
      <c r="F50" s="118"/>
      <c r="G50" s="118"/>
      <c r="H50" s="118"/>
      <c r="I50" s="118"/>
      <c r="J50" s="118"/>
      <c r="K50" s="118"/>
      <c r="L50" s="118"/>
      <c r="M50" s="118">
        <v>0.25470280427787506</v>
      </c>
      <c r="N50" s="118">
        <v>0.79240872442005583</v>
      </c>
      <c r="O50" s="118">
        <v>8.9145981497256273</v>
      </c>
      <c r="P50" s="118">
        <v>0.25470280427787506</v>
      </c>
      <c r="Q50" s="118">
        <v>3.7073408178224039</v>
      </c>
      <c r="R50" s="118">
        <v>0.25470280427787506</v>
      </c>
      <c r="S50" s="118">
        <v>7.7259850630955436</v>
      </c>
      <c r="T50" s="118">
        <v>3.3960373903716676</v>
      </c>
      <c r="U50" s="118">
        <v>1.6697183835994032</v>
      </c>
      <c r="V50" s="118" t="s">
        <v>54</v>
      </c>
    </row>
    <row r="52" spans="1:22" x14ac:dyDescent="0.25">
      <c r="C52" s="56"/>
      <c r="D52" s="56"/>
    </row>
    <row r="53" spans="1:22" x14ac:dyDescent="0.25">
      <c r="C53" s="56"/>
      <c r="D53" s="56"/>
    </row>
    <row r="54" spans="1:22" x14ac:dyDescent="0.25">
      <c r="C54" s="56"/>
      <c r="D54" s="56"/>
    </row>
    <row r="55" spans="1:22" x14ac:dyDescent="0.25">
      <c r="C55" s="56"/>
      <c r="D55" s="56"/>
    </row>
    <row r="56" spans="1:22" x14ac:dyDescent="0.25">
      <c r="C56" s="56"/>
      <c r="D56" s="56"/>
    </row>
    <row r="57" spans="1:22" x14ac:dyDescent="0.25">
      <c r="C57" s="56"/>
      <c r="D57" s="56"/>
    </row>
    <row r="58" spans="1:22" x14ac:dyDescent="0.25">
      <c r="C58" s="56"/>
      <c r="D58" s="56"/>
    </row>
    <row r="59" spans="1:22" x14ac:dyDescent="0.25">
      <c r="C59" s="56"/>
      <c r="D59" s="56"/>
    </row>
    <row r="60" spans="1:22" x14ac:dyDescent="0.25">
      <c r="C60" s="56"/>
      <c r="D60" s="56"/>
    </row>
    <row r="61" spans="1:22" x14ac:dyDescent="0.25">
      <c r="C61" s="56"/>
      <c r="D61" s="56"/>
    </row>
    <row r="62" spans="1:22" x14ac:dyDescent="0.25">
      <c r="C62" s="56"/>
      <c r="D62" s="56"/>
    </row>
    <row r="63" spans="1:22" x14ac:dyDescent="0.25">
      <c r="C63" s="56"/>
      <c r="D63" s="56"/>
    </row>
    <row r="64" spans="1:22" x14ac:dyDescent="0.25">
      <c r="C64" s="56"/>
      <c r="D64" s="56"/>
    </row>
    <row r="65" spans="3:4" x14ac:dyDescent="0.25">
      <c r="C65" s="56"/>
      <c r="D65" s="56"/>
    </row>
    <row r="66" spans="3:4" x14ac:dyDescent="0.25">
      <c r="C66" s="56"/>
      <c r="D66" s="56"/>
    </row>
    <row r="67" spans="3:4" x14ac:dyDescent="0.25">
      <c r="C67" s="56"/>
      <c r="D67" s="56"/>
    </row>
    <row r="68" spans="3:4" x14ac:dyDescent="0.25">
      <c r="C68" s="56"/>
      <c r="D68" s="56"/>
    </row>
    <row r="69" spans="3:4" x14ac:dyDescent="0.25">
      <c r="C69" s="56"/>
      <c r="D69" s="56"/>
    </row>
    <row r="70" spans="3:4" x14ac:dyDescent="0.25">
      <c r="C70" s="56"/>
      <c r="D70" s="56"/>
    </row>
    <row r="71" spans="3:4" x14ac:dyDescent="0.25">
      <c r="C71" s="56"/>
      <c r="D71" s="56"/>
    </row>
    <row r="72" spans="3:4" x14ac:dyDescent="0.25">
      <c r="C72" s="56"/>
      <c r="D72" s="56"/>
    </row>
    <row r="73" spans="3:4" x14ac:dyDescent="0.25">
      <c r="C73" s="56"/>
      <c r="D73" s="56"/>
    </row>
    <row r="74" spans="3:4" x14ac:dyDescent="0.25">
      <c r="C74" s="56"/>
      <c r="D74" s="56"/>
    </row>
    <row r="75" spans="3:4" x14ac:dyDescent="0.25">
      <c r="C75" s="56"/>
      <c r="D75" s="56"/>
    </row>
    <row r="76" spans="3:4" x14ac:dyDescent="0.25">
      <c r="C76" s="56"/>
      <c r="D76" s="56"/>
    </row>
    <row r="77" spans="3:4" x14ac:dyDescent="0.25">
      <c r="C77" s="56"/>
      <c r="D77" s="56"/>
    </row>
    <row r="78" spans="3:4" x14ac:dyDescent="0.25">
      <c r="C78" s="56"/>
      <c r="D78" s="56"/>
    </row>
    <row r="79" spans="3:4" x14ac:dyDescent="0.25">
      <c r="C79" s="56"/>
      <c r="D79" s="56"/>
    </row>
    <row r="80" spans="3:4" x14ac:dyDescent="0.25">
      <c r="C80" s="56"/>
      <c r="D80" s="56"/>
    </row>
    <row r="81" spans="3:4" x14ac:dyDescent="0.25">
      <c r="C81" s="56"/>
      <c r="D81" s="56"/>
    </row>
    <row r="82" spans="3:4" x14ac:dyDescent="0.25">
      <c r="C82" s="56"/>
      <c r="D82" s="56"/>
    </row>
    <row r="83" spans="3:4" x14ac:dyDescent="0.25">
      <c r="C83" s="56"/>
      <c r="D83" s="56"/>
    </row>
    <row r="84" spans="3:4" x14ac:dyDescent="0.25">
      <c r="C84" s="56"/>
      <c r="D84" s="56"/>
    </row>
    <row r="85" spans="3:4" x14ac:dyDescent="0.25">
      <c r="C85" s="56"/>
      <c r="D85" s="56"/>
    </row>
    <row r="86" spans="3:4" x14ac:dyDescent="0.25">
      <c r="C86" s="56"/>
      <c r="D86" s="56"/>
    </row>
    <row r="87" spans="3:4" x14ac:dyDescent="0.25">
      <c r="C87" s="56"/>
      <c r="D87" s="56"/>
    </row>
    <row r="88" spans="3:4" x14ac:dyDescent="0.25">
      <c r="C88" s="56"/>
      <c r="D88" s="56"/>
    </row>
    <row r="89" spans="3:4" x14ac:dyDescent="0.25">
      <c r="C89" s="56"/>
      <c r="D89" s="56"/>
    </row>
    <row r="90" spans="3:4" x14ac:dyDescent="0.25">
      <c r="C90" s="56"/>
      <c r="D90" s="56"/>
    </row>
    <row r="91" spans="3:4" x14ac:dyDescent="0.25">
      <c r="C91" s="56"/>
      <c r="D91" s="56"/>
    </row>
    <row r="92" spans="3:4" x14ac:dyDescent="0.25">
      <c r="C92" s="56"/>
      <c r="D92" s="56"/>
    </row>
    <row r="93" spans="3:4" x14ac:dyDescent="0.25">
      <c r="C93" s="56"/>
      <c r="D93" s="56"/>
    </row>
    <row r="94" spans="3:4" x14ac:dyDescent="0.25">
      <c r="C94" s="56"/>
      <c r="D94" s="56"/>
    </row>
    <row r="95" spans="3:4" x14ac:dyDescent="0.25">
      <c r="C95" s="56"/>
      <c r="D95" s="56"/>
    </row>
    <row r="96" spans="3:4" x14ac:dyDescent="0.25">
      <c r="C96" s="56"/>
      <c r="D96" s="56"/>
    </row>
    <row r="97" spans="3:4" x14ac:dyDescent="0.25">
      <c r="C97" s="56"/>
      <c r="D97" s="56"/>
    </row>
    <row r="98" spans="3:4" x14ac:dyDescent="0.25">
      <c r="C98" s="56"/>
      <c r="D98" s="56"/>
    </row>
    <row r="99" spans="3:4" x14ac:dyDescent="0.25">
      <c r="C99" s="56"/>
      <c r="D99" s="56"/>
    </row>
    <row r="100" spans="3:4" x14ac:dyDescent="0.25">
      <c r="C100" s="56"/>
      <c r="D100" s="56"/>
    </row>
    <row r="101" spans="3:4" x14ac:dyDescent="0.25">
      <c r="C101" s="56"/>
      <c r="D101" s="56"/>
    </row>
    <row r="102" spans="3:4" x14ac:dyDescent="0.25">
      <c r="C102" s="56"/>
      <c r="D102" s="56"/>
    </row>
    <row r="103" spans="3:4" x14ac:dyDescent="0.25">
      <c r="C103" s="56"/>
      <c r="D103" s="56"/>
    </row>
    <row r="104" spans="3:4" x14ac:dyDescent="0.25">
      <c r="C104" s="56"/>
      <c r="D104" s="56"/>
    </row>
    <row r="105" spans="3:4" x14ac:dyDescent="0.25">
      <c r="C105" s="56"/>
      <c r="D105" s="56"/>
    </row>
  </sheetData>
  <printOptions horizontalCentered="1"/>
  <pageMargins left="0.1" right="0.1" top="0.75" bottom="0.75" header="0.3" footer="0.3"/>
  <pageSetup scale="74" orientation="landscape" r:id="rId1"/>
  <headerFooter alignWithMargins="0">
    <oddHeader>&amp;C&amp;"Arial,Bold"&amp;11SAR Stormwater Event Mean Concentrations at Mass Emissions Sites: 2011-12</oddHeader>
    <oddFooter>&amp;CTable C-11- II.7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60" zoomScaleNormal="100" workbookViewId="0">
      <selection activeCell="K15" sqref="K15"/>
    </sheetView>
  </sheetViews>
  <sheetFormatPr defaultRowHeight="12.5" x14ac:dyDescent="0.25"/>
  <cols>
    <col min="1" max="1" width="13.26953125" style="56" customWidth="1"/>
    <col min="2" max="2" width="16.453125" style="56" customWidth="1"/>
    <col min="3" max="3" width="7.54296875" style="57" bestFit="1" customWidth="1"/>
    <col min="4" max="4" width="7.81640625" style="57" bestFit="1" customWidth="1"/>
    <col min="5" max="5" width="10.7265625" style="56" customWidth="1"/>
    <col min="6" max="6" width="8.54296875" style="56" bestFit="1" customWidth="1"/>
    <col min="7" max="7" width="6.1796875" style="56" bestFit="1" customWidth="1"/>
    <col min="8" max="9" width="7" style="56" bestFit="1" customWidth="1"/>
    <col min="10" max="10" width="6.1796875" style="56" bestFit="1" customWidth="1"/>
    <col min="11" max="11" width="7.26953125" style="56" customWidth="1"/>
    <col min="12" max="12" width="6.26953125" style="56" customWidth="1"/>
    <col min="13" max="14" width="6.54296875" style="56" customWidth="1"/>
    <col min="15" max="15" width="7.26953125" style="56" customWidth="1"/>
    <col min="16" max="18" width="6.54296875" style="56" customWidth="1"/>
    <col min="19" max="21" width="7.54296875" style="56" customWidth="1"/>
    <col min="22" max="22" width="11.453125" style="56" customWidth="1"/>
    <col min="23" max="16384" width="8.7265625" style="56"/>
  </cols>
  <sheetData>
    <row r="1" spans="1:22" ht="13" x14ac:dyDescent="0.3">
      <c r="A1" s="76"/>
      <c r="B1" s="74"/>
      <c r="C1" s="75"/>
      <c r="D1" s="75"/>
      <c r="E1" s="74"/>
      <c r="F1" s="74"/>
      <c r="G1" s="74"/>
      <c r="H1" s="74"/>
      <c r="I1" s="74" t="s">
        <v>56</v>
      </c>
      <c r="J1" s="74" t="s">
        <v>89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3"/>
    </row>
    <row r="2" spans="1:22" ht="13" x14ac:dyDescent="0.3">
      <c r="A2" s="72"/>
      <c r="B2" s="71"/>
      <c r="C2" s="68"/>
      <c r="D2" s="68" t="s">
        <v>88</v>
      </c>
      <c r="E2" s="71"/>
      <c r="F2" s="71" t="s">
        <v>87</v>
      </c>
      <c r="G2" s="71" t="s">
        <v>86</v>
      </c>
      <c r="H2" s="71"/>
      <c r="I2" s="71" t="s">
        <v>85</v>
      </c>
      <c r="J2" s="71" t="s">
        <v>85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0" t="s">
        <v>84</v>
      </c>
    </row>
    <row r="3" spans="1:22" ht="13" x14ac:dyDescent="0.3">
      <c r="A3" s="69" t="s">
        <v>83</v>
      </c>
      <c r="B3" s="68" t="s">
        <v>82</v>
      </c>
      <c r="C3" s="68" t="s">
        <v>81</v>
      </c>
      <c r="D3" s="68" t="s">
        <v>80</v>
      </c>
      <c r="E3" s="68" t="s">
        <v>79</v>
      </c>
      <c r="F3" s="68" t="s">
        <v>78</v>
      </c>
      <c r="G3" s="68" t="s">
        <v>77</v>
      </c>
      <c r="H3" s="68" t="s">
        <v>76</v>
      </c>
      <c r="I3" s="68" t="s">
        <v>75</v>
      </c>
      <c r="J3" s="68" t="s">
        <v>74</v>
      </c>
      <c r="K3" s="68" t="s">
        <v>73</v>
      </c>
      <c r="L3" s="68" t="s">
        <v>72</v>
      </c>
      <c r="M3" s="68" t="s">
        <v>3</v>
      </c>
      <c r="N3" s="68" t="s">
        <v>71</v>
      </c>
      <c r="O3" s="68" t="s">
        <v>4</v>
      </c>
      <c r="P3" s="68" t="s">
        <v>6</v>
      </c>
      <c r="Q3" s="68" t="s">
        <v>5</v>
      </c>
      <c r="R3" s="68" t="s">
        <v>70</v>
      </c>
      <c r="S3" s="68" t="s">
        <v>8</v>
      </c>
      <c r="T3" s="68" t="s">
        <v>69</v>
      </c>
      <c r="U3" s="68" t="s">
        <v>7</v>
      </c>
      <c r="V3" s="67" t="s">
        <v>68</v>
      </c>
    </row>
    <row r="4" spans="1:22" ht="13.5" thickBot="1" x14ac:dyDescent="0.35">
      <c r="A4" s="66"/>
      <c r="B4" s="65"/>
      <c r="C4" s="64"/>
      <c r="D4" s="63" t="s">
        <v>67</v>
      </c>
      <c r="E4" s="62"/>
      <c r="F4" s="345" t="s">
        <v>65</v>
      </c>
      <c r="G4" s="345"/>
      <c r="H4" s="345"/>
      <c r="I4" s="345"/>
      <c r="J4" s="345"/>
      <c r="K4" s="345"/>
      <c r="L4" s="345"/>
      <c r="M4" s="346" t="s">
        <v>66</v>
      </c>
      <c r="N4" s="347"/>
      <c r="O4" s="347"/>
      <c r="P4" s="347"/>
      <c r="Q4" s="347"/>
      <c r="R4" s="347"/>
      <c r="S4" s="347"/>
      <c r="T4" s="347"/>
      <c r="U4" s="348"/>
      <c r="V4" s="61" t="s">
        <v>65</v>
      </c>
    </row>
    <row r="5" spans="1:22" x14ac:dyDescent="0.25">
      <c r="A5" s="59" t="s">
        <v>14</v>
      </c>
      <c r="B5" s="59" t="s">
        <v>58</v>
      </c>
      <c r="C5" s="59" t="s">
        <v>57</v>
      </c>
      <c r="D5" s="59">
        <v>326</v>
      </c>
      <c r="E5" s="59" t="s">
        <v>56</v>
      </c>
      <c r="F5" s="343">
        <v>5.6</v>
      </c>
      <c r="G5" s="343">
        <v>0.04</v>
      </c>
      <c r="H5" s="343">
        <v>0.61</v>
      </c>
      <c r="I5" s="343">
        <v>0.66</v>
      </c>
      <c r="J5" s="343">
        <v>7.0000000000000007E-2</v>
      </c>
      <c r="K5" s="59">
        <v>79</v>
      </c>
      <c r="L5" s="59">
        <v>12</v>
      </c>
      <c r="M5" s="343">
        <v>0.22</v>
      </c>
      <c r="N5" s="343">
        <v>5.8</v>
      </c>
      <c r="O5" s="59">
        <v>26</v>
      </c>
      <c r="P5" s="343">
        <v>4.9000000000000004</v>
      </c>
      <c r="Q5" s="343">
        <v>5.9</v>
      </c>
      <c r="R5" s="343">
        <v>0.22</v>
      </c>
      <c r="S5" s="59">
        <v>60</v>
      </c>
      <c r="T5" s="343">
        <v>3.8</v>
      </c>
      <c r="U5" s="343">
        <v>5.6</v>
      </c>
      <c r="V5" s="59">
        <v>73</v>
      </c>
    </row>
    <row r="6" spans="1:22" x14ac:dyDescent="0.25">
      <c r="A6" s="59"/>
      <c r="B6" s="59"/>
      <c r="C6" s="59"/>
      <c r="D6" s="59"/>
      <c r="E6" s="59" t="s">
        <v>55</v>
      </c>
      <c r="F6" s="59"/>
      <c r="G6" s="59"/>
      <c r="H6" s="59"/>
      <c r="I6" s="59"/>
      <c r="J6" s="59"/>
      <c r="K6" s="59"/>
      <c r="L6" s="59"/>
      <c r="M6" s="343">
        <v>0.22</v>
      </c>
      <c r="N6" s="343">
        <v>1</v>
      </c>
      <c r="O6" s="59">
        <v>11</v>
      </c>
      <c r="P6" s="343">
        <v>0.22</v>
      </c>
      <c r="Q6" s="343">
        <v>2</v>
      </c>
      <c r="R6" s="343">
        <v>0.22</v>
      </c>
      <c r="S6" s="59">
        <v>12</v>
      </c>
      <c r="T6" s="343">
        <v>2.2999999999999998</v>
      </c>
      <c r="U6" s="343">
        <v>5.9</v>
      </c>
      <c r="V6" s="59"/>
    </row>
    <row r="7" spans="1:22" ht="13" thickBot="1" x14ac:dyDescent="0.3">
      <c r="A7" s="58" t="s">
        <v>59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2" x14ac:dyDescent="0.25">
      <c r="A8" s="60" t="s">
        <v>18</v>
      </c>
      <c r="B8" s="60" t="s">
        <v>63</v>
      </c>
      <c r="C8" s="60" t="s">
        <v>57</v>
      </c>
      <c r="D8" s="60">
        <v>330</v>
      </c>
      <c r="E8" s="60" t="s">
        <v>56</v>
      </c>
      <c r="F8" s="342">
        <v>3</v>
      </c>
      <c r="G8" s="342">
        <v>0.18</v>
      </c>
      <c r="H8" s="342">
        <v>1.2</v>
      </c>
      <c r="I8" s="342">
        <v>0.5</v>
      </c>
      <c r="J8" s="342">
        <v>0.05</v>
      </c>
      <c r="K8" s="60">
        <v>49</v>
      </c>
      <c r="L8" s="342">
        <v>9.1999999999999993</v>
      </c>
      <c r="M8" s="342">
        <v>0.28999999999999998</v>
      </c>
      <c r="N8" s="342">
        <v>3.7</v>
      </c>
      <c r="O8" s="60">
        <v>27</v>
      </c>
      <c r="P8" s="342">
        <v>6.4</v>
      </c>
      <c r="Q8" s="342">
        <v>6.3</v>
      </c>
      <c r="R8" s="342">
        <v>0.22</v>
      </c>
      <c r="S8" s="60">
        <v>88</v>
      </c>
      <c r="T8" s="342">
        <v>2.2000000000000002</v>
      </c>
      <c r="U8" s="342">
        <v>0.69</v>
      </c>
      <c r="V8" s="60">
        <v>58</v>
      </c>
    </row>
    <row r="9" spans="1:22" x14ac:dyDescent="0.25">
      <c r="A9" s="59"/>
      <c r="B9" s="59"/>
      <c r="C9" s="59"/>
      <c r="D9" s="59"/>
      <c r="E9" s="59" t="s">
        <v>55</v>
      </c>
      <c r="F9" s="59"/>
      <c r="G9" s="59"/>
      <c r="H9" s="59"/>
      <c r="I9" s="59"/>
      <c r="J9" s="59"/>
      <c r="K9" s="59"/>
      <c r="L9" s="59"/>
      <c r="M9" s="343">
        <v>0.25</v>
      </c>
      <c r="N9" s="343">
        <v>1</v>
      </c>
      <c r="O9" s="59">
        <v>10</v>
      </c>
      <c r="P9" s="343">
        <v>0.77</v>
      </c>
      <c r="Q9" s="343">
        <v>3.8</v>
      </c>
      <c r="R9" s="343">
        <v>0.22</v>
      </c>
      <c r="S9" s="59">
        <v>25</v>
      </c>
      <c r="T9" s="343">
        <v>1.6</v>
      </c>
      <c r="U9" s="343">
        <v>0.57999999999999996</v>
      </c>
      <c r="V9" s="59"/>
    </row>
    <row r="10" spans="1:22" x14ac:dyDescent="0.25">
      <c r="A10" s="59"/>
      <c r="B10" s="59" t="s">
        <v>62</v>
      </c>
      <c r="C10" s="59" t="s">
        <v>57</v>
      </c>
      <c r="D10" s="59">
        <v>248</v>
      </c>
      <c r="E10" s="59" t="s">
        <v>56</v>
      </c>
      <c r="F10" s="343">
        <v>0.65</v>
      </c>
      <c r="G10" s="343">
        <v>0.16</v>
      </c>
      <c r="H10" s="343">
        <v>1.1000000000000001</v>
      </c>
      <c r="I10" s="343">
        <v>0.93</v>
      </c>
      <c r="J10" s="343">
        <v>0.21</v>
      </c>
      <c r="K10" s="59">
        <v>127</v>
      </c>
      <c r="L10" s="59">
        <v>18</v>
      </c>
      <c r="M10" s="343">
        <v>0.28000000000000003</v>
      </c>
      <c r="N10" s="343">
        <v>2.6</v>
      </c>
      <c r="O10" s="59">
        <v>24</v>
      </c>
      <c r="P10" s="59">
        <v>11</v>
      </c>
      <c r="Q10" s="343">
        <v>4.0999999999999996</v>
      </c>
      <c r="R10" s="343">
        <v>0.05</v>
      </c>
      <c r="S10" s="59">
        <v>107</v>
      </c>
      <c r="T10" s="343">
        <v>2.4</v>
      </c>
      <c r="U10" s="343">
        <v>0.34</v>
      </c>
      <c r="V10" s="59">
        <v>50</v>
      </c>
    </row>
    <row r="11" spans="1:22" x14ac:dyDescent="0.25">
      <c r="A11" s="59"/>
      <c r="B11" s="59"/>
      <c r="C11" s="59"/>
      <c r="D11" s="59"/>
      <c r="E11" s="59" t="s">
        <v>55</v>
      </c>
      <c r="F11" s="59"/>
      <c r="G11" s="59"/>
      <c r="H11" s="59"/>
      <c r="I11" s="59"/>
      <c r="J11" s="59"/>
      <c r="K11" s="59"/>
      <c r="L11" s="59"/>
      <c r="M11" s="343">
        <v>0.03</v>
      </c>
      <c r="N11" s="343">
        <v>0.34</v>
      </c>
      <c r="O11" s="343">
        <v>7.4</v>
      </c>
      <c r="P11" s="343">
        <v>0.14000000000000001</v>
      </c>
      <c r="Q11" s="343">
        <v>1.3</v>
      </c>
      <c r="R11" s="343">
        <v>0.05</v>
      </c>
      <c r="S11" s="343">
        <v>7.5</v>
      </c>
      <c r="T11" s="343">
        <v>1.2</v>
      </c>
      <c r="U11" s="343">
        <v>0.37</v>
      </c>
      <c r="V11" s="59"/>
    </row>
    <row r="12" spans="1:22" ht="13" thickBot="1" x14ac:dyDescent="0.3">
      <c r="A12" s="58" t="s">
        <v>59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</row>
    <row r="13" spans="1:22" x14ac:dyDescent="0.25">
      <c r="A13" s="60" t="s">
        <v>20</v>
      </c>
      <c r="B13" s="60" t="s">
        <v>60</v>
      </c>
      <c r="C13" s="60" t="s">
        <v>57</v>
      </c>
      <c r="D13" s="60">
        <v>96</v>
      </c>
      <c r="E13" s="60" t="s">
        <v>56</v>
      </c>
      <c r="F13" s="342">
        <v>0.55000000000000004</v>
      </c>
      <c r="G13" s="342">
        <v>0.05</v>
      </c>
      <c r="H13" s="342">
        <v>0.8</v>
      </c>
      <c r="I13" s="342">
        <v>0.19</v>
      </c>
      <c r="J13" s="342">
        <v>0.01</v>
      </c>
      <c r="K13" s="60">
        <v>49</v>
      </c>
      <c r="L13" s="60">
        <v>10</v>
      </c>
      <c r="M13" s="342">
        <v>0.16</v>
      </c>
      <c r="N13" s="342">
        <v>1.9</v>
      </c>
      <c r="O13" s="60">
        <v>14</v>
      </c>
      <c r="P13" s="342">
        <v>5</v>
      </c>
      <c r="Q13" s="342">
        <v>2.5</v>
      </c>
      <c r="R13" s="342">
        <v>7.0000000000000007E-2</v>
      </c>
      <c r="S13" s="60">
        <v>67</v>
      </c>
      <c r="T13" s="342">
        <v>1.1000000000000001</v>
      </c>
      <c r="U13" s="342">
        <v>0.25</v>
      </c>
      <c r="V13" s="342">
        <v>8.5</v>
      </c>
    </row>
    <row r="14" spans="1:22" x14ac:dyDescent="0.25">
      <c r="A14" s="59"/>
      <c r="B14" s="59"/>
      <c r="C14" s="59"/>
      <c r="D14" s="59"/>
      <c r="E14" s="59" t="s">
        <v>55</v>
      </c>
      <c r="F14" s="59"/>
      <c r="G14" s="59"/>
      <c r="H14" s="59"/>
      <c r="I14" s="59"/>
      <c r="J14" s="59"/>
      <c r="K14" s="59"/>
      <c r="L14" s="59"/>
      <c r="M14" s="343">
        <v>7.0000000000000007E-2</v>
      </c>
      <c r="N14" s="343">
        <v>0.24</v>
      </c>
      <c r="O14" s="343">
        <v>3.6</v>
      </c>
      <c r="P14" s="343">
        <v>0.25</v>
      </c>
      <c r="Q14" s="343">
        <v>1</v>
      </c>
      <c r="R14" s="343">
        <v>7.0000000000000007E-2</v>
      </c>
      <c r="S14" s="343">
        <v>9.1999999999999993</v>
      </c>
      <c r="T14" s="343">
        <v>0.49</v>
      </c>
      <c r="U14" s="343">
        <v>0.08</v>
      </c>
      <c r="V14" s="59"/>
    </row>
    <row r="15" spans="1:22" x14ac:dyDescent="0.25">
      <c r="A15" s="59"/>
      <c r="B15" s="59" t="s">
        <v>62</v>
      </c>
      <c r="C15" s="59" t="s">
        <v>57</v>
      </c>
      <c r="D15" s="59">
        <v>168</v>
      </c>
      <c r="E15" s="59" t="s">
        <v>56</v>
      </c>
      <c r="F15" s="343">
        <v>0.5</v>
      </c>
      <c r="G15" s="343">
        <v>0.04</v>
      </c>
      <c r="H15" s="343">
        <v>0.4</v>
      </c>
      <c r="I15" s="343">
        <v>0.19</v>
      </c>
      <c r="J15" s="343">
        <v>0.02</v>
      </c>
      <c r="K15" s="59">
        <v>17</v>
      </c>
      <c r="L15" s="343">
        <v>5.0999999999999996</v>
      </c>
      <c r="M15" s="343">
        <v>0.08</v>
      </c>
      <c r="N15" s="343">
        <v>0.74</v>
      </c>
      <c r="O15" s="59">
        <v>11</v>
      </c>
      <c r="P15" s="343">
        <v>2.9</v>
      </c>
      <c r="Q15" s="343">
        <v>1.3</v>
      </c>
      <c r="R15" s="343">
        <v>0.03</v>
      </c>
      <c r="S15" s="59">
        <v>43</v>
      </c>
      <c r="T15" s="343">
        <v>0.64</v>
      </c>
      <c r="U15" s="343">
        <v>0.14000000000000001</v>
      </c>
      <c r="V15" s="59">
        <v>27</v>
      </c>
    </row>
    <row r="16" spans="1:22" x14ac:dyDescent="0.25">
      <c r="A16" s="59"/>
      <c r="B16" s="59"/>
      <c r="C16" s="59"/>
      <c r="D16" s="59"/>
      <c r="E16" s="59" t="s">
        <v>55</v>
      </c>
      <c r="F16" s="59"/>
      <c r="G16" s="59"/>
      <c r="H16" s="59"/>
      <c r="I16" s="59"/>
      <c r="J16" s="59"/>
      <c r="K16" s="59"/>
      <c r="L16" s="59"/>
      <c r="M16" s="343">
        <v>0.03</v>
      </c>
      <c r="N16" s="343">
        <v>0.3</v>
      </c>
      <c r="O16" s="343">
        <v>5.4</v>
      </c>
      <c r="P16" s="343">
        <v>0.22</v>
      </c>
      <c r="Q16" s="343">
        <v>0.74</v>
      </c>
      <c r="R16" s="343">
        <v>0.03</v>
      </c>
      <c r="S16" s="59">
        <v>11</v>
      </c>
      <c r="T16" s="343">
        <v>0.49</v>
      </c>
      <c r="U16" s="343">
        <v>0.09</v>
      </c>
      <c r="V16" s="59"/>
    </row>
    <row r="17" spans="1:22" ht="13" thickBot="1" x14ac:dyDescent="0.3">
      <c r="A17" s="58" t="s">
        <v>59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</row>
    <row r="18" spans="1:22" x14ac:dyDescent="0.25">
      <c r="A18" s="60" t="s">
        <v>22</v>
      </c>
      <c r="B18" s="60" t="s">
        <v>60</v>
      </c>
      <c r="C18" s="60" t="s">
        <v>57</v>
      </c>
      <c r="D18" s="60">
        <v>10</v>
      </c>
      <c r="E18" s="60" t="s">
        <v>56</v>
      </c>
      <c r="F18" s="342">
        <v>7.0000000000000007E-2</v>
      </c>
      <c r="G18" s="342">
        <v>2E-3</v>
      </c>
      <c r="H18" s="342">
        <v>0.03</v>
      </c>
      <c r="I18" s="342">
        <v>3.0000000000000001E-3</v>
      </c>
      <c r="J18" s="342">
        <v>0</v>
      </c>
      <c r="K18" s="342">
        <v>0.73</v>
      </c>
      <c r="L18" s="342">
        <v>0.14000000000000001</v>
      </c>
      <c r="M18" s="342">
        <v>0.03</v>
      </c>
      <c r="N18" s="342">
        <v>0.19</v>
      </c>
      <c r="O18" s="342">
        <v>1.2</v>
      </c>
      <c r="P18" s="342">
        <v>0.25</v>
      </c>
      <c r="Q18" s="342">
        <v>0.3</v>
      </c>
      <c r="R18" s="342">
        <v>7.0000000000000001E-3</v>
      </c>
      <c r="S18" s="342">
        <v>3.8</v>
      </c>
      <c r="T18" s="342">
        <v>0.09</v>
      </c>
      <c r="U18" s="342">
        <v>0.03</v>
      </c>
      <c r="V18" s="342">
        <v>1.2</v>
      </c>
    </row>
    <row r="19" spans="1:22" x14ac:dyDescent="0.25">
      <c r="A19" s="59"/>
      <c r="B19" s="59"/>
      <c r="C19" s="59"/>
      <c r="D19" s="59"/>
      <c r="E19" s="59" t="s">
        <v>55</v>
      </c>
      <c r="F19" s="59"/>
      <c r="G19" s="59"/>
      <c r="H19" s="59"/>
      <c r="I19" s="59"/>
      <c r="J19" s="59"/>
      <c r="K19" s="59"/>
      <c r="L19" s="59"/>
      <c r="M19" s="343">
        <v>7.0000000000000001E-3</v>
      </c>
      <c r="N19" s="343">
        <v>0.02</v>
      </c>
      <c r="O19" s="343">
        <v>0.39</v>
      </c>
      <c r="P19" s="343">
        <v>0.02</v>
      </c>
      <c r="Q19" s="343">
        <v>0.12</v>
      </c>
      <c r="R19" s="343">
        <v>7.0000000000000001E-3</v>
      </c>
      <c r="S19" s="343">
        <v>0.66</v>
      </c>
      <c r="T19" s="343">
        <v>0.04</v>
      </c>
      <c r="U19" s="343">
        <v>0.02</v>
      </c>
      <c r="V19" s="59"/>
    </row>
    <row r="20" spans="1:22" x14ac:dyDescent="0.25">
      <c r="A20" s="59"/>
      <c r="B20" s="59" t="s">
        <v>62</v>
      </c>
      <c r="C20" s="59" t="s">
        <v>57</v>
      </c>
      <c r="D20" s="59">
        <v>353</v>
      </c>
      <c r="E20" s="59" t="s">
        <v>56</v>
      </c>
      <c r="F20" s="343">
        <v>1.6</v>
      </c>
      <c r="G20" s="343">
        <v>0.09</v>
      </c>
      <c r="H20" s="343">
        <v>0.91</v>
      </c>
      <c r="I20" s="343">
        <v>0.49</v>
      </c>
      <c r="J20" s="343">
        <v>0.03</v>
      </c>
      <c r="K20" s="59">
        <v>76</v>
      </c>
      <c r="L20" s="59">
        <v>18</v>
      </c>
      <c r="M20" s="343">
        <v>0.48</v>
      </c>
      <c r="N20" s="343">
        <v>1.7</v>
      </c>
      <c r="O20" s="59">
        <v>24</v>
      </c>
      <c r="P20" s="343">
        <v>6.5</v>
      </c>
      <c r="Q20" s="343">
        <v>4.2</v>
      </c>
      <c r="R20" s="343">
        <v>7.0000000000000007E-2</v>
      </c>
      <c r="S20" s="59">
        <v>120</v>
      </c>
      <c r="T20" s="343">
        <v>1.6</v>
      </c>
      <c r="U20" s="343">
        <v>0.56000000000000005</v>
      </c>
      <c r="V20" s="59">
        <v>125</v>
      </c>
    </row>
    <row r="21" spans="1:22" x14ac:dyDescent="0.25">
      <c r="A21" s="59"/>
      <c r="B21" s="59"/>
      <c r="C21" s="59"/>
      <c r="D21" s="59"/>
      <c r="E21" s="59" t="s">
        <v>55</v>
      </c>
      <c r="F21" s="59"/>
      <c r="G21" s="59"/>
      <c r="H21" s="59"/>
      <c r="I21" s="59"/>
      <c r="J21" s="59"/>
      <c r="K21" s="59"/>
      <c r="L21" s="59"/>
      <c r="M21" s="343">
        <v>0.06</v>
      </c>
      <c r="N21" s="343">
        <v>0.45</v>
      </c>
      <c r="O21" s="343">
        <v>9.6999999999999993</v>
      </c>
      <c r="P21" s="343">
        <v>0.24</v>
      </c>
      <c r="Q21" s="343">
        <v>1.8</v>
      </c>
      <c r="R21" s="343">
        <v>7.0000000000000007E-2</v>
      </c>
      <c r="S21" s="59">
        <v>21</v>
      </c>
      <c r="T21" s="343">
        <v>1.1000000000000001</v>
      </c>
      <c r="U21" s="343">
        <v>0.57999999999999996</v>
      </c>
      <c r="V21" s="59"/>
    </row>
    <row r="22" spans="1:22" ht="13" thickBot="1" x14ac:dyDescent="0.3">
      <c r="A22" s="58" t="s">
        <v>59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</row>
    <row r="23" spans="1:22" x14ac:dyDescent="0.25">
      <c r="A23" s="60" t="s">
        <v>25</v>
      </c>
      <c r="B23" s="60" t="s">
        <v>64</v>
      </c>
      <c r="C23" s="60" t="s">
        <v>57</v>
      </c>
      <c r="D23" s="60">
        <v>1</v>
      </c>
      <c r="E23" s="60" t="s">
        <v>56</v>
      </c>
      <c r="F23" s="342">
        <v>0.03</v>
      </c>
      <c r="G23" s="342">
        <v>0</v>
      </c>
      <c r="H23" s="342">
        <v>0.01</v>
      </c>
      <c r="I23" s="342">
        <v>6.0000000000000001E-3</v>
      </c>
      <c r="J23" s="342">
        <v>1E-3</v>
      </c>
      <c r="K23" s="342">
        <v>0.25</v>
      </c>
      <c r="L23" s="342">
        <v>0.13</v>
      </c>
      <c r="M23" s="342">
        <v>3.0000000000000001E-3</v>
      </c>
      <c r="N23" s="342">
        <v>0.03</v>
      </c>
      <c r="O23" s="342">
        <v>0.6</v>
      </c>
      <c r="P23" s="342">
        <v>0.05</v>
      </c>
      <c r="Q23" s="342">
        <v>0.1</v>
      </c>
      <c r="R23" s="342">
        <v>1E-3</v>
      </c>
      <c r="S23" s="342">
        <v>2.1</v>
      </c>
      <c r="T23" s="342">
        <v>0.01</v>
      </c>
      <c r="U23" s="342">
        <v>4.0000000000000001E-3</v>
      </c>
      <c r="V23" s="60"/>
    </row>
    <row r="24" spans="1:22" x14ac:dyDescent="0.25">
      <c r="A24" s="59"/>
      <c r="B24" s="59"/>
      <c r="C24" s="59"/>
      <c r="D24" s="59"/>
      <c r="E24" s="59" t="s">
        <v>55</v>
      </c>
      <c r="F24" s="59"/>
      <c r="G24" s="59"/>
      <c r="H24" s="59"/>
      <c r="I24" s="59"/>
      <c r="J24" s="59"/>
      <c r="K24" s="59"/>
      <c r="L24" s="59"/>
      <c r="M24" s="343">
        <v>1E-3</v>
      </c>
      <c r="N24" s="343">
        <v>0.01</v>
      </c>
      <c r="O24" s="343">
        <v>0.34</v>
      </c>
      <c r="P24" s="343">
        <v>0.01</v>
      </c>
      <c r="Q24" s="343">
        <v>0.08</v>
      </c>
      <c r="R24" s="343">
        <v>1E-3</v>
      </c>
      <c r="S24" s="343">
        <v>1.3</v>
      </c>
      <c r="T24" s="343">
        <v>0.01</v>
      </c>
      <c r="U24" s="343">
        <v>3.0000000000000001E-3</v>
      </c>
      <c r="V24" s="59"/>
    </row>
    <row r="25" spans="1:22" x14ac:dyDescent="0.25">
      <c r="A25" s="59"/>
      <c r="B25" s="59" t="s">
        <v>58</v>
      </c>
      <c r="C25" s="59" t="s">
        <v>57</v>
      </c>
      <c r="D25" s="59">
        <v>11</v>
      </c>
      <c r="E25" s="59" t="s">
        <v>56</v>
      </c>
      <c r="F25" s="343">
        <v>0.05</v>
      </c>
      <c r="G25" s="343">
        <v>3.0000000000000001E-3</v>
      </c>
      <c r="H25" s="343">
        <v>0.02</v>
      </c>
      <c r="I25" s="343">
        <v>0.02</v>
      </c>
      <c r="J25" s="343">
        <v>4.0000000000000001E-3</v>
      </c>
      <c r="K25" s="343">
        <v>0.73</v>
      </c>
      <c r="L25" s="343">
        <v>0.63</v>
      </c>
      <c r="M25" s="343">
        <v>7.0000000000000001E-3</v>
      </c>
      <c r="N25" s="343">
        <v>7.0000000000000007E-2</v>
      </c>
      <c r="O25" s="343">
        <v>0.86</v>
      </c>
      <c r="P25" s="343">
        <v>0.1</v>
      </c>
      <c r="Q25" s="343">
        <v>0.1</v>
      </c>
      <c r="R25" s="343">
        <v>7.0000000000000001E-3</v>
      </c>
      <c r="S25" s="343">
        <v>2.2999999999999998</v>
      </c>
      <c r="T25" s="343">
        <v>0.04</v>
      </c>
      <c r="U25" s="343">
        <v>7.0000000000000001E-3</v>
      </c>
      <c r="V25" s="343">
        <v>0.79</v>
      </c>
    </row>
    <row r="26" spans="1:22" x14ac:dyDescent="0.25">
      <c r="A26" s="59"/>
      <c r="B26" s="59"/>
      <c r="C26" s="59"/>
      <c r="D26" s="59"/>
      <c r="E26" s="59" t="s">
        <v>55</v>
      </c>
      <c r="F26" s="59"/>
      <c r="G26" s="59"/>
      <c r="H26" s="59"/>
      <c r="I26" s="59"/>
      <c r="J26" s="59"/>
      <c r="K26" s="59"/>
      <c r="L26" s="59"/>
      <c r="M26" s="343">
        <v>7.0000000000000001E-3</v>
      </c>
      <c r="N26" s="343">
        <v>0.04</v>
      </c>
      <c r="O26" s="343">
        <v>0.57999999999999996</v>
      </c>
      <c r="P26" s="343">
        <v>0.02</v>
      </c>
      <c r="Q26" s="343">
        <v>0.09</v>
      </c>
      <c r="R26" s="343">
        <v>7.0000000000000001E-3</v>
      </c>
      <c r="S26" s="343">
        <v>1.2</v>
      </c>
      <c r="T26" s="343">
        <v>0.04</v>
      </c>
      <c r="U26" s="343">
        <v>7.0000000000000001E-3</v>
      </c>
      <c r="V26" s="59"/>
    </row>
    <row r="27" spans="1:22" ht="13" thickBot="1" x14ac:dyDescent="0.3">
      <c r="A27" s="58" t="s">
        <v>59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</row>
    <row r="28" spans="1:22" x14ac:dyDescent="0.25">
      <c r="A28" s="60" t="s">
        <v>26</v>
      </c>
      <c r="B28" s="60" t="s">
        <v>63</v>
      </c>
      <c r="C28" s="60" t="s">
        <v>57</v>
      </c>
      <c r="D28" s="60">
        <v>139</v>
      </c>
      <c r="E28" s="60" t="s">
        <v>56</v>
      </c>
      <c r="F28" s="342">
        <v>0.6</v>
      </c>
      <c r="G28" s="342">
        <v>7.0000000000000007E-2</v>
      </c>
      <c r="H28" s="342">
        <v>0.63</v>
      </c>
      <c r="I28" s="342">
        <v>0.26</v>
      </c>
      <c r="J28" s="342">
        <v>0.02</v>
      </c>
      <c r="K28" s="60">
        <v>36</v>
      </c>
      <c r="L28" s="342">
        <v>8.1</v>
      </c>
      <c r="M28" s="342">
        <v>0.1</v>
      </c>
      <c r="N28" s="342">
        <v>2</v>
      </c>
      <c r="O28" s="60">
        <v>16</v>
      </c>
      <c r="P28" s="342">
        <v>3.5</v>
      </c>
      <c r="Q28" s="342">
        <v>2.9</v>
      </c>
      <c r="R28" s="342">
        <v>0.1</v>
      </c>
      <c r="S28" s="60">
        <v>41</v>
      </c>
      <c r="T28" s="342">
        <v>1.1000000000000001</v>
      </c>
      <c r="U28" s="342">
        <v>0.28999999999999998</v>
      </c>
      <c r="V28" s="60">
        <v>22</v>
      </c>
    </row>
    <row r="29" spans="1:22" x14ac:dyDescent="0.25">
      <c r="A29" s="59"/>
      <c r="B29" s="59"/>
      <c r="C29" s="59"/>
      <c r="D29" s="59"/>
      <c r="E29" s="59" t="s">
        <v>55</v>
      </c>
      <c r="F29" s="59"/>
      <c r="G29" s="59"/>
      <c r="H29" s="59"/>
      <c r="I29" s="59"/>
      <c r="J29" s="59"/>
      <c r="K29" s="59"/>
      <c r="L29" s="59"/>
      <c r="M29" s="343">
        <v>0.1</v>
      </c>
      <c r="N29" s="343">
        <v>0.37</v>
      </c>
      <c r="O29" s="343">
        <v>4.2</v>
      </c>
      <c r="P29" s="343">
        <v>0.28000000000000003</v>
      </c>
      <c r="Q29" s="343">
        <v>1.6</v>
      </c>
      <c r="R29" s="343">
        <v>0.1</v>
      </c>
      <c r="S29" s="343">
        <v>5.6</v>
      </c>
      <c r="T29" s="343">
        <v>0.62</v>
      </c>
      <c r="U29" s="343">
        <v>0.11</v>
      </c>
      <c r="V29" s="59"/>
    </row>
    <row r="30" spans="1:22" x14ac:dyDescent="0.25">
      <c r="A30" s="59"/>
      <c r="B30" s="59" t="s">
        <v>62</v>
      </c>
      <c r="C30" s="59" t="s">
        <v>57</v>
      </c>
      <c r="D30" s="59">
        <v>71</v>
      </c>
      <c r="E30" s="59" t="s">
        <v>56</v>
      </c>
      <c r="F30" s="343">
        <v>0.28000000000000003</v>
      </c>
      <c r="G30" s="343">
        <v>0.02</v>
      </c>
      <c r="H30" s="343">
        <v>0.17</v>
      </c>
      <c r="I30" s="343">
        <v>0.09</v>
      </c>
      <c r="J30" s="343">
        <v>0.01</v>
      </c>
      <c r="K30" s="343">
        <v>7.8</v>
      </c>
      <c r="L30" s="343">
        <v>1.8</v>
      </c>
      <c r="M30" s="343">
        <v>0.04</v>
      </c>
      <c r="N30" s="343">
        <v>0.4</v>
      </c>
      <c r="O30" s="343">
        <v>5.5</v>
      </c>
      <c r="P30" s="343">
        <v>1.1000000000000001</v>
      </c>
      <c r="Q30" s="343">
        <v>0.76</v>
      </c>
      <c r="R30" s="343">
        <v>0.01</v>
      </c>
      <c r="S30" s="59">
        <v>16</v>
      </c>
      <c r="T30" s="343">
        <v>0.36</v>
      </c>
      <c r="U30" s="343">
        <v>0.08</v>
      </c>
      <c r="V30" s="59">
        <v>12</v>
      </c>
    </row>
    <row r="31" spans="1:22" x14ac:dyDescent="0.25">
      <c r="A31" s="59"/>
      <c r="B31" s="59"/>
      <c r="C31" s="59"/>
      <c r="D31" s="59"/>
      <c r="E31" s="59" t="s">
        <v>55</v>
      </c>
      <c r="F31" s="59"/>
      <c r="G31" s="59"/>
      <c r="H31" s="59"/>
      <c r="I31" s="59"/>
      <c r="J31" s="59"/>
      <c r="K31" s="59"/>
      <c r="L31" s="59"/>
      <c r="M31" s="343">
        <v>0.01</v>
      </c>
      <c r="N31" s="343">
        <v>0.19</v>
      </c>
      <c r="O31" s="343">
        <v>2.9</v>
      </c>
      <c r="P31" s="343">
        <v>0.08</v>
      </c>
      <c r="Q31" s="343">
        <v>0.46</v>
      </c>
      <c r="R31" s="343">
        <v>0.01</v>
      </c>
      <c r="S31" s="343">
        <v>4</v>
      </c>
      <c r="T31" s="343">
        <v>0.26</v>
      </c>
      <c r="U31" s="343">
        <v>0.09</v>
      </c>
      <c r="V31" s="59"/>
    </row>
    <row r="32" spans="1:22" ht="13" thickBot="1" x14ac:dyDescent="0.3">
      <c r="A32" s="58" t="s">
        <v>59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</row>
    <row r="33" spans="1:22" x14ac:dyDescent="0.25">
      <c r="A33" s="60" t="s">
        <v>27</v>
      </c>
      <c r="B33" s="60" t="s">
        <v>60</v>
      </c>
      <c r="C33" s="60" t="s">
        <v>57</v>
      </c>
      <c r="D33" s="60">
        <v>160</v>
      </c>
      <c r="E33" s="60" t="s">
        <v>56</v>
      </c>
      <c r="F33" s="342">
        <v>1</v>
      </c>
      <c r="G33" s="342">
        <v>0.04</v>
      </c>
      <c r="H33" s="342">
        <v>1.1000000000000001</v>
      </c>
      <c r="I33" s="342">
        <v>0.22</v>
      </c>
      <c r="J33" s="342">
        <v>0.03</v>
      </c>
      <c r="K33" s="60">
        <v>86</v>
      </c>
      <c r="L33" s="60">
        <v>15</v>
      </c>
      <c r="M33" s="342">
        <v>0.41</v>
      </c>
      <c r="N33" s="342">
        <v>4.7</v>
      </c>
      <c r="O33" s="60">
        <v>32</v>
      </c>
      <c r="P33" s="342">
        <v>8.6999999999999993</v>
      </c>
      <c r="Q33" s="342">
        <v>6.1</v>
      </c>
      <c r="R33" s="342">
        <v>0.11</v>
      </c>
      <c r="S33" s="60">
        <v>140</v>
      </c>
      <c r="T33" s="342">
        <v>1.5</v>
      </c>
      <c r="U33" s="342">
        <v>0.31</v>
      </c>
      <c r="V33" s="60">
        <v>18</v>
      </c>
    </row>
    <row r="34" spans="1:22" x14ac:dyDescent="0.25">
      <c r="A34" s="59"/>
      <c r="B34" s="59"/>
      <c r="C34" s="59"/>
      <c r="D34" s="59"/>
      <c r="E34" s="59" t="s">
        <v>55</v>
      </c>
      <c r="F34" s="59"/>
      <c r="G34" s="59"/>
      <c r="H34" s="59"/>
      <c r="I34" s="59"/>
      <c r="J34" s="59"/>
      <c r="K34" s="59"/>
      <c r="L34" s="59"/>
      <c r="M34" s="343">
        <v>0.11</v>
      </c>
      <c r="N34" s="343">
        <v>0.38</v>
      </c>
      <c r="O34" s="343">
        <v>6.4</v>
      </c>
      <c r="P34" s="343">
        <v>0.48</v>
      </c>
      <c r="Q34" s="343">
        <v>2.4</v>
      </c>
      <c r="R34" s="343">
        <v>0.11</v>
      </c>
      <c r="S34" s="59">
        <v>21</v>
      </c>
      <c r="T34" s="343">
        <v>0.65</v>
      </c>
      <c r="U34" s="343">
        <v>0.12</v>
      </c>
      <c r="V34" s="59"/>
    </row>
    <row r="35" spans="1:22" x14ac:dyDescent="0.25">
      <c r="A35" s="59"/>
      <c r="B35" s="59" t="s">
        <v>62</v>
      </c>
      <c r="C35" s="59" t="s">
        <v>57</v>
      </c>
      <c r="D35" s="59">
        <v>280</v>
      </c>
      <c r="E35" s="59" t="s">
        <v>56</v>
      </c>
      <c r="F35" s="343">
        <v>1.1000000000000001</v>
      </c>
      <c r="G35" s="343">
        <v>7.0000000000000007E-2</v>
      </c>
      <c r="H35" s="343">
        <v>0.56000000000000005</v>
      </c>
      <c r="I35" s="343">
        <v>0.39</v>
      </c>
      <c r="J35" s="343">
        <v>0.03</v>
      </c>
      <c r="K35" s="59">
        <v>41</v>
      </c>
      <c r="L35" s="59">
        <v>11</v>
      </c>
      <c r="M35" s="343">
        <v>0.21</v>
      </c>
      <c r="N35" s="343">
        <v>1.3</v>
      </c>
      <c r="O35" s="59">
        <v>22</v>
      </c>
      <c r="P35" s="343">
        <v>4.5</v>
      </c>
      <c r="Q35" s="343">
        <v>3.1</v>
      </c>
      <c r="R35" s="343">
        <v>0.06</v>
      </c>
      <c r="S35" s="59">
        <v>76</v>
      </c>
      <c r="T35" s="343">
        <v>1.2</v>
      </c>
      <c r="U35" s="343">
        <v>0.33</v>
      </c>
      <c r="V35" s="59">
        <v>29</v>
      </c>
    </row>
    <row r="36" spans="1:22" x14ac:dyDescent="0.25">
      <c r="A36" s="59"/>
      <c r="B36" s="59"/>
      <c r="C36" s="59"/>
      <c r="D36" s="59"/>
      <c r="E36" s="59" t="s">
        <v>55</v>
      </c>
      <c r="F36" s="59"/>
      <c r="G36" s="59"/>
      <c r="H36" s="59"/>
      <c r="I36" s="59"/>
      <c r="J36" s="59"/>
      <c r="K36" s="59"/>
      <c r="L36" s="59"/>
      <c r="M36" s="343">
        <v>0.04</v>
      </c>
      <c r="N36" s="343">
        <v>0.55000000000000004</v>
      </c>
      <c r="O36" s="59">
        <v>11</v>
      </c>
      <c r="P36" s="343">
        <v>0.3</v>
      </c>
      <c r="Q36" s="343">
        <v>1.7</v>
      </c>
      <c r="R36" s="343">
        <v>0.06</v>
      </c>
      <c r="S36" s="59">
        <v>20</v>
      </c>
      <c r="T36" s="343">
        <v>0.86</v>
      </c>
      <c r="U36" s="343">
        <v>0.38</v>
      </c>
      <c r="V36" s="59"/>
    </row>
    <row r="37" spans="1:22" ht="13" thickBot="1" x14ac:dyDescent="0.3">
      <c r="A37" s="58" t="s">
        <v>59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1:22" x14ac:dyDescent="0.25">
      <c r="A38" s="60" t="s">
        <v>28</v>
      </c>
      <c r="B38" s="60" t="s">
        <v>61</v>
      </c>
      <c r="C38" s="60" t="s">
        <v>57</v>
      </c>
      <c r="D38" s="60">
        <v>18</v>
      </c>
      <c r="E38" s="60" t="s">
        <v>56</v>
      </c>
      <c r="F38" s="342">
        <v>0.31</v>
      </c>
      <c r="G38" s="342">
        <v>5.0000000000000001E-3</v>
      </c>
      <c r="H38" s="342">
        <v>0.11</v>
      </c>
      <c r="I38" s="342">
        <v>0.02</v>
      </c>
      <c r="J38" s="342">
        <v>1E-3</v>
      </c>
      <c r="K38" s="342">
        <v>1</v>
      </c>
      <c r="L38" s="342">
        <v>0.37</v>
      </c>
      <c r="M38" s="342">
        <v>0.02</v>
      </c>
      <c r="N38" s="342">
        <v>0.11</v>
      </c>
      <c r="O38" s="342">
        <v>2</v>
      </c>
      <c r="P38" s="342">
        <v>0.18</v>
      </c>
      <c r="Q38" s="342">
        <v>0.6</v>
      </c>
      <c r="R38" s="342">
        <v>0.01</v>
      </c>
      <c r="S38" s="342">
        <v>5.3</v>
      </c>
      <c r="T38" s="342">
        <v>0.13</v>
      </c>
      <c r="U38" s="342">
        <v>0.18</v>
      </c>
      <c r="V38" s="342">
        <v>1.4</v>
      </c>
    </row>
    <row r="39" spans="1:22" x14ac:dyDescent="0.25">
      <c r="A39" s="59"/>
      <c r="B39" s="59"/>
      <c r="C39" s="59"/>
      <c r="D39" s="59"/>
      <c r="E39" s="59" t="s">
        <v>55</v>
      </c>
      <c r="F39" s="59"/>
      <c r="G39" s="59"/>
      <c r="H39" s="59"/>
      <c r="I39" s="59"/>
      <c r="J39" s="59"/>
      <c r="K39" s="59"/>
      <c r="L39" s="59"/>
      <c r="M39" s="343">
        <v>0.01</v>
      </c>
      <c r="N39" s="343">
        <v>0.06</v>
      </c>
      <c r="O39" s="343">
        <v>1.3</v>
      </c>
      <c r="P39" s="343">
        <v>0.04</v>
      </c>
      <c r="Q39" s="343">
        <v>0.55000000000000004</v>
      </c>
      <c r="R39" s="343">
        <v>0.01</v>
      </c>
      <c r="S39" s="343">
        <v>3.5</v>
      </c>
      <c r="T39" s="343">
        <v>0.11</v>
      </c>
      <c r="U39" s="343">
        <v>0.17</v>
      </c>
      <c r="V39" s="59"/>
    </row>
    <row r="40" spans="1:22" x14ac:dyDescent="0.25">
      <c r="A40" s="59"/>
      <c r="B40" s="59" t="s">
        <v>58</v>
      </c>
      <c r="C40" s="59" t="s">
        <v>57</v>
      </c>
      <c r="D40" s="59">
        <v>125</v>
      </c>
      <c r="E40" s="59" t="s">
        <v>56</v>
      </c>
      <c r="F40" s="343">
        <v>0.88</v>
      </c>
      <c r="G40" s="343">
        <v>0.04</v>
      </c>
      <c r="H40" s="343">
        <v>0.27</v>
      </c>
      <c r="I40" s="343">
        <v>0.18</v>
      </c>
      <c r="J40" s="343">
        <v>0.02</v>
      </c>
      <c r="K40" s="59">
        <v>11</v>
      </c>
      <c r="L40" s="343">
        <v>3.9</v>
      </c>
      <c r="M40" s="343">
        <v>0.09</v>
      </c>
      <c r="N40" s="343">
        <v>1.3</v>
      </c>
      <c r="O40" s="59">
        <v>11</v>
      </c>
      <c r="P40" s="343">
        <v>2.7</v>
      </c>
      <c r="Q40" s="343">
        <v>1.6</v>
      </c>
      <c r="R40" s="343">
        <v>0.09</v>
      </c>
      <c r="S40" s="59">
        <v>37</v>
      </c>
      <c r="T40" s="343">
        <v>0.56999999999999995</v>
      </c>
      <c r="U40" s="343">
        <v>0.49</v>
      </c>
      <c r="V40" s="59">
        <v>22</v>
      </c>
    </row>
    <row r="41" spans="1:22" x14ac:dyDescent="0.25">
      <c r="A41" s="59"/>
      <c r="B41" s="59"/>
      <c r="C41" s="59"/>
      <c r="D41" s="59"/>
      <c r="E41" s="59" t="s">
        <v>55</v>
      </c>
      <c r="F41" s="59"/>
      <c r="G41" s="59"/>
      <c r="H41" s="59"/>
      <c r="I41" s="59"/>
      <c r="J41" s="59"/>
      <c r="K41" s="59"/>
      <c r="L41" s="59"/>
      <c r="M41" s="343">
        <v>0.09</v>
      </c>
      <c r="N41" s="343">
        <v>0.53</v>
      </c>
      <c r="O41" s="343">
        <v>5.0999999999999996</v>
      </c>
      <c r="P41" s="343">
        <v>0.33</v>
      </c>
      <c r="Q41" s="343">
        <v>0.86</v>
      </c>
      <c r="R41" s="343">
        <v>0.09</v>
      </c>
      <c r="S41" s="59">
        <v>14</v>
      </c>
      <c r="T41" s="343">
        <v>0.38</v>
      </c>
      <c r="U41" s="343">
        <v>0.39</v>
      </c>
      <c r="V41" s="59"/>
    </row>
    <row r="42" spans="1:22" ht="13" thickBot="1" x14ac:dyDescent="0.3">
      <c r="A42" s="58" t="s">
        <v>59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2" x14ac:dyDescent="0.25">
      <c r="A43" s="60" t="s">
        <v>29</v>
      </c>
      <c r="B43" s="60" t="s">
        <v>60</v>
      </c>
      <c r="C43" s="60" t="s">
        <v>57</v>
      </c>
      <c r="D43" s="60">
        <v>890</v>
      </c>
      <c r="E43" s="60" t="s">
        <v>56</v>
      </c>
      <c r="F43" s="342">
        <v>7.9</v>
      </c>
      <c r="G43" s="342">
        <v>0.06</v>
      </c>
      <c r="H43" s="342">
        <v>4</v>
      </c>
      <c r="I43" s="342">
        <v>3.3</v>
      </c>
      <c r="J43" s="342">
        <v>0.23</v>
      </c>
      <c r="K43" s="60">
        <v>563</v>
      </c>
      <c r="L43" s="60">
        <v>74</v>
      </c>
      <c r="M43" s="342">
        <v>3.1</v>
      </c>
      <c r="N43" s="60">
        <v>31</v>
      </c>
      <c r="O43" s="60">
        <v>107</v>
      </c>
      <c r="P43" s="60">
        <v>22</v>
      </c>
      <c r="Q43" s="60">
        <v>36</v>
      </c>
      <c r="R43" s="342">
        <v>0.61</v>
      </c>
      <c r="S43" s="60">
        <v>283</v>
      </c>
      <c r="T43" s="60">
        <v>15</v>
      </c>
      <c r="U43" s="342">
        <v>6.8</v>
      </c>
      <c r="V43" s="60"/>
    </row>
    <row r="44" spans="1:22" x14ac:dyDescent="0.25">
      <c r="A44" s="59"/>
      <c r="B44" s="59"/>
      <c r="C44" s="59"/>
      <c r="D44" s="59"/>
      <c r="E44" s="59" t="s">
        <v>55</v>
      </c>
      <c r="F44" s="59"/>
      <c r="G44" s="59"/>
      <c r="H44" s="59"/>
      <c r="I44" s="59"/>
      <c r="J44" s="59"/>
      <c r="K44" s="59"/>
      <c r="L44" s="59"/>
      <c r="M44" s="343">
        <v>0.61</v>
      </c>
      <c r="N44" s="343">
        <v>1.7</v>
      </c>
      <c r="O44" s="59">
        <v>27</v>
      </c>
      <c r="P44" s="343">
        <v>0.61</v>
      </c>
      <c r="Q44" s="59">
        <v>10</v>
      </c>
      <c r="R44" s="343">
        <v>0.61</v>
      </c>
      <c r="S44" s="59">
        <v>31</v>
      </c>
      <c r="T44" s="343">
        <v>7.4</v>
      </c>
      <c r="U44" s="343">
        <v>5.8</v>
      </c>
      <c r="V44" s="59"/>
    </row>
    <row r="45" spans="1:22" x14ac:dyDescent="0.25">
      <c r="A45" s="59"/>
      <c r="B45" s="59" t="s">
        <v>58</v>
      </c>
      <c r="C45" s="59" t="s">
        <v>57</v>
      </c>
      <c r="D45" s="59">
        <v>271</v>
      </c>
      <c r="E45" s="59" t="s">
        <v>56</v>
      </c>
      <c r="F45" s="343">
        <v>3.6</v>
      </c>
      <c r="G45" s="343">
        <v>7.0000000000000007E-2</v>
      </c>
      <c r="H45" s="343">
        <v>0.47</v>
      </c>
      <c r="I45" s="343">
        <v>0.4</v>
      </c>
      <c r="J45" s="343">
        <v>0.05</v>
      </c>
      <c r="K45" s="59">
        <v>32</v>
      </c>
      <c r="L45" s="343">
        <v>5</v>
      </c>
      <c r="M45" s="343">
        <v>0.18</v>
      </c>
      <c r="N45" s="343">
        <v>2.7</v>
      </c>
      <c r="O45" s="59">
        <v>14</v>
      </c>
      <c r="P45" s="343">
        <v>2.2000000000000002</v>
      </c>
      <c r="Q45" s="343">
        <v>3.6</v>
      </c>
      <c r="R45" s="343">
        <v>0.18</v>
      </c>
      <c r="S45" s="59">
        <v>31</v>
      </c>
      <c r="T45" s="343">
        <v>2.2000000000000002</v>
      </c>
      <c r="U45" s="343">
        <v>2.8</v>
      </c>
      <c r="V45" s="59">
        <v>75</v>
      </c>
    </row>
    <row r="46" spans="1:22" x14ac:dyDescent="0.25">
      <c r="A46" s="59"/>
      <c r="B46" s="59"/>
      <c r="C46" s="59"/>
      <c r="D46" s="59"/>
      <c r="E46" s="59" t="s">
        <v>55</v>
      </c>
      <c r="F46" s="59"/>
      <c r="G46" s="59"/>
      <c r="H46" s="59"/>
      <c r="I46" s="59"/>
      <c r="J46" s="59"/>
      <c r="K46" s="59"/>
      <c r="L46" s="59"/>
      <c r="M46" s="343">
        <v>0.19</v>
      </c>
      <c r="N46" s="343">
        <v>0.69</v>
      </c>
      <c r="O46" s="343">
        <v>6.5</v>
      </c>
      <c r="P46" s="343">
        <v>0.19</v>
      </c>
      <c r="Q46" s="343">
        <v>2.1</v>
      </c>
      <c r="R46" s="343">
        <v>0.18</v>
      </c>
      <c r="S46" s="343">
        <v>9.3000000000000007</v>
      </c>
      <c r="T46" s="343">
        <v>1.6</v>
      </c>
      <c r="U46" s="343">
        <v>2.8</v>
      </c>
      <c r="V46" s="59"/>
    </row>
    <row r="47" spans="1:22" ht="13" thickBot="1" x14ac:dyDescent="0.3">
      <c r="A47" s="58" t="s">
        <v>59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2" x14ac:dyDescent="0.25">
      <c r="A48" s="57" t="s">
        <v>30</v>
      </c>
      <c r="B48" s="57" t="s">
        <v>58</v>
      </c>
      <c r="C48" s="57" t="s">
        <v>57</v>
      </c>
      <c r="D48" s="57">
        <v>13</v>
      </c>
      <c r="E48" s="57" t="s">
        <v>56</v>
      </c>
      <c r="F48" s="344">
        <v>0.49</v>
      </c>
      <c r="G48" s="344">
        <v>1E-3</v>
      </c>
      <c r="H48" s="344">
        <v>0.02</v>
      </c>
      <c r="I48" s="344">
        <v>0.02</v>
      </c>
      <c r="J48" s="344">
        <v>3.0000000000000001E-3</v>
      </c>
      <c r="K48" s="344">
        <v>1.2</v>
      </c>
      <c r="L48" s="344">
        <v>0.28000000000000003</v>
      </c>
      <c r="M48" s="344">
        <v>0.01</v>
      </c>
      <c r="N48" s="344">
        <v>0.1</v>
      </c>
      <c r="O48" s="344">
        <v>0.51</v>
      </c>
      <c r="P48" s="344">
        <v>0.05</v>
      </c>
      <c r="Q48" s="344">
        <v>0.18</v>
      </c>
      <c r="R48" s="344">
        <v>0.01</v>
      </c>
      <c r="S48" s="344">
        <v>0.89</v>
      </c>
      <c r="T48" s="344">
        <v>0.14000000000000001</v>
      </c>
      <c r="U48" s="344">
        <v>0.06</v>
      </c>
      <c r="V48" s="344">
        <v>5.4</v>
      </c>
    </row>
    <row r="49" spans="1:22" x14ac:dyDescent="0.25">
      <c r="A49" s="57"/>
      <c r="B49" s="57"/>
      <c r="E49" s="57" t="s">
        <v>55</v>
      </c>
      <c r="F49" s="57" t="s">
        <v>54</v>
      </c>
      <c r="G49" s="57" t="s">
        <v>54</v>
      </c>
      <c r="H49" s="57" t="s">
        <v>54</v>
      </c>
      <c r="I49" s="57" t="s">
        <v>54</v>
      </c>
      <c r="J49" s="57" t="s">
        <v>54</v>
      </c>
      <c r="K49" s="57" t="s">
        <v>54</v>
      </c>
      <c r="L49" s="57" t="s">
        <v>54</v>
      </c>
      <c r="M49" s="344">
        <v>0.01</v>
      </c>
      <c r="N49" s="344">
        <v>0.03</v>
      </c>
      <c r="O49" s="344">
        <v>0.32</v>
      </c>
      <c r="P49" s="344">
        <v>0.01</v>
      </c>
      <c r="Q49" s="344">
        <v>0.13</v>
      </c>
      <c r="R49" s="344">
        <v>0.01</v>
      </c>
      <c r="S49" s="344">
        <v>0.27</v>
      </c>
      <c r="T49" s="344">
        <v>0.12</v>
      </c>
      <c r="U49" s="344">
        <v>0.06</v>
      </c>
      <c r="V49" s="57"/>
    </row>
    <row r="50" spans="1:22" x14ac:dyDescent="0.25">
      <c r="A50" s="57"/>
      <c r="B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</row>
  </sheetData>
  <mergeCells count="2">
    <mergeCell ref="F4:L4"/>
    <mergeCell ref="M4:U4"/>
  </mergeCells>
  <printOptions horizontalCentered="1"/>
  <pageMargins left="0.1" right="0.1" top="0.75" bottom="0.75" header="0.3" footer="0.3"/>
  <pageSetup scale="75" orientation="landscape" r:id="rId1"/>
  <headerFooter alignWithMargins="0">
    <oddHeader>&amp;C&amp;"Arial,Bold"&amp;11SAR Stormwater Loads at Mass Emissions Sites: 2011-12</oddHeader>
    <oddFooter>&amp;CTable C-11- II.6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5"/>
  <sheetViews>
    <sheetView view="pageBreakPreview" zoomScale="30" zoomScaleNormal="64" zoomScaleSheetLayoutView="30" workbookViewId="0">
      <pane xSplit="6" ySplit="3" topLeftCell="G4" activePane="bottomRight" state="frozen"/>
      <selection activeCell="Z88" sqref="Z88"/>
      <selection pane="topRight" activeCell="Z88" sqref="Z88"/>
      <selection pane="bottomLeft" activeCell="Z88" sqref="Z88"/>
      <selection pane="bottomRight" activeCell="B2" sqref="B2"/>
    </sheetView>
  </sheetViews>
  <sheetFormatPr defaultRowHeight="12.5" x14ac:dyDescent="0.25"/>
  <cols>
    <col min="1" max="1" width="11.453125" style="56" customWidth="1"/>
    <col min="2" max="2" width="14.81640625" style="56" customWidth="1"/>
    <col min="3" max="4" width="15.81640625" style="56" customWidth="1"/>
    <col min="5" max="5" width="9.26953125" style="56" bestFit="1" customWidth="1"/>
    <col min="6" max="6" width="9.1796875" style="56" customWidth="1"/>
    <col min="7" max="7" width="8.7265625" style="56"/>
    <col min="8" max="9" width="5.81640625" style="56" customWidth="1"/>
    <col min="10" max="11" width="5.81640625" style="57" customWidth="1"/>
    <col min="12" max="14" width="5.81640625" style="56" customWidth="1"/>
    <col min="15" max="17" width="8.54296875" style="56" customWidth="1"/>
    <col min="18" max="44" width="5.81640625" style="56" customWidth="1"/>
    <col min="45" max="55" width="6.54296875" style="56" customWidth="1"/>
    <col min="56" max="16384" width="8.7265625" style="56"/>
  </cols>
  <sheetData>
    <row r="1" spans="1:55" ht="13" x14ac:dyDescent="0.3">
      <c r="A1" s="112"/>
      <c r="B1" s="111"/>
      <c r="C1" s="111"/>
      <c r="D1" s="111"/>
      <c r="E1" s="111"/>
      <c r="F1" s="110"/>
      <c r="G1" s="109"/>
      <c r="H1" s="349" t="s">
        <v>235</v>
      </c>
      <c r="I1" s="349"/>
      <c r="J1" s="349"/>
      <c r="K1" s="349"/>
      <c r="L1" s="349"/>
      <c r="M1" s="349" t="s">
        <v>234</v>
      </c>
      <c r="N1" s="349"/>
      <c r="O1" s="349" t="s">
        <v>233</v>
      </c>
      <c r="P1" s="349"/>
      <c r="Q1" s="349"/>
      <c r="R1" s="108"/>
      <c r="S1" s="107"/>
      <c r="T1" s="107"/>
      <c r="U1" s="107"/>
      <c r="V1" s="106"/>
      <c r="W1" s="105"/>
      <c r="X1" s="349" t="s">
        <v>232</v>
      </c>
      <c r="Y1" s="349"/>
      <c r="Z1" s="349"/>
      <c r="AA1" s="349"/>
      <c r="AB1" s="349"/>
      <c r="AC1" s="349"/>
      <c r="AD1" s="349"/>
      <c r="AE1" s="349"/>
      <c r="AF1" s="350" t="s">
        <v>231</v>
      </c>
      <c r="AG1" s="350"/>
      <c r="AH1" s="350"/>
      <c r="AI1" s="350"/>
      <c r="AJ1" s="349" t="s">
        <v>230</v>
      </c>
      <c r="AK1" s="349"/>
      <c r="AL1" s="349"/>
      <c r="AM1" s="349"/>
      <c r="AN1" s="349"/>
      <c r="AO1" s="349"/>
      <c r="AP1" s="349"/>
      <c r="AQ1" s="349"/>
      <c r="AR1" s="349"/>
      <c r="AS1" s="349" t="s">
        <v>229</v>
      </c>
      <c r="AT1" s="349"/>
      <c r="AU1" s="349"/>
      <c r="AV1" s="349"/>
      <c r="AW1" s="349"/>
      <c r="AX1" s="349"/>
      <c r="AY1" s="349"/>
      <c r="AZ1" s="349"/>
      <c r="BA1" s="349"/>
      <c r="BB1" s="349"/>
      <c r="BC1" s="351"/>
    </row>
    <row r="2" spans="1:55" ht="95.5" x14ac:dyDescent="0.3">
      <c r="A2" s="104"/>
      <c r="B2" s="103"/>
      <c r="C2" s="59" t="s">
        <v>228</v>
      </c>
      <c r="D2" s="59" t="s">
        <v>228</v>
      </c>
      <c r="E2" s="103"/>
      <c r="F2" s="102"/>
      <c r="G2" s="101"/>
      <c r="H2" s="98" t="s">
        <v>227</v>
      </c>
      <c r="I2" s="100" t="s">
        <v>226</v>
      </c>
      <c r="J2" s="99" t="s">
        <v>225</v>
      </c>
      <c r="K2" s="99" t="s">
        <v>224</v>
      </c>
      <c r="L2" s="99" t="s">
        <v>223</v>
      </c>
      <c r="M2" s="98" t="s">
        <v>222</v>
      </c>
      <c r="N2" s="99" t="s">
        <v>221</v>
      </c>
      <c r="O2" s="98" t="s">
        <v>220</v>
      </c>
      <c r="P2" s="98" t="s">
        <v>219</v>
      </c>
      <c r="Q2" s="98" t="s">
        <v>218</v>
      </c>
      <c r="R2" s="98" t="s">
        <v>217</v>
      </c>
      <c r="S2" s="98" t="s">
        <v>216</v>
      </c>
      <c r="T2" s="98" t="s">
        <v>215</v>
      </c>
      <c r="U2" s="98" t="s">
        <v>214</v>
      </c>
      <c r="V2" s="98" t="s">
        <v>213</v>
      </c>
      <c r="W2" s="99" t="s">
        <v>212</v>
      </c>
      <c r="X2" s="99" t="s">
        <v>211</v>
      </c>
      <c r="Y2" s="99" t="s">
        <v>210</v>
      </c>
      <c r="Z2" s="99" t="s">
        <v>209</v>
      </c>
      <c r="AA2" s="99" t="s">
        <v>208</v>
      </c>
      <c r="AB2" s="98" t="s">
        <v>76</v>
      </c>
      <c r="AC2" s="99" t="s">
        <v>207</v>
      </c>
      <c r="AD2" s="98" t="s">
        <v>73</v>
      </c>
      <c r="AE2" s="98" t="s">
        <v>72</v>
      </c>
      <c r="AF2" s="99" t="s">
        <v>206</v>
      </c>
      <c r="AG2" s="99" t="s">
        <v>205</v>
      </c>
      <c r="AH2" s="99" t="s">
        <v>204</v>
      </c>
      <c r="AI2" s="99" t="s">
        <v>203</v>
      </c>
      <c r="AJ2" s="99" t="s">
        <v>202</v>
      </c>
      <c r="AK2" s="99" t="s">
        <v>201</v>
      </c>
      <c r="AL2" s="99" t="s">
        <v>200</v>
      </c>
      <c r="AM2" s="99" t="s">
        <v>199</v>
      </c>
      <c r="AN2" s="99" t="s">
        <v>198</v>
      </c>
      <c r="AO2" s="99" t="s">
        <v>197</v>
      </c>
      <c r="AP2" s="99" t="s">
        <v>196</v>
      </c>
      <c r="AQ2" s="99" t="s">
        <v>195</v>
      </c>
      <c r="AR2" s="99" t="s">
        <v>194</v>
      </c>
      <c r="AS2" s="98" t="s">
        <v>70</v>
      </c>
      <c r="AT2" s="98" t="s">
        <v>69</v>
      </c>
      <c r="AU2" s="98" t="s">
        <v>3</v>
      </c>
      <c r="AV2" s="98" t="s">
        <v>71</v>
      </c>
      <c r="AW2" s="98" t="s">
        <v>4</v>
      </c>
      <c r="AX2" s="98" t="s">
        <v>193</v>
      </c>
      <c r="AY2" s="98" t="s">
        <v>5</v>
      </c>
      <c r="AZ2" s="98" t="s">
        <v>6</v>
      </c>
      <c r="BA2" s="98" t="s">
        <v>7</v>
      </c>
      <c r="BB2" s="98" t="s">
        <v>8</v>
      </c>
      <c r="BC2" s="97" t="s">
        <v>192</v>
      </c>
    </row>
    <row r="3" spans="1:55" ht="13.5" thickBot="1" x14ac:dyDescent="0.35">
      <c r="A3" s="96" t="s">
        <v>83</v>
      </c>
      <c r="B3" s="95" t="s">
        <v>191</v>
      </c>
      <c r="C3" s="95" t="s">
        <v>190</v>
      </c>
      <c r="D3" s="95" t="s">
        <v>189</v>
      </c>
      <c r="E3" s="95" t="s">
        <v>188</v>
      </c>
      <c r="F3" s="94" t="s">
        <v>79</v>
      </c>
      <c r="G3" s="96" t="s">
        <v>187</v>
      </c>
      <c r="H3" s="95" t="s">
        <v>180</v>
      </c>
      <c r="I3" s="95" t="s">
        <v>186</v>
      </c>
      <c r="J3" s="95" t="s">
        <v>180</v>
      </c>
      <c r="K3" s="95" t="s">
        <v>184</v>
      </c>
      <c r="L3" s="95" t="s">
        <v>185</v>
      </c>
      <c r="M3" s="95" t="s">
        <v>184</v>
      </c>
      <c r="N3" s="95" t="s">
        <v>183</v>
      </c>
      <c r="O3" s="345" t="s">
        <v>182</v>
      </c>
      <c r="P3" s="345"/>
      <c r="Q3" s="345"/>
      <c r="R3" s="345" t="s">
        <v>179</v>
      </c>
      <c r="S3" s="345"/>
      <c r="T3" s="345"/>
      <c r="U3" s="345"/>
      <c r="V3" s="345"/>
      <c r="W3" s="95" t="s">
        <v>180</v>
      </c>
      <c r="X3" s="95" t="s">
        <v>181</v>
      </c>
      <c r="Y3" s="345" t="s">
        <v>180</v>
      </c>
      <c r="Z3" s="345"/>
      <c r="AA3" s="345"/>
      <c r="AB3" s="345"/>
      <c r="AC3" s="345"/>
      <c r="AD3" s="345"/>
      <c r="AE3" s="345"/>
      <c r="AF3" s="345" t="s">
        <v>178</v>
      </c>
      <c r="AG3" s="345"/>
      <c r="AH3" s="345"/>
      <c r="AI3" s="345"/>
      <c r="AJ3" s="345" t="s">
        <v>178</v>
      </c>
      <c r="AK3" s="345"/>
      <c r="AL3" s="345"/>
      <c r="AM3" s="345"/>
      <c r="AN3" s="345"/>
      <c r="AO3" s="345"/>
      <c r="AP3" s="345"/>
      <c r="AQ3" s="345"/>
      <c r="AR3" s="345"/>
      <c r="AS3" s="345" t="s">
        <v>179</v>
      </c>
      <c r="AT3" s="345"/>
      <c r="AU3" s="345"/>
      <c r="AV3" s="345"/>
      <c r="AW3" s="345"/>
      <c r="AX3" s="345"/>
      <c r="AY3" s="345"/>
      <c r="AZ3" s="345"/>
      <c r="BA3" s="345"/>
      <c r="BB3" s="345"/>
      <c r="BC3" s="94" t="s">
        <v>178</v>
      </c>
    </row>
    <row r="4" spans="1:55" x14ac:dyDescent="0.25">
      <c r="A4" s="92" t="s">
        <v>177</v>
      </c>
      <c r="B4" s="93">
        <v>40980.50277777778</v>
      </c>
      <c r="C4" s="93"/>
      <c r="D4" s="93"/>
      <c r="E4" s="92"/>
      <c r="F4" s="92" t="s">
        <v>100</v>
      </c>
      <c r="G4" s="92" t="s">
        <v>92</v>
      </c>
      <c r="H4" s="92">
        <v>12.73</v>
      </c>
      <c r="I4" s="92">
        <v>346</v>
      </c>
      <c r="J4" s="92"/>
      <c r="K4" s="92">
        <v>8.89</v>
      </c>
      <c r="L4" s="92">
        <v>23.8</v>
      </c>
      <c r="M4" s="92">
        <v>9.23</v>
      </c>
      <c r="N4" s="92">
        <v>1160</v>
      </c>
      <c r="O4" s="92"/>
      <c r="P4" s="92"/>
      <c r="Q4" s="92"/>
      <c r="R4" s="92"/>
      <c r="S4" s="92"/>
      <c r="T4" s="92"/>
      <c r="U4" s="92"/>
      <c r="V4" s="92"/>
      <c r="W4" s="92"/>
      <c r="X4" s="92">
        <v>1.78</v>
      </c>
      <c r="Y4" s="92" t="s">
        <v>99</v>
      </c>
      <c r="Z4" s="92">
        <v>9.5</v>
      </c>
      <c r="AA4" s="92">
        <v>0.41</v>
      </c>
      <c r="AB4" s="92">
        <v>1.1000000000000001</v>
      </c>
      <c r="AC4" s="92">
        <v>1.64</v>
      </c>
      <c r="AD4" s="92" t="s">
        <v>90</v>
      </c>
      <c r="AE4" s="92" t="s">
        <v>90</v>
      </c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</row>
    <row r="5" spans="1:55" x14ac:dyDescent="0.25">
      <c r="A5" s="88" t="s">
        <v>14</v>
      </c>
      <c r="B5" s="89">
        <v>40730.402777777781</v>
      </c>
      <c r="C5" s="89">
        <v>40729.390277777777</v>
      </c>
      <c r="D5" s="89">
        <v>40730.348611111112</v>
      </c>
      <c r="E5" s="88">
        <v>24</v>
      </c>
      <c r="F5" s="88" t="s">
        <v>100</v>
      </c>
      <c r="G5" s="88" t="s">
        <v>92</v>
      </c>
      <c r="H5" s="88"/>
      <c r="I5" s="88"/>
      <c r="J5" s="88">
        <v>260</v>
      </c>
      <c r="K5" s="88"/>
      <c r="L5" s="88"/>
      <c r="M5" s="88">
        <v>8.32</v>
      </c>
      <c r="N5" s="88">
        <v>2650</v>
      </c>
      <c r="O5" s="88"/>
      <c r="P5" s="88"/>
      <c r="Q5" s="88"/>
      <c r="R5" s="88"/>
      <c r="S5" s="88"/>
      <c r="T5" s="88"/>
      <c r="U5" s="88"/>
      <c r="V5" s="88"/>
      <c r="W5" s="88"/>
      <c r="X5" s="88">
        <v>18.3</v>
      </c>
      <c r="Y5" s="88" t="s">
        <v>99</v>
      </c>
      <c r="Z5" s="88">
        <v>36.700000000000003</v>
      </c>
      <c r="AA5" s="88" t="s">
        <v>98</v>
      </c>
      <c r="AB5" s="88">
        <v>1.5</v>
      </c>
      <c r="AC5" s="88">
        <v>0.33</v>
      </c>
      <c r="AD5" s="88">
        <v>37</v>
      </c>
      <c r="AE5" s="88">
        <v>11</v>
      </c>
      <c r="AF5" s="88" t="s">
        <v>97</v>
      </c>
      <c r="AG5" s="88" t="s">
        <v>97</v>
      </c>
      <c r="AH5" s="88" t="s">
        <v>97</v>
      </c>
      <c r="AI5" s="88" t="s">
        <v>97</v>
      </c>
      <c r="AJ5" s="88"/>
      <c r="AK5" s="88"/>
      <c r="AL5" s="88"/>
      <c r="AM5" s="88"/>
      <c r="AN5" s="88"/>
      <c r="AO5" s="88"/>
      <c r="AP5" s="88"/>
      <c r="AQ5" s="88"/>
      <c r="AR5" s="88"/>
      <c r="AS5" s="88" t="s">
        <v>94</v>
      </c>
      <c r="AT5" s="88">
        <v>9.6</v>
      </c>
      <c r="AU5" s="88" t="s">
        <v>94</v>
      </c>
      <c r="AV5" s="88">
        <v>1</v>
      </c>
      <c r="AW5" s="88">
        <v>9.9</v>
      </c>
      <c r="AX5" s="88">
        <v>350</v>
      </c>
      <c r="AY5" s="88">
        <v>4</v>
      </c>
      <c r="AZ5" s="88">
        <v>0.61</v>
      </c>
      <c r="BA5" s="88">
        <v>32</v>
      </c>
      <c r="BB5" s="88">
        <v>7.2</v>
      </c>
      <c r="BC5" s="88" t="s">
        <v>101</v>
      </c>
    </row>
    <row r="6" spans="1:55" x14ac:dyDescent="0.25">
      <c r="A6" s="88" t="s">
        <v>14</v>
      </c>
      <c r="B6" s="89">
        <v>40730.402777777781</v>
      </c>
      <c r="C6" s="89">
        <v>40729.390277777777</v>
      </c>
      <c r="D6" s="89">
        <v>40730.348611111112</v>
      </c>
      <c r="E6" s="88">
        <v>24</v>
      </c>
      <c r="F6" s="88" t="s">
        <v>96</v>
      </c>
      <c r="G6" s="88" t="s">
        <v>92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 t="s">
        <v>94</v>
      </c>
      <c r="AT6" s="88">
        <v>9.4</v>
      </c>
      <c r="AU6" s="88" t="s">
        <v>94</v>
      </c>
      <c r="AV6" s="88">
        <v>1.2</v>
      </c>
      <c r="AW6" s="88">
        <v>8</v>
      </c>
      <c r="AX6" s="88">
        <v>25</v>
      </c>
      <c r="AY6" s="88">
        <v>4.5</v>
      </c>
      <c r="AZ6" s="88" t="s">
        <v>94</v>
      </c>
      <c r="BA6" s="88">
        <v>34</v>
      </c>
      <c r="BB6" s="88">
        <v>9.4</v>
      </c>
      <c r="BC6" s="88" t="s">
        <v>101</v>
      </c>
    </row>
    <row r="7" spans="1:55" x14ac:dyDescent="0.25">
      <c r="A7" s="88" t="s">
        <v>14</v>
      </c>
      <c r="B7" s="89">
        <v>40730.402777777781</v>
      </c>
      <c r="C7" s="89"/>
      <c r="D7" s="89"/>
      <c r="E7" s="88">
        <v>24</v>
      </c>
      <c r="F7" s="88" t="s">
        <v>93</v>
      </c>
      <c r="G7" s="88" t="s">
        <v>92</v>
      </c>
      <c r="H7" s="88">
        <v>10.3</v>
      </c>
      <c r="I7" s="88">
        <v>913</v>
      </c>
      <c r="J7" s="88"/>
      <c r="K7" s="88">
        <v>8.08</v>
      </c>
      <c r="L7" s="88">
        <v>25.12</v>
      </c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</row>
    <row r="8" spans="1:55" x14ac:dyDescent="0.25">
      <c r="A8" s="88" t="s">
        <v>14</v>
      </c>
      <c r="B8" s="89">
        <v>40778.416666666664</v>
      </c>
      <c r="C8" s="89">
        <v>40777.4</v>
      </c>
      <c r="D8" s="89">
        <v>40778.35833333333</v>
      </c>
      <c r="E8" s="88">
        <v>24</v>
      </c>
      <c r="F8" s="88" t="s">
        <v>100</v>
      </c>
      <c r="G8" s="88" t="s">
        <v>92</v>
      </c>
      <c r="H8" s="88"/>
      <c r="I8" s="88"/>
      <c r="J8" s="88">
        <v>160</v>
      </c>
      <c r="K8" s="88"/>
      <c r="L8" s="88"/>
      <c r="M8" s="88">
        <v>8.2200000000000006</v>
      </c>
      <c r="N8" s="88">
        <v>2450</v>
      </c>
      <c r="O8" s="88"/>
      <c r="P8" s="88"/>
      <c r="Q8" s="88"/>
      <c r="R8" s="88" t="s">
        <v>90</v>
      </c>
      <c r="S8" s="88">
        <v>276</v>
      </c>
      <c r="T8" s="88">
        <v>611</v>
      </c>
      <c r="U8" s="88"/>
      <c r="V8" s="88">
        <v>5.6</v>
      </c>
      <c r="W8" s="88"/>
      <c r="X8" s="88">
        <v>9.0500000000000007</v>
      </c>
      <c r="Y8" s="88" t="s">
        <v>99</v>
      </c>
      <c r="Z8" s="88">
        <v>34.700000000000003</v>
      </c>
      <c r="AA8" s="88" t="s">
        <v>98</v>
      </c>
      <c r="AB8" s="88">
        <v>1</v>
      </c>
      <c r="AC8" s="88">
        <v>2.11</v>
      </c>
      <c r="AD8" s="88">
        <v>16</v>
      </c>
      <c r="AE8" s="88" t="s">
        <v>90</v>
      </c>
      <c r="AF8" s="88" t="s">
        <v>97</v>
      </c>
      <c r="AG8" s="88" t="s">
        <v>97</v>
      </c>
      <c r="AH8" s="88" t="s">
        <v>97</v>
      </c>
      <c r="AI8" s="88">
        <v>21</v>
      </c>
      <c r="AJ8" s="88"/>
      <c r="AK8" s="88"/>
      <c r="AL8" s="88"/>
      <c r="AM8" s="88"/>
      <c r="AN8" s="88"/>
      <c r="AO8" s="88"/>
      <c r="AP8" s="88"/>
      <c r="AQ8" s="88"/>
      <c r="AR8" s="88"/>
      <c r="AS8" s="88" t="s">
        <v>94</v>
      </c>
      <c r="AT8" s="88">
        <v>9.9</v>
      </c>
      <c r="AU8" s="88" t="s">
        <v>94</v>
      </c>
      <c r="AV8" s="88">
        <v>0.79</v>
      </c>
      <c r="AW8" s="88">
        <v>5.6</v>
      </c>
      <c r="AX8" s="88">
        <v>180</v>
      </c>
      <c r="AY8" s="88">
        <v>1.4</v>
      </c>
      <c r="AZ8" s="88" t="s">
        <v>94</v>
      </c>
      <c r="BA8" s="88">
        <v>33</v>
      </c>
      <c r="BB8" s="88">
        <v>6.1</v>
      </c>
      <c r="BC8" s="88" t="s">
        <v>101</v>
      </c>
    </row>
    <row r="9" spans="1:55" x14ac:dyDescent="0.25">
      <c r="A9" s="88" t="s">
        <v>14</v>
      </c>
      <c r="B9" s="89">
        <v>40778.416666666664</v>
      </c>
      <c r="C9" s="89">
        <v>40777.4</v>
      </c>
      <c r="D9" s="89">
        <v>40778.35833333333</v>
      </c>
      <c r="E9" s="88">
        <v>24</v>
      </c>
      <c r="F9" s="88" t="s">
        <v>96</v>
      </c>
      <c r="G9" s="88" t="s">
        <v>92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>
        <v>5.5</v>
      </c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 t="s">
        <v>94</v>
      </c>
      <c r="AT9" s="88">
        <v>9.4</v>
      </c>
      <c r="AU9" s="88" t="s">
        <v>94</v>
      </c>
      <c r="AV9" s="88">
        <v>0.51</v>
      </c>
      <c r="AW9" s="88">
        <v>5.2</v>
      </c>
      <c r="AX9" s="88" t="s">
        <v>95</v>
      </c>
      <c r="AY9" s="88">
        <v>1.6</v>
      </c>
      <c r="AZ9" s="88" t="s">
        <v>94</v>
      </c>
      <c r="BA9" s="88">
        <v>33</v>
      </c>
      <c r="BB9" s="88">
        <v>4.4000000000000004</v>
      </c>
      <c r="BC9" s="88" t="s">
        <v>101</v>
      </c>
    </row>
    <row r="10" spans="1:55" x14ac:dyDescent="0.25">
      <c r="A10" s="88" t="s">
        <v>14</v>
      </c>
      <c r="B10" s="89">
        <v>40778.416666666664</v>
      </c>
      <c r="C10" s="89"/>
      <c r="D10" s="89"/>
      <c r="E10" s="88">
        <v>24</v>
      </c>
      <c r="F10" s="88" t="s">
        <v>93</v>
      </c>
      <c r="G10" s="88" t="s">
        <v>92</v>
      </c>
      <c r="H10" s="88">
        <v>11.34</v>
      </c>
      <c r="I10" s="88">
        <v>2450</v>
      </c>
      <c r="J10" s="88"/>
      <c r="K10" s="88">
        <v>8.33</v>
      </c>
      <c r="L10" s="88">
        <v>23.59</v>
      </c>
      <c r="M10" s="88"/>
      <c r="N10" s="88"/>
      <c r="O10" s="88">
        <v>240</v>
      </c>
      <c r="P10" s="88">
        <v>470</v>
      </c>
      <c r="Q10" s="88" t="s">
        <v>150</v>
      </c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</row>
    <row r="11" spans="1:55" x14ac:dyDescent="0.25">
      <c r="A11" s="88" t="s">
        <v>14</v>
      </c>
      <c r="B11" s="89">
        <v>40834.46875</v>
      </c>
      <c r="C11" s="89">
        <v>40833.465277777781</v>
      </c>
      <c r="D11" s="89">
        <v>40834.423611111109</v>
      </c>
      <c r="E11" s="88">
        <v>24</v>
      </c>
      <c r="F11" s="88" t="s">
        <v>100</v>
      </c>
      <c r="G11" s="88" t="s">
        <v>92</v>
      </c>
      <c r="H11" s="88"/>
      <c r="I11" s="88"/>
      <c r="J11" s="88">
        <v>595</v>
      </c>
      <c r="K11" s="88"/>
      <c r="L11" s="88"/>
      <c r="M11" s="88">
        <v>8.3699999999999992</v>
      </c>
      <c r="N11" s="88">
        <v>2260</v>
      </c>
      <c r="O11" s="88"/>
      <c r="P11" s="88"/>
      <c r="Q11" s="88"/>
      <c r="R11" s="88"/>
      <c r="S11" s="88"/>
      <c r="T11" s="88"/>
      <c r="U11" s="88"/>
      <c r="V11" s="88"/>
      <c r="W11" s="88"/>
      <c r="X11" s="88">
        <v>32.799999999999997</v>
      </c>
      <c r="Y11" s="88">
        <v>0.2</v>
      </c>
      <c r="Z11" s="88">
        <v>38.4</v>
      </c>
      <c r="AA11" s="88">
        <v>0.19</v>
      </c>
      <c r="AB11" s="88">
        <v>1.7</v>
      </c>
      <c r="AC11" s="88">
        <v>0.96</v>
      </c>
      <c r="AD11" s="88">
        <v>53</v>
      </c>
      <c r="AE11" s="88">
        <v>16</v>
      </c>
      <c r="AF11" s="88" t="s">
        <v>97</v>
      </c>
      <c r="AG11" s="88" t="s">
        <v>97</v>
      </c>
      <c r="AH11" s="88" t="s">
        <v>97</v>
      </c>
      <c r="AI11" s="88" t="s">
        <v>97</v>
      </c>
      <c r="AJ11" s="88"/>
      <c r="AK11" s="88"/>
      <c r="AL11" s="88"/>
      <c r="AM11" s="88"/>
      <c r="AN11" s="88"/>
      <c r="AO11" s="88"/>
      <c r="AP11" s="88"/>
      <c r="AQ11" s="88"/>
      <c r="AR11" s="88"/>
      <c r="AS11" s="88" t="s">
        <v>94</v>
      </c>
      <c r="AT11" s="88">
        <v>8.8000000000000007</v>
      </c>
      <c r="AU11" s="88" t="s">
        <v>94</v>
      </c>
      <c r="AV11" s="88">
        <v>1.3</v>
      </c>
      <c r="AW11" s="88">
        <v>13</v>
      </c>
      <c r="AX11" s="88">
        <v>710</v>
      </c>
      <c r="AY11" s="88">
        <v>2.6</v>
      </c>
      <c r="AZ11" s="88">
        <v>0.88</v>
      </c>
      <c r="BA11" s="88">
        <v>23</v>
      </c>
      <c r="BB11" s="88">
        <v>16</v>
      </c>
      <c r="BC11" s="88" t="s">
        <v>101</v>
      </c>
    </row>
    <row r="12" spans="1:55" x14ac:dyDescent="0.25">
      <c r="A12" s="88" t="s">
        <v>14</v>
      </c>
      <c r="B12" s="89">
        <v>40834.46875</v>
      </c>
      <c r="C12" s="89">
        <v>40833.465277777781</v>
      </c>
      <c r="D12" s="89">
        <v>40834.423611111109</v>
      </c>
      <c r="E12" s="88">
        <v>24</v>
      </c>
      <c r="F12" s="88" t="s">
        <v>96</v>
      </c>
      <c r="G12" s="88" t="s">
        <v>92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 t="s">
        <v>94</v>
      </c>
      <c r="AT12" s="88">
        <v>8.6999999999999993</v>
      </c>
      <c r="AU12" s="88">
        <v>5.4</v>
      </c>
      <c r="AV12" s="88">
        <v>0.72</v>
      </c>
      <c r="AW12" s="88">
        <v>10</v>
      </c>
      <c r="AX12" s="88" t="s">
        <v>95</v>
      </c>
      <c r="AY12" s="88">
        <v>2.8</v>
      </c>
      <c r="AZ12" s="88" t="s">
        <v>94</v>
      </c>
      <c r="BA12" s="88">
        <v>24</v>
      </c>
      <c r="BB12" s="88">
        <v>7.8</v>
      </c>
      <c r="BC12" s="88" t="s">
        <v>101</v>
      </c>
    </row>
    <row r="13" spans="1:55" x14ac:dyDescent="0.25">
      <c r="A13" s="88" t="s">
        <v>14</v>
      </c>
      <c r="B13" s="89">
        <v>40834.46875</v>
      </c>
      <c r="C13" s="89"/>
      <c r="D13" s="89"/>
      <c r="E13" s="88">
        <v>24</v>
      </c>
      <c r="F13" s="88" t="s">
        <v>93</v>
      </c>
      <c r="G13" s="88" t="s">
        <v>92</v>
      </c>
      <c r="H13" s="88">
        <v>9.56</v>
      </c>
      <c r="I13" s="88">
        <v>2130</v>
      </c>
      <c r="J13" s="88"/>
      <c r="K13" s="88">
        <v>8.2100000000000009</v>
      </c>
      <c r="L13" s="88">
        <v>21.28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</row>
    <row r="14" spans="1:55" x14ac:dyDescent="0.25">
      <c r="A14" s="88" t="s">
        <v>14</v>
      </c>
      <c r="B14" s="89">
        <v>40877.424305555556</v>
      </c>
      <c r="C14" s="89">
        <v>40876.444444444445</v>
      </c>
      <c r="D14" s="89">
        <v>40877.402777777781</v>
      </c>
      <c r="E14" s="88">
        <v>24</v>
      </c>
      <c r="F14" s="88" t="s">
        <v>100</v>
      </c>
      <c r="G14" s="88" t="s">
        <v>92</v>
      </c>
      <c r="H14" s="88"/>
      <c r="I14" s="88"/>
      <c r="J14" s="88">
        <v>765</v>
      </c>
      <c r="K14" s="88"/>
      <c r="L14" s="88"/>
      <c r="M14" s="88">
        <v>8.26</v>
      </c>
      <c r="N14" s="88">
        <v>2660</v>
      </c>
      <c r="O14" s="88"/>
      <c r="P14" s="88"/>
      <c r="Q14" s="88"/>
      <c r="R14" s="88"/>
      <c r="S14" s="88"/>
      <c r="T14" s="88"/>
      <c r="U14" s="88"/>
      <c r="V14" s="88"/>
      <c r="W14" s="88"/>
      <c r="X14" s="88">
        <v>20.8</v>
      </c>
      <c r="Y14" s="88" t="s">
        <v>99</v>
      </c>
      <c r="Z14" s="88">
        <v>56.2</v>
      </c>
      <c r="AA14" s="88">
        <v>0.03</v>
      </c>
      <c r="AB14" s="88">
        <v>0.8</v>
      </c>
      <c r="AC14" s="88">
        <v>0.52</v>
      </c>
      <c r="AD14" s="88">
        <v>28</v>
      </c>
      <c r="AE14" s="88">
        <v>7</v>
      </c>
      <c r="AF14" s="88" t="s">
        <v>97</v>
      </c>
      <c r="AG14" s="88" t="s">
        <v>97</v>
      </c>
      <c r="AH14" s="88" t="s">
        <v>97</v>
      </c>
      <c r="AI14" s="88">
        <v>23</v>
      </c>
      <c r="AJ14" s="88"/>
      <c r="AK14" s="88"/>
      <c r="AL14" s="88"/>
      <c r="AM14" s="88"/>
      <c r="AN14" s="88"/>
      <c r="AO14" s="88"/>
      <c r="AP14" s="88"/>
      <c r="AQ14" s="88"/>
      <c r="AR14" s="88"/>
      <c r="AS14" s="88" t="s">
        <v>94</v>
      </c>
      <c r="AT14" s="88">
        <v>12</v>
      </c>
      <c r="AU14" s="88" t="s">
        <v>94</v>
      </c>
      <c r="AV14" s="88">
        <v>1.8</v>
      </c>
      <c r="AW14" s="88">
        <v>5.3</v>
      </c>
      <c r="AX14" s="88">
        <v>1100</v>
      </c>
      <c r="AY14" s="88">
        <v>3.6</v>
      </c>
      <c r="AZ14" s="88">
        <v>0.79</v>
      </c>
      <c r="BA14" s="88">
        <v>35</v>
      </c>
      <c r="BB14" s="88">
        <v>10</v>
      </c>
      <c r="BC14" s="88" t="s">
        <v>101</v>
      </c>
    </row>
    <row r="15" spans="1:55" x14ac:dyDescent="0.25">
      <c r="A15" s="88" t="s">
        <v>14</v>
      </c>
      <c r="B15" s="89">
        <v>40877.424305555556</v>
      </c>
      <c r="C15" s="89">
        <v>40876.444444444445</v>
      </c>
      <c r="D15" s="89">
        <v>40877.402777777781</v>
      </c>
      <c r="E15" s="88">
        <v>24</v>
      </c>
      <c r="F15" s="88" t="s">
        <v>96</v>
      </c>
      <c r="G15" s="88" t="s">
        <v>92</v>
      </c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 t="s">
        <v>94</v>
      </c>
      <c r="AT15" s="88">
        <v>12</v>
      </c>
      <c r="AU15" s="88" t="s">
        <v>94</v>
      </c>
      <c r="AV15" s="88">
        <v>0.78</v>
      </c>
      <c r="AW15" s="88">
        <v>2</v>
      </c>
      <c r="AX15" s="88">
        <v>26</v>
      </c>
      <c r="AY15" s="88">
        <v>2.5</v>
      </c>
      <c r="AZ15" s="88" t="s">
        <v>94</v>
      </c>
      <c r="BA15" s="88">
        <v>36</v>
      </c>
      <c r="BB15" s="88">
        <v>4.0999999999999996</v>
      </c>
      <c r="BC15" s="88" t="s">
        <v>101</v>
      </c>
    </row>
    <row r="16" spans="1:55" x14ac:dyDescent="0.25">
      <c r="A16" s="88" t="s">
        <v>14</v>
      </c>
      <c r="B16" s="89">
        <v>40877.424305555556</v>
      </c>
      <c r="C16" s="89"/>
      <c r="D16" s="89"/>
      <c r="E16" s="88">
        <v>24</v>
      </c>
      <c r="F16" s="88" t="s">
        <v>93</v>
      </c>
      <c r="G16" s="88" t="s">
        <v>92</v>
      </c>
      <c r="H16" s="88">
        <v>12.37</v>
      </c>
      <c r="I16" s="88">
        <v>2663</v>
      </c>
      <c r="J16" s="88"/>
      <c r="K16" s="88">
        <v>7.81</v>
      </c>
      <c r="L16" s="88">
        <v>14.9</v>
      </c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</row>
    <row r="17" spans="1:55" x14ac:dyDescent="0.25">
      <c r="A17" s="88" t="s">
        <v>14</v>
      </c>
      <c r="B17" s="89">
        <v>40890.479166666664</v>
      </c>
      <c r="C17" s="89">
        <v>40889.362500000003</v>
      </c>
      <c r="D17" s="89">
        <v>40889.404166666667</v>
      </c>
      <c r="E17" s="88">
        <v>6</v>
      </c>
      <c r="F17" s="88" t="s">
        <v>108</v>
      </c>
      <c r="G17" s="88" t="s">
        <v>92</v>
      </c>
      <c r="H17" s="88"/>
      <c r="I17" s="88"/>
      <c r="J17" s="88">
        <v>680</v>
      </c>
      <c r="K17" s="88"/>
      <c r="L17" s="88"/>
      <c r="M17" s="88">
        <v>7.89</v>
      </c>
      <c r="N17" s="88">
        <v>2550</v>
      </c>
      <c r="O17" s="88"/>
      <c r="P17" s="88"/>
      <c r="Q17" s="88"/>
      <c r="R17" s="88" t="s">
        <v>90</v>
      </c>
      <c r="S17" s="88">
        <v>239</v>
      </c>
      <c r="T17" s="88">
        <v>561</v>
      </c>
      <c r="U17" s="88"/>
      <c r="V17" s="88">
        <v>12</v>
      </c>
      <c r="W17" s="88"/>
      <c r="X17" s="88">
        <v>39.700000000000003</v>
      </c>
      <c r="Y17" s="88">
        <v>0.4</v>
      </c>
      <c r="Z17" s="88">
        <v>49.1</v>
      </c>
      <c r="AA17" s="88" t="s">
        <v>98</v>
      </c>
      <c r="AB17" s="88">
        <v>1.3</v>
      </c>
      <c r="AC17" s="88">
        <v>0.63</v>
      </c>
      <c r="AD17" s="88">
        <v>59</v>
      </c>
      <c r="AE17" s="88">
        <v>19</v>
      </c>
      <c r="AF17" s="88" t="s">
        <v>97</v>
      </c>
      <c r="AG17" s="88">
        <v>11</v>
      </c>
      <c r="AH17" s="88" t="s">
        <v>97</v>
      </c>
      <c r="AI17" s="88" t="s">
        <v>97</v>
      </c>
      <c r="AJ17" s="88" t="s">
        <v>111</v>
      </c>
      <c r="AK17" s="88" t="s">
        <v>111</v>
      </c>
      <c r="AL17" s="88">
        <v>2.4</v>
      </c>
      <c r="AM17" s="88">
        <v>6.4</v>
      </c>
      <c r="AN17" s="88" t="s">
        <v>111</v>
      </c>
      <c r="AO17" s="88" t="s">
        <v>111</v>
      </c>
      <c r="AP17" s="88" t="s">
        <v>111</v>
      </c>
      <c r="AQ17" s="88" t="s">
        <v>90</v>
      </c>
      <c r="AR17" s="88" t="s">
        <v>111</v>
      </c>
      <c r="AS17" s="88" t="s">
        <v>94</v>
      </c>
      <c r="AT17" s="88">
        <v>8.3000000000000007</v>
      </c>
      <c r="AU17" s="88" t="s">
        <v>94</v>
      </c>
      <c r="AV17" s="88">
        <v>2.9</v>
      </c>
      <c r="AW17" s="88">
        <v>17</v>
      </c>
      <c r="AX17" s="88">
        <v>1500</v>
      </c>
      <c r="AY17" s="88">
        <v>4.4000000000000004</v>
      </c>
      <c r="AZ17" s="88">
        <v>2.6</v>
      </c>
      <c r="BA17" s="88">
        <v>31</v>
      </c>
      <c r="BB17" s="88">
        <v>61</v>
      </c>
      <c r="BC17" s="88" t="s">
        <v>101</v>
      </c>
    </row>
    <row r="18" spans="1:55" x14ac:dyDescent="0.25">
      <c r="A18" s="88" t="s">
        <v>14</v>
      </c>
      <c r="B18" s="89">
        <v>40890.479166666664</v>
      </c>
      <c r="C18" s="89">
        <v>40889.362500000003</v>
      </c>
      <c r="D18" s="89">
        <v>40889.404166666667</v>
      </c>
      <c r="E18" s="88">
        <v>6</v>
      </c>
      <c r="F18" s="88" t="s">
        <v>107</v>
      </c>
      <c r="G18" s="88" t="s">
        <v>92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>
        <v>11</v>
      </c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 t="s">
        <v>94</v>
      </c>
      <c r="AT18" s="88">
        <v>7.6</v>
      </c>
      <c r="AU18" s="88">
        <v>1.8</v>
      </c>
      <c r="AV18" s="88">
        <v>1.1000000000000001</v>
      </c>
      <c r="AW18" s="88">
        <v>7.9</v>
      </c>
      <c r="AX18" s="88">
        <v>20</v>
      </c>
      <c r="AY18" s="88">
        <v>3.4</v>
      </c>
      <c r="AZ18" s="88" t="s">
        <v>94</v>
      </c>
      <c r="BA18" s="88">
        <v>31</v>
      </c>
      <c r="BB18" s="88">
        <v>19</v>
      </c>
      <c r="BC18" s="88" t="s">
        <v>101</v>
      </c>
    </row>
    <row r="19" spans="1:55" x14ac:dyDescent="0.25">
      <c r="A19" s="88" t="s">
        <v>14</v>
      </c>
      <c r="B19" s="89">
        <v>40890.47152777778</v>
      </c>
      <c r="C19" s="89"/>
      <c r="D19" s="89"/>
      <c r="E19" s="88"/>
      <c r="F19" s="88" t="s">
        <v>93</v>
      </c>
      <c r="G19" s="88" t="s">
        <v>92</v>
      </c>
      <c r="H19" s="88">
        <v>9.7899999999999991</v>
      </c>
      <c r="I19" s="88">
        <v>2179</v>
      </c>
      <c r="J19" s="88"/>
      <c r="K19" s="88">
        <v>7.97</v>
      </c>
      <c r="L19" s="88">
        <v>14.22</v>
      </c>
      <c r="M19" s="88"/>
      <c r="N19" s="88"/>
      <c r="O19" s="88">
        <v>24000</v>
      </c>
      <c r="P19" s="88">
        <v>5200</v>
      </c>
      <c r="Q19" s="88">
        <v>42000</v>
      </c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</row>
    <row r="20" spans="1:55" x14ac:dyDescent="0.25">
      <c r="A20" s="88" t="s">
        <v>14</v>
      </c>
      <c r="B20" s="89">
        <v>40890.472916666666</v>
      </c>
      <c r="C20" s="89">
        <v>40889.487500000003</v>
      </c>
      <c r="D20" s="89">
        <v>40890.404166666667</v>
      </c>
      <c r="E20" s="88">
        <v>12</v>
      </c>
      <c r="F20" s="88" t="s">
        <v>108</v>
      </c>
      <c r="G20" s="88" t="s">
        <v>92</v>
      </c>
      <c r="H20" s="88"/>
      <c r="I20" s="88"/>
      <c r="J20" s="88">
        <v>155</v>
      </c>
      <c r="K20" s="88"/>
      <c r="L20" s="88"/>
      <c r="M20" s="88">
        <v>7.63</v>
      </c>
      <c r="N20" s="88">
        <v>671</v>
      </c>
      <c r="O20" s="88"/>
      <c r="P20" s="88"/>
      <c r="Q20" s="88"/>
      <c r="R20" s="88" t="s">
        <v>90</v>
      </c>
      <c r="S20" s="88">
        <v>51.6</v>
      </c>
      <c r="T20" s="88">
        <v>124</v>
      </c>
      <c r="U20" s="88"/>
      <c r="V20" s="88">
        <v>13</v>
      </c>
      <c r="W20" s="88"/>
      <c r="X20" s="88">
        <v>124</v>
      </c>
      <c r="Y20" s="88">
        <v>0.1</v>
      </c>
      <c r="Z20" s="88">
        <v>12.1</v>
      </c>
      <c r="AA20" s="88">
        <v>0.17</v>
      </c>
      <c r="AB20" s="88">
        <v>1.4</v>
      </c>
      <c r="AC20" s="88">
        <v>1.53</v>
      </c>
      <c r="AD20" s="88">
        <v>186</v>
      </c>
      <c r="AE20" s="88">
        <v>28</v>
      </c>
      <c r="AF20" s="88" t="s">
        <v>97</v>
      </c>
      <c r="AG20" s="88" t="s">
        <v>97</v>
      </c>
      <c r="AH20" s="88" t="s">
        <v>97</v>
      </c>
      <c r="AI20" s="88" t="s">
        <v>97</v>
      </c>
      <c r="AJ20" s="88" t="s">
        <v>111</v>
      </c>
      <c r="AK20" s="88" t="s">
        <v>111</v>
      </c>
      <c r="AL20" s="88" t="s">
        <v>111</v>
      </c>
      <c r="AM20" s="88">
        <v>5.2</v>
      </c>
      <c r="AN20" s="88" t="s">
        <v>111</v>
      </c>
      <c r="AO20" s="88" t="s">
        <v>111</v>
      </c>
      <c r="AP20" s="88" t="s">
        <v>111</v>
      </c>
      <c r="AQ20" s="88">
        <v>12</v>
      </c>
      <c r="AR20" s="88" t="s">
        <v>111</v>
      </c>
      <c r="AS20" s="88" t="s">
        <v>94</v>
      </c>
      <c r="AT20" s="88">
        <v>4.2</v>
      </c>
      <c r="AU20" s="88" t="s">
        <v>94</v>
      </c>
      <c r="AV20" s="88">
        <v>6.8</v>
      </c>
      <c r="AW20" s="88">
        <v>30</v>
      </c>
      <c r="AX20" s="88">
        <v>5700</v>
      </c>
      <c r="AY20" s="88">
        <v>6.8</v>
      </c>
      <c r="AZ20" s="88">
        <v>5.7</v>
      </c>
      <c r="BA20" s="88">
        <v>5.9</v>
      </c>
      <c r="BB20" s="88">
        <v>70</v>
      </c>
      <c r="BC20" s="88" t="s">
        <v>101</v>
      </c>
    </row>
    <row r="21" spans="1:55" x14ac:dyDescent="0.25">
      <c r="A21" s="88" t="s">
        <v>14</v>
      </c>
      <c r="B21" s="89">
        <v>40890.472916666666</v>
      </c>
      <c r="C21" s="89">
        <v>40889.487500000003</v>
      </c>
      <c r="D21" s="89">
        <v>40890.404166666667</v>
      </c>
      <c r="E21" s="88">
        <v>12</v>
      </c>
      <c r="F21" s="88" t="s">
        <v>107</v>
      </c>
      <c r="G21" s="88" t="s">
        <v>92</v>
      </c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>
        <v>12</v>
      </c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 t="s">
        <v>94</v>
      </c>
      <c r="AT21" s="88">
        <v>2.5</v>
      </c>
      <c r="AU21" s="88" t="s">
        <v>94</v>
      </c>
      <c r="AV21" s="88">
        <v>1.1000000000000001</v>
      </c>
      <c r="AW21" s="88">
        <v>13</v>
      </c>
      <c r="AX21" s="88">
        <v>55</v>
      </c>
      <c r="AY21" s="88">
        <v>2.2999999999999998</v>
      </c>
      <c r="AZ21" s="88" t="s">
        <v>94</v>
      </c>
      <c r="BA21" s="88">
        <v>6.3</v>
      </c>
      <c r="BB21" s="88">
        <v>14</v>
      </c>
      <c r="BC21" s="88" t="s">
        <v>101</v>
      </c>
    </row>
    <row r="22" spans="1:55" x14ac:dyDescent="0.25">
      <c r="A22" s="88" t="s">
        <v>14</v>
      </c>
      <c r="B22" s="89">
        <v>40890.472222222219</v>
      </c>
      <c r="C22" s="89"/>
      <c r="D22" s="89"/>
      <c r="E22" s="88"/>
      <c r="F22" s="88" t="s">
        <v>93</v>
      </c>
      <c r="G22" s="88" t="s">
        <v>92</v>
      </c>
      <c r="H22" s="88">
        <v>8.7899999999999991</v>
      </c>
      <c r="I22" s="88">
        <v>677</v>
      </c>
      <c r="J22" s="88"/>
      <c r="K22" s="88">
        <v>8.36</v>
      </c>
      <c r="L22" s="88">
        <v>12.72</v>
      </c>
      <c r="M22" s="88"/>
      <c r="N22" s="88"/>
      <c r="O22" s="88">
        <v>7400</v>
      </c>
      <c r="P22" s="88">
        <v>3500</v>
      </c>
      <c r="Q22" s="88" t="s">
        <v>176</v>
      </c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</row>
    <row r="23" spans="1:55" x14ac:dyDescent="0.25">
      <c r="A23" s="88" t="s">
        <v>14</v>
      </c>
      <c r="B23" s="89">
        <v>40892.424305555556</v>
      </c>
      <c r="C23" s="89">
        <v>40890.487500000003</v>
      </c>
      <c r="D23" s="89">
        <v>40891.404166666667</v>
      </c>
      <c r="E23" s="88">
        <v>12</v>
      </c>
      <c r="F23" s="88" t="s">
        <v>108</v>
      </c>
      <c r="G23" s="88" t="s">
        <v>92</v>
      </c>
      <c r="H23" s="88"/>
      <c r="I23" s="88"/>
      <c r="J23" s="88">
        <v>370</v>
      </c>
      <c r="K23" s="88"/>
      <c r="L23" s="88"/>
      <c r="M23" s="88">
        <v>7.99</v>
      </c>
      <c r="N23" s="88">
        <v>1200</v>
      </c>
      <c r="O23" s="88"/>
      <c r="P23" s="88"/>
      <c r="Q23" s="88"/>
      <c r="R23" s="88" t="s">
        <v>90</v>
      </c>
      <c r="S23" s="88">
        <v>100</v>
      </c>
      <c r="T23" s="88">
        <v>230</v>
      </c>
      <c r="U23" s="88"/>
      <c r="V23" s="88">
        <v>10</v>
      </c>
      <c r="W23" s="88"/>
      <c r="X23" s="88">
        <v>33.5</v>
      </c>
      <c r="Y23" s="88" t="s">
        <v>99</v>
      </c>
      <c r="Z23" s="88">
        <v>23.3</v>
      </c>
      <c r="AA23" s="88">
        <v>0.13</v>
      </c>
      <c r="AB23" s="88">
        <v>0.9</v>
      </c>
      <c r="AC23" s="88">
        <v>0.71</v>
      </c>
      <c r="AD23" s="88">
        <v>33</v>
      </c>
      <c r="AE23" s="88">
        <v>6</v>
      </c>
      <c r="AF23" s="88" t="s">
        <v>97</v>
      </c>
      <c r="AG23" s="88">
        <v>29</v>
      </c>
      <c r="AH23" s="88" t="s">
        <v>97</v>
      </c>
      <c r="AI23" s="88">
        <v>87</v>
      </c>
      <c r="AJ23" s="88"/>
      <c r="AK23" s="88"/>
      <c r="AL23" s="88"/>
      <c r="AM23" s="88"/>
      <c r="AN23" s="88"/>
      <c r="AO23" s="88"/>
      <c r="AP23" s="88"/>
      <c r="AQ23" s="88"/>
      <c r="AR23" s="88"/>
      <c r="AS23" s="88" t="s">
        <v>94</v>
      </c>
      <c r="AT23" s="88">
        <v>4.8</v>
      </c>
      <c r="AU23" s="88" t="s">
        <v>94</v>
      </c>
      <c r="AV23" s="88">
        <v>1.8</v>
      </c>
      <c r="AW23" s="88">
        <v>13</v>
      </c>
      <c r="AX23" s="88">
        <v>960</v>
      </c>
      <c r="AY23" s="88">
        <v>2.6</v>
      </c>
      <c r="AZ23" s="88">
        <v>1.4</v>
      </c>
      <c r="BA23" s="88">
        <v>14</v>
      </c>
      <c r="BB23" s="88">
        <v>24</v>
      </c>
      <c r="BC23" s="88" t="s">
        <v>101</v>
      </c>
    </row>
    <row r="24" spans="1:55" x14ac:dyDescent="0.25">
      <c r="A24" s="88" t="s">
        <v>14</v>
      </c>
      <c r="B24" s="89">
        <v>40892.424305555556</v>
      </c>
      <c r="C24" s="89">
        <v>40890.487500000003</v>
      </c>
      <c r="D24" s="89">
        <v>40891.404166666667</v>
      </c>
      <c r="E24" s="88">
        <v>12</v>
      </c>
      <c r="F24" s="88" t="s">
        <v>107</v>
      </c>
      <c r="G24" s="88" t="s">
        <v>92</v>
      </c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>
        <v>9.1</v>
      </c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 t="s">
        <v>94</v>
      </c>
      <c r="AT24" s="88">
        <v>4.5</v>
      </c>
      <c r="AU24" s="88" t="s">
        <v>94</v>
      </c>
      <c r="AV24" s="88">
        <v>0.85</v>
      </c>
      <c r="AW24" s="88">
        <v>8.8000000000000007</v>
      </c>
      <c r="AX24" s="88">
        <v>38</v>
      </c>
      <c r="AY24" s="88">
        <v>1.8</v>
      </c>
      <c r="AZ24" s="88" t="s">
        <v>94</v>
      </c>
      <c r="BA24" s="88">
        <v>14</v>
      </c>
      <c r="BB24" s="88">
        <v>12</v>
      </c>
      <c r="BC24" s="88" t="s">
        <v>101</v>
      </c>
    </row>
    <row r="25" spans="1:55" x14ac:dyDescent="0.25">
      <c r="A25" s="88" t="s">
        <v>14</v>
      </c>
      <c r="B25" s="89">
        <v>40892.423611111109</v>
      </c>
      <c r="C25" s="88"/>
      <c r="D25" s="88"/>
      <c r="E25" s="88"/>
      <c r="F25" s="88" t="s">
        <v>93</v>
      </c>
      <c r="G25" s="88" t="s">
        <v>92</v>
      </c>
      <c r="H25" s="88">
        <v>10.7</v>
      </c>
      <c r="I25" s="88">
        <v>2334</v>
      </c>
      <c r="J25" s="88"/>
      <c r="K25" s="88">
        <v>8.1199999999999992</v>
      </c>
      <c r="L25" s="88">
        <v>12.5</v>
      </c>
      <c r="M25" s="88"/>
      <c r="N25" s="88"/>
      <c r="O25" s="88">
        <v>420</v>
      </c>
      <c r="P25" s="88">
        <v>580</v>
      </c>
      <c r="Q25" s="88" t="s">
        <v>175</v>
      </c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</row>
    <row r="26" spans="1:55" x14ac:dyDescent="0.25">
      <c r="A26" s="88" t="s">
        <v>14</v>
      </c>
      <c r="B26" s="89">
        <v>40906.420138888891</v>
      </c>
      <c r="C26" s="89">
        <v>40905.375694444447</v>
      </c>
      <c r="D26" s="89">
        <v>40906.334027777775</v>
      </c>
      <c r="E26" s="88">
        <v>24</v>
      </c>
      <c r="F26" s="88" t="s">
        <v>100</v>
      </c>
      <c r="G26" s="88" t="s">
        <v>92</v>
      </c>
      <c r="H26" s="88"/>
      <c r="I26" s="88"/>
      <c r="J26" s="88">
        <v>605</v>
      </c>
      <c r="K26" s="88"/>
      <c r="L26" s="88"/>
      <c r="M26" s="88">
        <v>8.2100000000000009</v>
      </c>
      <c r="N26" s="88">
        <v>2250</v>
      </c>
      <c r="O26" s="88"/>
      <c r="P26" s="88"/>
      <c r="Q26" s="88"/>
      <c r="R26" s="88"/>
      <c r="S26" s="88"/>
      <c r="T26" s="88"/>
      <c r="U26" s="88"/>
      <c r="V26" s="88"/>
      <c r="W26" s="88"/>
      <c r="X26" s="88">
        <v>14.8</v>
      </c>
      <c r="Y26" s="88" t="s">
        <v>99</v>
      </c>
      <c r="Z26" s="88">
        <v>41</v>
      </c>
      <c r="AA26" s="88" t="s">
        <v>98</v>
      </c>
      <c r="AB26" s="88">
        <v>0.6</v>
      </c>
      <c r="AC26" s="88">
        <v>0.27</v>
      </c>
      <c r="AD26" s="88">
        <v>17</v>
      </c>
      <c r="AE26" s="88" t="s">
        <v>90</v>
      </c>
      <c r="AF26" s="88" t="s">
        <v>97</v>
      </c>
      <c r="AG26" s="88" t="s">
        <v>97</v>
      </c>
      <c r="AH26" s="88" t="s">
        <v>97</v>
      </c>
      <c r="AI26" s="88" t="s">
        <v>97</v>
      </c>
      <c r="AJ26" s="88"/>
      <c r="AK26" s="88"/>
      <c r="AL26" s="88"/>
      <c r="AM26" s="88"/>
      <c r="AN26" s="88"/>
      <c r="AO26" s="88"/>
      <c r="AP26" s="88"/>
      <c r="AQ26" s="88"/>
      <c r="AR26" s="88"/>
      <c r="AS26" s="88" t="s">
        <v>94</v>
      </c>
      <c r="AT26" s="88">
        <v>7.1</v>
      </c>
      <c r="AU26" s="88" t="s">
        <v>94</v>
      </c>
      <c r="AV26" s="88">
        <v>0.99</v>
      </c>
      <c r="AW26" s="88">
        <v>6.3</v>
      </c>
      <c r="AX26" s="88">
        <v>380</v>
      </c>
      <c r="AY26" s="88">
        <v>1.3</v>
      </c>
      <c r="AZ26" s="88" t="s">
        <v>94</v>
      </c>
      <c r="BA26" s="88">
        <v>25</v>
      </c>
      <c r="BB26" s="88">
        <v>7.8</v>
      </c>
      <c r="BC26" s="88" t="s">
        <v>101</v>
      </c>
    </row>
    <row r="27" spans="1:55" x14ac:dyDescent="0.25">
      <c r="A27" s="88" t="s">
        <v>14</v>
      </c>
      <c r="B27" s="89">
        <v>40906.420138888891</v>
      </c>
      <c r="C27" s="89">
        <v>40905.375694444447</v>
      </c>
      <c r="D27" s="89">
        <v>40906.334027777775</v>
      </c>
      <c r="E27" s="88">
        <v>24</v>
      </c>
      <c r="F27" s="88" t="s">
        <v>96</v>
      </c>
      <c r="G27" s="88" t="s">
        <v>92</v>
      </c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 t="s">
        <v>94</v>
      </c>
      <c r="AT27" s="88">
        <v>6.9</v>
      </c>
      <c r="AU27" s="88" t="s">
        <v>94</v>
      </c>
      <c r="AV27" s="88">
        <v>0.55000000000000004</v>
      </c>
      <c r="AW27" s="88">
        <v>3.9</v>
      </c>
      <c r="AX27" s="88" t="s">
        <v>95</v>
      </c>
      <c r="AY27" s="88">
        <v>0.97</v>
      </c>
      <c r="AZ27" s="88" t="s">
        <v>94</v>
      </c>
      <c r="BA27" s="88">
        <v>26</v>
      </c>
      <c r="BB27" s="88">
        <v>3.9</v>
      </c>
      <c r="BC27" s="88" t="s">
        <v>101</v>
      </c>
    </row>
    <row r="28" spans="1:55" x14ac:dyDescent="0.25">
      <c r="A28" s="88" t="s">
        <v>14</v>
      </c>
      <c r="B28" s="89">
        <v>40906.420138888891</v>
      </c>
      <c r="C28" s="89"/>
      <c r="D28" s="89"/>
      <c r="E28" s="88"/>
      <c r="F28" s="88" t="s">
        <v>93</v>
      </c>
      <c r="G28" s="88"/>
      <c r="H28" s="88">
        <v>12.09</v>
      </c>
      <c r="I28" s="88">
        <v>2202</v>
      </c>
      <c r="J28" s="88"/>
      <c r="K28" s="88">
        <v>7.79</v>
      </c>
      <c r="L28" s="88">
        <v>12.87</v>
      </c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</row>
    <row r="29" spans="1:55" x14ac:dyDescent="0.25">
      <c r="A29" s="88" t="s">
        <v>14</v>
      </c>
      <c r="B29" s="89">
        <v>40917.421527777777</v>
      </c>
      <c r="C29" s="89">
        <v>40917.420138888891</v>
      </c>
      <c r="D29" s="89">
        <v>40918.378472222219</v>
      </c>
      <c r="E29" s="88">
        <v>24</v>
      </c>
      <c r="F29" s="88" t="s">
        <v>100</v>
      </c>
      <c r="G29" s="88" t="s">
        <v>92</v>
      </c>
      <c r="H29" s="88"/>
      <c r="I29" s="88"/>
      <c r="J29" s="88">
        <v>720</v>
      </c>
      <c r="K29" s="88"/>
      <c r="L29" s="88"/>
      <c r="M29" s="88">
        <v>8.06</v>
      </c>
      <c r="N29" s="88">
        <v>2580</v>
      </c>
      <c r="O29" s="88"/>
      <c r="P29" s="88"/>
      <c r="Q29" s="88"/>
      <c r="R29" s="88" t="s">
        <v>90</v>
      </c>
      <c r="S29" s="88">
        <v>249</v>
      </c>
      <c r="T29" s="88">
        <v>542</v>
      </c>
      <c r="U29" s="88"/>
      <c r="V29" s="88">
        <v>3.7</v>
      </c>
      <c r="W29" s="88"/>
      <c r="X29" s="88">
        <v>17.600000000000001</v>
      </c>
      <c r="Y29" s="88" t="s">
        <v>99</v>
      </c>
      <c r="Z29" s="88">
        <v>50.7</v>
      </c>
      <c r="AA29" s="88">
        <v>0.05</v>
      </c>
      <c r="AB29" s="88">
        <v>1.2</v>
      </c>
      <c r="AC29" s="88">
        <v>0.37</v>
      </c>
      <c r="AD29" s="88">
        <v>30</v>
      </c>
      <c r="AE29" s="88" t="s">
        <v>90</v>
      </c>
      <c r="AF29" s="88" t="s">
        <v>97</v>
      </c>
      <c r="AG29" s="88" t="s">
        <v>97</v>
      </c>
      <c r="AH29" s="88" t="s">
        <v>97</v>
      </c>
      <c r="AI29" s="88" t="s">
        <v>97</v>
      </c>
      <c r="AJ29" s="88"/>
      <c r="AK29" s="88"/>
      <c r="AL29" s="88"/>
      <c r="AM29" s="88"/>
      <c r="AN29" s="88"/>
      <c r="AO29" s="88"/>
      <c r="AP29" s="88"/>
      <c r="AQ29" s="88"/>
      <c r="AR29" s="88"/>
      <c r="AS29" s="88" t="s">
        <v>94</v>
      </c>
      <c r="AT29" s="88">
        <v>8.6</v>
      </c>
      <c r="AU29" s="88" t="s">
        <v>94</v>
      </c>
      <c r="AV29" s="88">
        <v>1.9</v>
      </c>
      <c r="AW29" s="88">
        <v>7.7</v>
      </c>
      <c r="AX29" s="88">
        <v>830</v>
      </c>
      <c r="AY29" s="88">
        <v>3.3</v>
      </c>
      <c r="AZ29" s="88">
        <v>0.64</v>
      </c>
      <c r="BA29" s="88">
        <v>37</v>
      </c>
      <c r="BB29" s="88">
        <v>10</v>
      </c>
      <c r="BC29" s="88" t="s">
        <v>101</v>
      </c>
    </row>
    <row r="30" spans="1:55" x14ac:dyDescent="0.25">
      <c r="A30" s="88" t="s">
        <v>14</v>
      </c>
      <c r="B30" s="89">
        <v>40917.421527777777</v>
      </c>
      <c r="C30" s="89">
        <v>40917.420138888891</v>
      </c>
      <c r="D30" s="89">
        <v>40918.378472222219</v>
      </c>
      <c r="E30" s="88">
        <v>24</v>
      </c>
      <c r="F30" s="88" t="s">
        <v>96</v>
      </c>
      <c r="G30" s="88" t="s">
        <v>92</v>
      </c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>
        <v>3.6</v>
      </c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 t="s">
        <v>94</v>
      </c>
      <c r="AT30" s="88">
        <v>8</v>
      </c>
      <c r="AU30" s="88" t="s">
        <v>94</v>
      </c>
      <c r="AV30" s="88">
        <v>0.97</v>
      </c>
      <c r="AW30" s="88">
        <v>4.5999999999999996</v>
      </c>
      <c r="AX30" s="88">
        <v>21</v>
      </c>
      <c r="AY30" s="88">
        <v>2.7</v>
      </c>
      <c r="AZ30" s="88" t="s">
        <v>94</v>
      </c>
      <c r="BA30" s="88">
        <v>37</v>
      </c>
      <c r="BB30" s="88">
        <v>3.6</v>
      </c>
      <c r="BC30" s="88" t="s">
        <v>101</v>
      </c>
    </row>
    <row r="31" spans="1:55" x14ac:dyDescent="0.25">
      <c r="A31" s="88" t="s">
        <v>14</v>
      </c>
      <c r="B31" s="89">
        <v>40917.421527777777</v>
      </c>
      <c r="C31" s="89"/>
      <c r="D31" s="89"/>
      <c r="E31" s="88"/>
      <c r="F31" s="88" t="s">
        <v>93</v>
      </c>
      <c r="G31" s="88" t="s">
        <v>92</v>
      </c>
      <c r="H31" s="88">
        <v>7.8</v>
      </c>
      <c r="I31" s="88">
        <v>2495</v>
      </c>
      <c r="J31" s="88"/>
      <c r="K31" s="88">
        <v>8.14</v>
      </c>
      <c r="L31" s="88">
        <v>13.03</v>
      </c>
      <c r="M31" s="88"/>
      <c r="N31" s="88"/>
      <c r="O31" s="88">
        <v>200</v>
      </c>
      <c r="P31" s="88">
        <v>270</v>
      </c>
      <c r="Q31" s="88" t="s">
        <v>113</v>
      </c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</row>
    <row r="32" spans="1:55" x14ac:dyDescent="0.25">
      <c r="A32" s="88" t="s">
        <v>14</v>
      </c>
      <c r="B32" s="89">
        <v>40970.447222222225</v>
      </c>
      <c r="C32" s="89">
        <v>40969.410416666666</v>
      </c>
      <c r="D32" s="89">
        <v>40970.368750000001</v>
      </c>
      <c r="E32" s="88">
        <v>24</v>
      </c>
      <c r="F32" s="88" t="s">
        <v>100</v>
      </c>
      <c r="G32" s="88" t="s">
        <v>92</v>
      </c>
      <c r="H32" s="88"/>
      <c r="I32" s="88"/>
      <c r="J32" s="88">
        <v>625</v>
      </c>
      <c r="K32" s="88"/>
      <c r="L32" s="88"/>
      <c r="M32" s="88">
        <v>8.2100000000000009</v>
      </c>
      <c r="N32" s="88">
        <v>2410</v>
      </c>
      <c r="O32" s="88"/>
      <c r="P32" s="88"/>
      <c r="Q32" s="88"/>
      <c r="R32" s="88"/>
      <c r="S32" s="88"/>
      <c r="T32" s="88"/>
      <c r="U32" s="88"/>
      <c r="V32" s="88"/>
      <c r="W32" s="88"/>
      <c r="X32" s="88">
        <v>9.7100000000000009</v>
      </c>
      <c r="Y32" s="88" t="s">
        <v>99</v>
      </c>
      <c r="Z32" s="88">
        <v>40.6</v>
      </c>
      <c r="AA32" s="88">
        <v>7.0000000000000007E-2</v>
      </c>
      <c r="AB32" s="88">
        <v>0.9</v>
      </c>
      <c r="AC32" s="88">
        <v>0.32</v>
      </c>
      <c r="AD32" s="88">
        <v>14</v>
      </c>
      <c r="AE32" s="88" t="s">
        <v>90</v>
      </c>
      <c r="AF32" s="88" t="s">
        <v>97</v>
      </c>
      <c r="AG32" s="88" t="s">
        <v>97</v>
      </c>
      <c r="AH32" s="88">
        <v>22</v>
      </c>
      <c r="AI32" s="88" t="s">
        <v>97</v>
      </c>
      <c r="AJ32" s="88"/>
      <c r="AK32" s="88"/>
      <c r="AL32" s="88"/>
      <c r="AM32" s="88"/>
      <c r="AN32" s="88"/>
      <c r="AO32" s="88"/>
      <c r="AP32" s="88"/>
      <c r="AQ32" s="88"/>
      <c r="AR32" s="88"/>
      <c r="AS32" s="88" t="s">
        <v>103</v>
      </c>
      <c r="AT32" s="88">
        <v>10.43</v>
      </c>
      <c r="AU32" s="88" t="s">
        <v>99</v>
      </c>
      <c r="AV32" s="88">
        <v>0.92</v>
      </c>
      <c r="AW32" s="88">
        <v>11.21</v>
      </c>
      <c r="AX32" s="88">
        <v>257.89</v>
      </c>
      <c r="AY32" s="88">
        <v>1.87</v>
      </c>
      <c r="AZ32" s="88">
        <v>0.32</v>
      </c>
      <c r="BA32" s="88">
        <v>36.21</v>
      </c>
      <c r="BB32" s="88">
        <v>113.95</v>
      </c>
      <c r="BC32" s="88" t="s">
        <v>98</v>
      </c>
    </row>
    <row r="33" spans="1:55" x14ac:dyDescent="0.25">
      <c r="A33" s="88" t="s">
        <v>14</v>
      </c>
      <c r="B33" s="89">
        <v>40970.447222222225</v>
      </c>
      <c r="C33" s="89">
        <v>40969.410416666666</v>
      </c>
      <c r="D33" s="89">
        <v>40970.368750000001</v>
      </c>
      <c r="E33" s="88">
        <v>24</v>
      </c>
      <c r="F33" s="88" t="s">
        <v>96</v>
      </c>
      <c r="G33" s="88" t="s">
        <v>92</v>
      </c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 t="s">
        <v>103</v>
      </c>
      <c r="AT33" s="88">
        <v>10.63</v>
      </c>
      <c r="AU33" s="88" t="s">
        <v>99</v>
      </c>
      <c r="AV33" s="88">
        <v>0.62</v>
      </c>
      <c r="AW33" s="88">
        <v>9.91</v>
      </c>
      <c r="AX33" s="88">
        <v>16.66</v>
      </c>
      <c r="AY33" s="88">
        <v>1.7</v>
      </c>
      <c r="AZ33" s="88" t="s">
        <v>101</v>
      </c>
      <c r="BA33" s="88">
        <v>33.61</v>
      </c>
      <c r="BB33" s="88">
        <v>137.97</v>
      </c>
      <c r="BC33" s="88" t="s">
        <v>98</v>
      </c>
    </row>
    <row r="34" spans="1:55" x14ac:dyDescent="0.25">
      <c r="A34" s="88" t="s">
        <v>14</v>
      </c>
      <c r="B34" s="89">
        <v>40970.447222222225</v>
      </c>
      <c r="C34" s="89"/>
      <c r="D34" s="89"/>
      <c r="E34" s="88"/>
      <c r="F34" s="88" t="s">
        <v>93</v>
      </c>
      <c r="G34" s="88" t="s">
        <v>92</v>
      </c>
      <c r="H34" s="88">
        <v>12.54</v>
      </c>
      <c r="I34" s="88">
        <v>2373</v>
      </c>
      <c r="J34" s="88"/>
      <c r="K34" s="88">
        <v>8.24</v>
      </c>
      <c r="L34" s="88">
        <v>17.27</v>
      </c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</row>
    <row r="35" spans="1:55" x14ac:dyDescent="0.25">
      <c r="A35" s="88" t="s">
        <v>14</v>
      </c>
      <c r="B35" s="89">
        <v>41002.395833333336</v>
      </c>
      <c r="C35" s="89">
        <v>41001.414583333331</v>
      </c>
      <c r="D35" s="89">
        <v>41002</v>
      </c>
      <c r="E35" s="88">
        <v>24</v>
      </c>
      <c r="F35" s="88" t="s">
        <v>100</v>
      </c>
      <c r="G35" s="88" t="s">
        <v>92</v>
      </c>
      <c r="H35" s="88"/>
      <c r="I35" s="88"/>
      <c r="J35" s="88">
        <v>625</v>
      </c>
      <c r="K35" s="88"/>
      <c r="L35" s="88"/>
      <c r="M35" s="88">
        <v>8.01</v>
      </c>
      <c r="N35" s="88">
        <v>2090</v>
      </c>
      <c r="O35" s="88"/>
      <c r="P35" s="88"/>
      <c r="Q35" s="88"/>
      <c r="R35" s="88" t="s">
        <v>90</v>
      </c>
      <c r="S35" s="88">
        <v>185</v>
      </c>
      <c r="T35" s="88">
        <v>526</v>
      </c>
      <c r="U35" s="88"/>
      <c r="V35" s="88">
        <v>6.6</v>
      </c>
      <c r="W35" s="88"/>
      <c r="X35" s="88">
        <v>11.3</v>
      </c>
      <c r="Y35" s="88" t="s">
        <v>99</v>
      </c>
      <c r="Z35" s="88">
        <v>32.5</v>
      </c>
      <c r="AA35" s="88" t="s">
        <v>98</v>
      </c>
      <c r="AB35" s="88">
        <v>1.1000000000000001</v>
      </c>
      <c r="AC35" s="88">
        <v>0.28999999999999998</v>
      </c>
      <c r="AD35" s="88">
        <v>16</v>
      </c>
      <c r="AE35" s="88" t="s">
        <v>90</v>
      </c>
      <c r="AF35" s="88" t="s">
        <v>97</v>
      </c>
      <c r="AG35" s="88" t="s">
        <v>97</v>
      </c>
      <c r="AH35" s="88" t="s">
        <v>97</v>
      </c>
      <c r="AI35" s="88" t="s">
        <v>97</v>
      </c>
      <c r="AJ35" s="88"/>
      <c r="AK35" s="88"/>
      <c r="AL35" s="88"/>
      <c r="AM35" s="88"/>
      <c r="AN35" s="88"/>
      <c r="AO35" s="88"/>
      <c r="AP35" s="88"/>
      <c r="AQ35" s="88"/>
      <c r="AR35" s="88"/>
      <c r="AS35" s="88" t="s">
        <v>103</v>
      </c>
      <c r="AT35" s="88">
        <v>8.4600000000000009</v>
      </c>
      <c r="AU35" s="88">
        <v>5.7000000000000002E-2</v>
      </c>
      <c r="AV35" s="88">
        <v>0.87</v>
      </c>
      <c r="AW35" s="88">
        <v>9.64</v>
      </c>
      <c r="AX35" s="88">
        <v>198.03</v>
      </c>
      <c r="AY35" s="88">
        <v>1.91</v>
      </c>
      <c r="AZ35" s="88">
        <v>0.32100000000000001</v>
      </c>
      <c r="BA35" s="88">
        <v>33.04</v>
      </c>
      <c r="BB35" s="88">
        <v>6.46</v>
      </c>
      <c r="BC35" s="88" t="s">
        <v>98</v>
      </c>
    </row>
    <row r="36" spans="1:55" x14ac:dyDescent="0.25">
      <c r="A36" s="88" t="s">
        <v>14</v>
      </c>
      <c r="B36" s="89">
        <v>41002.395833333336</v>
      </c>
      <c r="C36" s="89">
        <v>41001.414583333331</v>
      </c>
      <c r="D36" s="89">
        <v>41002</v>
      </c>
      <c r="E36" s="88">
        <v>24</v>
      </c>
      <c r="F36" s="88" t="s">
        <v>96</v>
      </c>
      <c r="G36" s="88" t="s">
        <v>92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>
        <v>6.7</v>
      </c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 t="s">
        <v>103</v>
      </c>
      <c r="AT36" s="88">
        <v>8.27</v>
      </c>
      <c r="AU36" s="88" t="s">
        <v>101</v>
      </c>
      <c r="AV36" s="88">
        <v>0.61</v>
      </c>
      <c r="AW36" s="88">
        <v>8.11</v>
      </c>
      <c r="AX36" s="88">
        <v>11.45</v>
      </c>
      <c r="AY36" s="88">
        <v>1.55</v>
      </c>
      <c r="AZ36" s="88">
        <v>4.8000000000000001E-2</v>
      </c>
      <c r="BA36" s="88">
        <v>36.93</v>
      </c>
      <c r="BB36" s="88">
        <v>3.56</v>
      </c>
      <c r="BC36" s="88" t="s">
        <v>98</v>
      </c>
    </row>
    <row r="37" spans="1:55" x14ac:dyDescent="0.25">
      <c r="A37" s="88" t="s">
        <v>14</v>
      </c>
      <c r="B37" s="89">
        <v>41001.396527777775</v>
      </c>
      <c r="C37" s="88"/>
      <c r="D37" s="88"/>
      <c r="E37" s="88"/>
      <c r="F37" s="88" t="s">
        <v>93</v>
      </c>
      <c r="G37" s="88" t="s">
        <v>92</v>
      </c>
      <c r="H37" s="88">
        <v>15.38</v>
      </c>
      <c r="I37" s="88">
        <v>2459</v>
      </c>
      <c r="J37" s="88"/>
      <c r="K37" s="88">
        <v>8.1199999999999992</v>
      </c>
      <c r="L37" s="88">
        <v>16.53</v>
      </c>
      <c r="M37" s="88"/>
      <c r="N37" s="88"/>
      <c r="O37" s="88">
        <v>99</v>
      </c>
      <c r="P37" s="88">
        <v>130</v>
      </c>
      <c r="Q37" s="88" t="s">
        <v>102</v>
      </c>
      <c r="R37" s="88"/>
      <c r="S37" s="88"/>
      <c r="T37" s="88"/>
      <c r="U37" s="88"/>
      <c r="V37" s="88"/>
      <c r="W37" s="88" t="s">
        <v>90</v>
      </c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</row>
    <row r="38" spans="1:55" x14ac:dyDescent="0.25">
      <c r="A38" s="88" t="s">
        <v>14</v>
      </c>
      <c r="B38" s="89">
        <v>41038.448611111111</v>
      </c>
      <c r="C38" s="89">
        <v>41037.445138888892</v>
      </c>
      <c r="D38" s="89">
        <v>41038.40347222222</v>
      </c>
      <c r="E38" s="88">
        <v>24</v>
      </c>
      <c r="F38" s="88" t="s">
        <v>100</v>
      </c>
      <c r="G38" s="88" t="s">
        <v>92</v>
      </c>
      <c r="H38" s="88"/>
      <c r="I38" s="88"/>
      <c r="J38" s="88">
        <v>650</v>
      </c>
      <c r="K38" s="88"/>
      <c r="L38" s="88"/>
      <c r="M38" s="88">
        <v>8.2899999999999991</v>
      </c>
      <c r="N38" s="88">
        <v>2590</v>
      </c>
      <c r="O38" s="88"/>
      <c r="P38" s="88"/>
      <c r="Q38" s="88"/>
      <c r="R38" s="88"/>
      <c r="S38" s="88"/>
      <c r="T38" s="88"/>
      <c r="U38" s="88"/>
      <c r="V38" s="88"/>
      <c r="W38" s="88"/>
      <c r="X38" s="88">
        <v>5.13</v>
      </c>
      <c r="Y38" s="88" t="s">
        <v>99</v>
      </c>
      <c r="Z38" s="88">
        <v>37.299999999999997</v>
      </c>
      <c r="AA38" s="88" t="s">
        <v>98</v>
      </c>
      <c r="AB38" s="88">
        <v>0.7</v>
      </c>
      <c r="AC38" s="88">
        <v>0.15</v>
      </c>
      <c r="AD38" s="88">
        <v>11</v>
      </c>
      <c r="AE38" s="88" t="s">
        <v>90</v>
      </c>
      <c r="AF38" s="88" t="s">
        <v>97</v>
      </c>
      <c r="AG38" s="88" t="s">
        <v>97</v>
      </c>
      <c r="AH38" s="88" t="s">
        <v>97</v>
      </c>
      <c r="AI38" s="88" t="s">
        <v>97</v>
      </c>
      <c r="AJ38" s="88"/>
      <c r="AK38" s="88"/>
      <c r="AL38" s="88"/>
      <c r="AM38" s="88"/>
      <c r="AN38" s="88"/>
      <c r="AO38" s="88"/>
      <c r="AP38" s="88"/>
      <c r="AQ38" s="88"/>
      <c r="AR38" s="88"/>
      <c r="AS38" s="88" t="s">
        <v>94</v>
      </c>
      <c r="AT38" s="88">
        <v>9.1999999999999993</v>
      </c>
      <c r="AU38" s="88" t="s">
        <v>94</v>
      </c>
      <c r="AV38" s="88">
        <v>0.92</v>
      </c>
      <c r="AW38" s="88">
        <v>10</v>
      </c>
      <c r="AX38" s="88">
        <v>89</v>
      </c>
      <c r="AY38" s="88">
        <v>1.7</v>
      </c>
      <c r="AZ38" s="88" t="s">
        <v>94</v>
      </c>
      <c r="BA38" s="88">
        <v>35</v>
      </c>
      <c r="BB38" s="88">
        <v>3.4</v>
      </c>
      <c r="BC38" s="88" t="s">
        <v>101</v>
      </c>
    </row>
    <row r="39" spans="1:55" x14ac:dyDescent="0.25">
      <c r="A39" s="88" t="s">
        <v>14</v>
      </c>
      <c r="B39" s="89">
        <v>41038.448611111111</v>
      </c>
      <c r="C39" s="89">
        <v>41037.445138888892</v>
      </c>
      <c r="D39" s="89">
        <v>41038.40347222222</v>
      </c>
      <c r="E39" s="88">
        <v>24</v>
      </c>
      <c r="F39" s="88" t="s">
        <v>96</v>
      </c>
      <c r="G39" s="88" t="s">
        <v>92</v>
      </c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 t="s">
        <v>94</v>
      </c>
      <c r="AT39" s="88">
        <v>9.4</v>
      </c>
      <c r="AU39" s="88" t="s">
        <v>94</v>
      </c>
      <c r="AV39" s="88">
        <v>0.83</v>
      </c>
      <c r="AW39" s="88">
        <v>8.6</v>
      </c>
      <c r="AX39" s="88" t="s">
        <v>95</v>
      </c>
      <c r="AY39" s="88">
        <v>1.7</v>
      </c>
      <c r="AZ39" s="88" t="s">
        <v>94</v>
      </c>
      <c r="BA39" s="88">
        <v>34</v>
      </c>
      <c r="BB39" s="88">
        <v>2.5</v>
      </c>
      <c r="BC39" s="88" t="s">
        <v>101</v>
      </c>
    </row>
    <row r="40" spans="1:55" x14ac:dyDescent="0.25">
      <c r="A40" s="88" t="s">
        <v>14</v>
      </c>
      <c r="B40" s="89">
        <v>41038.448611111111</v>
      </c>
      <c r="C40" s="89"/>
      <c r="D40" s="89"/>
      <c r="E40" s="88"/>
      <c r="F40" s="88" t="s">
        <v>93</v>
      </c>
      <c r="G40" s="88"/>
      <c r="H40" s="88">
        <v>16.61</v>
      </c>
      <c r="I40" s="88">
        <v>2668</v>
      </c>
      <c r="J40" s="88"/>
      <c r="K40" s="88">
        <v>8.43</v>
      </c>
      <c r="L40" s="88">
        <v>25.43</v>
      </c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</row>
    <row r="41" spans="1:55" x14ac:dyDescent="0.25">
      <c r="A41" s="88" t="s">
        <v>14</v>
      </c>
      <c r="B41" s="89">
        <v>41051.438888888886</v>
      </c>
      <c r="C41" s="89">
        <v>41050.370138888888</v>
      </c>
      <c r="D41" s="89">
        <v>41051.328472222223</v>
      </c>
      <c r="E41" s="88">
        <v>24</v>
      </c>
      <c r="F41" s="88" t="s">
        <v>100</v>
      </c>
      <c r="G41" s="88" t="s">
        <v>92</v>
      </c>
      <c r="H41" s="88"/>
      <c r="I41" s="88"/>
      <c r="J41" s="88"/>
      <c r="K41" s="88"/>
      <c r="L41" s="88"/>
      <c r="M41" s="88">
        <v>8.31</v>
      </c>
      <c r="N41" s="88">
        <v>2610</v>
      </c>
      <c r="O41" s="88"/>
      <c r="P41" s="88"/>
      <c r="Q41" s="88"/>
      <c r="R41" s="88"/>
      <c r="S41" s="88"/>
      <c r="T41" s="88"/>
      <c r="U41" s="88"/>
      <c r="V41" s="88"/>
      <c r="W41" s="88"/>
      <c r="X41" s="88">
        <v>14.6</v>
      </c>
      <c r="Y41" s="88" t="s">
        <v>99</v>
      </c>
      <c r="Z41" s="88">
        <v>33.6</v>
      </c>
      <c r="AA41" s="88" t="s">
        <v>98</v>
      </c>
      <c r="AB41" s="88">
        <v>1</v>
      </c>
      <c r="AC41" s="88">
        <v>0.24</v>
      </c>
      <c r="AD41" s="88">
        <v>34</v>
      </c>
      <c r="AE41" s="88">
        <v>6</v>
      </c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</row>
    <row r="42" spans="1:55" x14ac:dyDescent="0.25">
      <c r="A42" s="88" t="s">
        <v>14</v>
      </c>
      <c r="B42" s="89">
        <v>41051.438888888886</v>
      </c>
      <c r="C42" s="89"/>
      <c r="D42" s="89"/>
      <c r="E42" s="88"/>
      <c r="F42" s="88" t="s">
        <v>93</v>
      </c>
      <c r="G42" s="88"/>
      <c r="H42" s="88">
        <v>16.07</v>
      </c>
      <c r="I42" s="88">
        <v>2688</v>
      </c>
      <c r="J42" s="88"/>
      <c r="K42" s="88">
        <v>8.16</v>
      </c>
      <c r="L42" s="88">
        <v>24.88</v>
      </c>
      <c r="M42" s="88">
        <v>8.31</v>
      </c>
      <c r="N42" s="88">
        <v>2610</v>
      </c>
      <c r="O42" s="88"/>
      <c r="P42" s="88"/>
      <c r="Q42" s="88"/>
      <c r="R42" s="88"/>
      <c r="S42" s="88"/>
      <c r="T42" s="88"/>
      <c r="U42" s="88"/>
      <c r="V42" s="88"/>
      <c r="W42" s="88"/>
      <c r="X42" s="88">
        <v>14.6</v>
      </c>
      <c r="Y42" s="88" t="s">
        <v>99</v>
      </c>
      <c r="Z42" s="88">
        <v>33.6</v>
      </c>
      <c r="AA42" s="88" t="s">
        <v>98</v>
      </c>
      <c r="AB42" s="88">
        <v>1</v>
      </c>
      <c r="AC42" s="88">
        <v>0.24</v>
      </c>
      <c r="AD42" s="88">
        <v>34</v>
      </c>
      <c r="AE42" s="88">
        <v>6</v>
      </c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</row>
    <row r="43" spans="1:55" x14ac:dyDescent="0.25">
      <c r="A43" s="88" t="s">
        <v>14</v>
      </c>
      <c r="B43" s="89">
        <v>41065.416666666664</v>
      </c>
      <c r="C43" s="89">
        <v>41064.417361111111</v>
      </c>
      <c r="D43" s="89">
        <v>41065.375694444447</v>
      </c>
      <c r="E43" s="88">
        <v>24</v>
      </c>
      <c r="F43" s="88" t="s">
        <v>100</v>
      </c>
      <c r="G43" s="88" t="s">
        <v>92</v>
      </c>
      <c r="H43" s="88"/>
      <c r="I43" s="88"/>
      <c r="J43" s="88">
        <v>1550</v>
      </c>
      <c r="K43" s="88"/>
      <c r="L43" s="88"/>
      <c r="M43" s="88">
        <v>8.26</v>
      </c>
      <c r="N43" s="88">
        <v>2610</v>
      </c>
      <c r="O43" s="88"/>
      <c r="P43" s="88"/>
      <c r="Q43" s="88"/>
      <c r="R43" s="88" t="s">
        <v>90</v>
      </c>
      <c r="S43" s="88">
        <v>276</v>
      </c>
      <c r="T43" s="88">
        <v>690</v>
      </c>
      <c r="U43" s="88"/>
      <c r="V43" s="88">
        <v>3.48</v>
      </c>
      <c r="W43" s="88"/>
      <c r="X43" s="88">
        <v>11.6</v>
      </c>
      <c r="Y43" s="88" t="s">
        <v>99</v>
      </c>
      <c r="Z43" s="88">
        <v>34.700000000000003</v>
      </c>
      <c r="AA43" s="88" t="s">
        <v>98</v>
      </c>
      <c r="AB43" s="88">
        <v>0.9</v>
      </c>
      <c r="AC43" s="88">
        <v>0.16</v>
      </c>
      <c r="AD43" s="88">
        <v>19</v>
      </c>
      <c r="AE43" s="88" t="s">
        <v>90</v>
      </c>
      <c r="AF43" s="88" t="s">
        <v>97</v>
      </c>
      <c r="AG43" s="88" t="s">
        <v>97</v>
      </c>
      <c r="AH43" s="88" t="s">
        <v>97</v>
      </c>
      <c r="AI43" s="88" t="s">
        <v>97</v>
      </c>
      <c r="AJ43" s="88"/>
      <c r="AK43" s="88"/>
      <c r="AL43" s="88"/>
      <c r="AM43" s="88"/>
      <c r="AN43" s="88"/>
      <c r="AO43" s="88"/>
      <c r="AP43" s="88"/>
      <c r="AQ43" s="88"/>
      <c r="AR43" s="88"/>
      <c r="AS43" s="88" t="s">
        <v>94</v>
      </c>
      <c r="AT43" s="88">
        <v>10</v>
      </c>
      <c r="AU43" s="88" t="s">
        <v>94</v>
      </c>
      <c r="AV43" s="88">
        <v>0.84</v>
      </c>
      <c r="AW43" s="88">
        <v>6.2</v>
      </c>
      <c r="AX43" s="88">
        <v>210</v>
      </c>
      <c r="AY43" s="88">
        <v>1.5</v>
      </c>
      <c r="AZ43" s="88" t="s">
        <v>94</v>
      </c>
      <c r="BA43" s="88">
        <v>34</v>
      </c>
      <c r="BB43" s="88">
        <v>4.3</v>
      </c>
      <c r="BC43" s="88" t="s">
        <v>101</v>
      </c>
    </row>
    <row r="44" spans="1:55" x14ac:dyDescent="0.25">
      <c r="A44" s="88" t="s">
        <v>14</v>
      </c>
      <c r="B44" s="89">
        <v>41065.416666666664</v>
      </c>
      <c r="C44" s="89">
        <v>41064.417361111111</v>
      </c>
      <c r="D44" s="89">
        <v>41065.375694444447</v>
      </c>
      <c r="E44" s="88">
        <v>24</v>
      </c>
      <c r="F44" s="88" t="s">
        <v>96</v>
      </c>
      <c r="G44" s="88" t="s">
        <v>92</v>
      </c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>
        <v>3.87</v>
      </c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 t="s">
        <v>94</v>
      </c>
      <c r="AT44" s="88">
        <v>9.6</v>
      </c>
      <c r="AU44" s="88" t="s">
        <v>94</v>
      </c>
      <c r="AV44" s="88">
        <v>1.4</v>
      </c>
      <c r="AW44" s="88">
        <v>4.8</v>
      </c>
      <c r="AX44" s="88" t="s">
        <v>95</v>
      </c>
      <c r="AY44" s="88">
        <v>1.7</v>
      </c>
      <c r="AZ44" s="88" t="s">
        <v>94</v>
      </c>
      <c r="BA44" s="88">
        <v>34</v>
      </c>
      <c r="BB44" s="88">
        <v>4.0999999999999996</v>
      </c>
      <c r="BC44" s="88">
        <v>5.2999999999999999E-2</v>
      </c>
    </row>
    <row r="45" spans="1:55" x14ac:dyDescent="0.25">
      <c r="A45" s="88" t="s">
        <v>14</v>
      </c>
      <c r="B45" s="89">
        <v>41065.430555555555</v>
      </c>
      <c r="C45" s="88"/>
      <c r="D45" s="88"/>
      <c r="E45" s="88"/>
      <c r="F45" s="88" t="s">
        <v>93</v>
      </c>
      <c r="G45" s="88" t="s">
        <v>92</v>
      </c>
      <c r="H45" s="88">
        <v>17.739999999999998</v>
      </c>
      <c r="I45" s="88">
        <v>2507</v>
      </c>
      <c r="J45" s="88"/>
      <c r="K45" s="88">
        <v>8.27</v>
      </c>
      <c r="L45" s="88">
        <v>24.67</v>
      </c>
      <c r="M45" s="88"/>
      <c r="N45" s="88"/>
      <c r="O45" s="88">
        <v>70</v>
      </c>
      <c r="P45" s="88">
        <v>290</v>
      </c>
      <c r="Q45" s="88" t="s">
        <v>150</v>
      </c>
      <c r="R45" s="88"/>
      <c r="S45" s="88"/>
      <c r="T45" s="88"/>
      <c r="U45" s="88"/>
      <c r="V45" s="88"/>
      <c r="W45" s="88" t="s">
        <v>90</v>
      </c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</row>
    <row r="46" spans="1:55" x14ac:dyDescent="0.25">
      <c r="A46" s="88" t="s">
        <v>18</v>
      </c>
      <c r="B46" s="89">
        <v>40785.46875</v>
      </c>
      <c r="C46" s="89">
        <v>40784.530555555553</v>
      </c>
      <c r="D46" s="89">
        <v>40785.488888888889</v>
      </c>
      <c r="E46" s="88">
        <v>24</v>
      </c>
      <c r="F46" s="88" t="s">
        <v>100</v>
      </c>
      <c r="G46" s="88" t="s">
        <v>92</v>
      </c>
      <c r="H46" s="88"/>
      <c r="I46" s="88"/>
      <c r="J46" s="88">
        <v>320</v>
      </c>
      <c r="K46" s="88"/>
      <c r="L46" s="88"/>
      <c r="M46" s="88">
        <v>8.2899999999999991</v>
      </c>
      <c r="N46" s="88">
        <v>2320</v>
      </c>
      <c r="O46" s="88"/>
      <c r="P46" s="88"/>
      <c r="Q46" s="88"/>
      <c r="R46" s="88" t="s">
        <v>90</v>
      </c>
      <c r="S46" s="88">
        <v>226</v>
      </c>
      <c r="T46" s="88">
        <v>574</v>
      </c>
      <c r="U46" s="88"/>
      <c r="V46" s="88">
        <v>7.9</v>
      </c>
      <c r="W46" s="88"/>
      <c r="X46" s="88">
        <v>3.86</v>
      </c>
      <c r="Y46" s="88" t="s">
        <v>99</v>
      </c>
      <c r="Z46" s="88" t="s">
        <v>115</v>
      </c>
      <c r="AA46" s="88" t="s">
        <v>98</v>
      </c>
      <c r="AB46" s="88">
        <v>1.3</v>
      </c>
      <c r="AC46" s="88">
        <v>0.1</v>
      </c>
      <c r="AD46" s="88">
        <v>6</v>
      </c>
      <c r="AE46" s="88" t="s">
        <v>90</v>
      </c>
      <c r="AF46" s="88" t="s">
        <v>97</v>
      </c>
      <c r="AG46" s="88" t="s">
        <v>97</v>
      </c>
      <c r="AH46" s="88" t="s">
        <v>97</v>
      </c>
      <c r="AI46" s="88" t="s">
        <v>97</v>
      </c>
      <c r="AJ46" s="88"/>
      <c r="AK46" s="88"/>
      <c r="AL46" s="88"/>
      <c r="AM46" s="88"/>
      <c r="AN46" s="88"/>
      <c r="AO46" s="88"/>
      <c r="AP46" s="88"/>
      <c r="AQ46" s="88"/>
      <c r="AR46" s="88"/>
      <c r="AS46" s="88" t="s">
        <v>94</v>
      </c>
      <c r="AT46" s="88">
        <v>3.3</v>
      </c>
      <c r="AU46" s="88" t="s">
        <v>94</v>
      </c>
      <c r="AV46" s="88" t="s">
        <v>94</v>
      </c>
      <c r="AW46" s="88">
        <v>7.1</v>
      </c>
      <c r="AX46" s="88">
        <v>90</v>
      </c>
      <c r="AY46" s="88">
        <v>1.6</v>
      </c>
      <c r="AZ46" s="88" t="s">
        <v>94</v>
      </c>
      <c r="BA46" s="88">
        <v>1.4</v>
      </c>
      <c r="BB46" s="88">
        <v>4.5</v>
      </c>
      <c r="BC46" s="88" t="s">
        <v>101</v>
      </c>
    </row>
    <row r="47" spans="1:55" x14ac:dyDescent="0.25">
      <c r="A47" s="88" t="s">
        <v>18</v>
      </c>
      <c r="B47" s="89">
        <v>40785.46875</v>
      </c>
      <c r="C47" s="89">
        <v>40784.530555555553</v>
      </c>
      <c r="D47" s="89">
        <v>40785.488888888889</v>
      </c>
      <c r="E47" s="88">
        <v>24</v>
      </c>
      <c r="F47" s="88" t="s">
        <v>96</v>
      </c>
      <c r="G47" s="88" t="s">
        <v>92</v>
      </c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>
        <v>7.8</v>
      </c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 t="s">
        <v>94</v>
      </c>
      <c r="AT47" s="88">
        <v>3.1</v>
      </c>
      <c r="AU47" s="88" t="s">
        <v>94</v>
      </c>
      <c r="AV47" s="88" t="s">
        <v>94</v>
      </c>
      <c r="AW47" s="88">
        <v>5.3</v>
      </c>
      <c r="AX47" s="88">
        <v>25</v>
      </c>
      <c r="AY47" s="88">
        <v>2.4</v>
      </c>
      <c r="AZ47" s="88" t="s">
        <v>94</v>
      </c>
      <c r="BA47" s="88">
        <v>1.1000000000000001</v>
      </c>
      <c r="BB47" s="88">
        <v>3.2</v>
      </c>
      <c r="BC47" s="88" t="s">
        <v>101</v>
      </c>
    </row>
    <row r="48" spans="1:55" x14ac:dyDescent="0.25">
      <c r="A48" s="88" t="s">
        <v>18</v>
      </c>
      <c r="B48" s="89">
        <v>40785.46875</v>
      </c>
      <c r="C48" s="88"/>
      <c r="D48" s="88"/>
      <c r="E48" s="88"/>
      <c r="F48" s="88" t="s">
        <v>93</v>
      </c>
      <c r="G48" s="88" t="s">
        <v>92</v>
      </c>
      <c r="H48" s="88">
        <v>15.42</v>
      </c>
      <c r="I48" s="88">
        <v>2349</v>
      </c>
      <c r="J48" s="88"/>
      <c r="K48" s="88">
        <v>8.08</v>
      </c>
      <c r="L48" s="88">
        <v>26.13</v>
      </c>
      <c r="M48" s="88"/>
      <c r="N48" s="88"/>
      <c r="O48" s="88">
        <v>50</v>
      </c>
      <c r="P48" s="88">
        <v>40</v>
      </c>
      <c r="Q48" s="88" t="s">
        <v>174</v>
      </c>
      <c r="R48" s="88"/>
      <c r="S48" s="88"/>
      <c r="T48" s="88"/>
      <c r="U48" s="88"/>
      <c r="V48" s="88"/>
      <c r="W48" s="88" t="s">
        <v>90</v>
      </c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</row>
    <row r="49" spans="1:55" x14ac:dyDescent="0.25">
      <c r="A49" s="88" t="s">
        <v>18</v>
      </c>
      <c r="B49" s="89">
        <v>40821.406944444447</v>
      </c>
      <c r="C49" s="89">
        <v>40820.45208333333</v>
      </c>
      <c r="D49" s="89">
        <v>40820.493750000001</v>
      </c>
      <c r="E49" s="88">
        <v>6</v>
      </c>
      <c r="F49" s="88" t="s">
        <v>108</v>
      </c>
      <c r="G49" s="88" t="s">
        <v>92</v>
      </c>
      <c r="H49" s="88"/>
      <c r="I49" s="88"/>
      <c r="J49" s="88">
        <v>320</v>
      </c>
      <c r="K49" s="88"/>
      <c r="L49" s="88"/>
      <c r="M49" s="88">
        <v>7.58</v>
      </c>
      <c r="N49" s="88">
        <v>1320</v>
      </c>
      <c r="O49" s="88"/>
      <c r="P49" s="88"/>
      <c r="Q49" s="88"/>
      <c r="R49" s="88">
        <v>23</v>
      </c>
      <c r="S49" s="88">
        <v>116</v>
      </c>
      <c r="T49" s="88">
        <v>313</v>
      </c>
      <c r="U49" s="88"/>
      <c r="V49" s="88">
        <v>26</v>
      </c>
      <c r="W49" s="88"/>
      <c r="X49" s="88">
        <v>44.7</v>
      </c>
      <c r="Y49" s="88">
        <v>0.5</v>
      </c>
      <c r="Z49" s="88">
        <v>9.5</v>
      </c>
      <c r="AA49" s="88" t="s">
        <v>98</v>
      </c>
      <c r="AB49" s="88">
        <v>3.2</v>
      </c>
      <c r="AC49" s="88">
        <v>0.08</v>
      </c>
      <c r="AD49" s="88">
        <v>80</v>
      </c>
      <c r="AE49" s="88">
        <v>17</v>
      </c>
      <c r="AF49" s="88" t="s">
        <v>97</v>
      </c>
      <c r="AG49" s="88">
        <v>10</v>
      </c>
      <c r="AH49" s="88" t="s">
        <v>97</v>
      </c>
      <c r="AI49" s="88">
        <v>100</v>
      </c>
      <c r="AJ49" s="88" t="s">
        <v>111</v>
      </c>
      <c r="AK49" s="88">
        <v>21</v>
      </c>
      <c r="AL49" s="88" t="s">
        <v>111</v>
      </c>
      <c r="AM49" s="88" t="s">
        <v>111</v>
      </c>
      <c r="AN49" s="88" t="s">
        <v>111</v>
      </c>
      <c r="AO49" s="88" t="s">
        <v>111</v>
      </c>
      <c r="AP49" s="88" t="s">
        <v>111</v>
      </c>
      <c r="AQ49" s="88">
        <v>16</v>
      </c>
      <c r="AR49" s="88" t="s">
        <v>111</v>
      </c>
      <c r="AS49" s="88" t="s">
        <v>94</v>
      </c>
      <c r="AT49" s="88">
        <v>2.7</v>
      </c>
      <c r="AU49" s="88">
        <v>0.81</v>
      </c>
      <c r="AV49" s="88">
        <v>2.4</v>
      </c>
      <c r="AW49" s="88">
        <v>25</v>
      </c>
      <c r="AX49" s="88">
        <v>1500</v>
      </c>
      <c r="AY49" s="88">
        <v>7.3</v>
      </c>
      <c r="AZ49" s="88">
        <v>5.6</v>
      </c>
      <c r="BA49" s="88">
        <v>0.98</v>
      </c>
      <c r="BB49" s="88">
        <v>76</v>
      </c>
      <c r="BC49" s="88" t="s">
        <v>101</v>
      </c>
    </row>
    <row r="50" spans="1:55" x14ac:dyDescent="0.25">
      <c r="A50" s="88" t="s">
        <v>18</v>
      </c>
      <c r="B50" s="89">
        <v>40821.406944444447</v>
      </c>
      <c r="C50" s="89">
        <v>40820.45208333333</v>
      </c>
      <c r="D50" s="89">
        <v>40820.493750000001</v>
      </c>
      <c r="E50" s="88">
        <v>6</v>
      </c>
      <c r="F50" s="88" t="s">
        <v>107</v>
      </c>
      <c r="G50" s="88" t="s">
        <v>92</v>
      </c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>
        <v>26</v>
      </c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 t="s">
        <v>94</v>
      </c>
      <c r="AT50" s="88">
        <v>1.9</v>
      </c>
      <c r="AU50" s="88" t="s">
        <v>94</v>
      </c>
      <c r="AV50" s="88">
        <v>0.87</v>
      </c>
      <c r="AW50" s="88">
        <v>14</v>
      </c>
      <c r="AX50" s="88">
        <v>92</v>
      </c>
      <c r="AY50" s="88">
        <v>5.4</v>
      </c>
      <c r="AZ50" s="88">
        <v>0.86</v>
      </c>
      <c r="BA50" s="88">
        <v>0.72</v>
      </c>
      <c r="BB50" s="88">
        <v>41</v>
      </c>
      <c r="BC50" s="88" t="s">
        <v>101</v>
      </c>
    </row>
    <row r="51" spans="1:55" x14ac:dyDescent="0.25">
      <c r="A51" s="88" t="s">
        <v>18</v>
      </c>
      <c r="B51" s="89">
        <v>40821.406944444447</v>
      </c>
      <c r="C51" s="89">
        <v>40820.45208333333</v>
      </c>
      <c r="D51" s="89">
        <v>40820.493750000001</v>
      </c>
      <c r="E51" s="88">
        <v>6</v>
      </c>
      <c r="F51" s="88" t="s">
        <v>108</v>
      </c>
      <c r="G51" s="88" t="s">
        <v>92</v>
      </c>
      <c r="H51" s="88">
        <v>7.61</v>
      </c>
      <c r="I51" s="88">
        <v>860</v>
      </c>
      <c r="J51" s="88"/>
      <c r="K51" s="88">
        <v>8.15</v>
      </c>
      <c r="L51" s="88">
        <v>17.559999999999999</v>
      </c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</row>
    <row r="52" spans="1:55" x14ac:dyDescent="0.25">
      <c r="A52" s="88" t="s">
        <v>18</v>
      </c>
      <c r="B52" s="89">
        <v>40822.409722222219</v>
      </c>
      <c r="C52" s="89">
        <v>40820.535416666666</v>
      </c>
      <c r="D52" s="89">
        <v>40821.118750000001</v>
      </c>
      <c r="E52" s="88">
        <v>15</v>
      </c>
      <c r="F52" s="88" t="s">
        <v>108</v>
      </c>
      <c r="G52" s="88" t="s">
        <v>92</v>
      </c>
      <c r="H52" s="88"/>
      <c r="I52" s="88"/>
      <c r="J52" s="88">
        <v>215</v>
      </c>
      <c r="K52" s="88"/>
      <c r="L52" s="88"/>
      <c r="M52" s="88">
        <v>7.5</v>
      </c>
      <c r="N52" s="88">
        <v>1140</v>
      </c>
      <c r="O52" s="88"/>
      <c r="P52" s="88"/>
      <c r="Q52" s="88"/>
      <c r="R52" s="88">
        <v>16</v>
      </c>
      <c r="S52" s="88">
        <v>100</v>
      </c>
      <c r="T52" s="88">
        <v>229</v>
      </c>
      <c r="U52" s="88"/>
      <c r="V52" s="88">
        <v>42</v>
      </c>
      <c r="W52" s="88"/>
      <c r="X52" s="88">
        <v>2.71</v>
      </c>
      <c r="Y52" s="88">
        <v>0.5</v>
      </c>
      <c r="Z52" s="88">
        <v>10.6</v>
      </c>
      <c r="AA52" s="88" t="s">
        <v>98</v>
      </c>
      <c r="AB52" s="88">
        <v>4.5999999999999996</v>
      </c>
      <c r="AC52" s="88">
        <v>0.5</v>
      </c>
      <c r="AD52" s="88">
        <v>55</v>
      </c>
      <c r="AE52" s="88">
        <v>13</v>
      </c>
      <c r="AF52" s="88" t="s">
        <v>97</v>
      </c>
      <c r="AG52" s="88" t="s">
        <v>97</v>
      </c>
      <c r="AH52" s="88" t="s">
        <v>97</v>
      </c>
      <c r="AI52" s="88">
        <v>94</v>
      </c>
      <c r="AJ52" s="88"/>
      <c r="AK52" s="88"/>
      <c r="AL52" s="88"/>
      <c r="AM52" s="88"/>
      <c r="AN52" s="88"/>
      <c r="AO52" s="88"/>
      <c r="AP52" s="88"/>
      <c r="AQ52" s="88"/>
      <c r="AR52" s="88"/>
      <c r="AS52" s="88" t="s">
        <v>94</v>
      </c>
      <c r="AT52" s="88">
        <v>3.1</v>
      </c>
      <c r="AU52" s="88">
        <v>1.4</v>
      </c>
      <c r="AV52" s="88">
        <v>2.4</v>
      </c>
      <c r="AW52" s="88">
        <v>26</v>
      </c>
      <c r="AX52" s="88">
        <v>1100</v>
      </c>
      <c r="AY52" s="88">
        <v>10</v>
      </c>
      <c r="AZ52" s="88">
        <v>3.6</v>
      </c>
      <c r="BA52" s="88">
        <v>1.3</v>
      </c>
      <c r="BB52" s="88">
        <v>87</v>
      </c>
      <c r="BC52" s="88" t="s">
        <v>101</v>
      </c>
    </row>
    <row r="53" spans="1:55" x14ac:dyDescent="0.25">
      <c r="A53" s="88" t="s">
        <v>18</v>
      </c>
      <c r="B53" s="89">
        <v>40822.409722222219</v>
      </c>
      <c r="C53" s="89">
        <v>40820.535416666666</v>
      </c>
      <c r="D53" s="89">
        <v>40821.118750000001</v>
      </c>
      <c r="E53" s="88">
        <v>15</v>
      </c>
      <c r="F53" s="88" t="s">
        <v>107</v>
      </c>
      <c r="G53" s="88" t="s">
        <v>92</v>
      </c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>
        <v>42</v>
      </c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 t="s">
        <v>94</v>
      </c>
      <c r="AT53" s="88">
        <v>2.8</v>
      </c>
      <c r="AU53" s="88">
        <v>0.83</v>
      </c>
      <c r="AV53" s="88">
        <v>1.1000000000000001</v>
      </c>
      <c r="AW53" s="88">
        <v>18</v>
      </c>
      <c r="AX53" s="88">
        <v>140</v>
      </c>
      <c r="AY53" s="88">
        <v>8.8000000000000007</v>
      </c>
      <c r="AZ53" s="88">
        <v>0.57999999999999996</v>
      </c>
      <c r="BA53" s="88">
        <v>1.2</v>
      </c>
      <c r="BB53" s="88">
        <v>54</v>
      </c>
      <c r="BC53" s="88" t="s">
        <v>101</v>
      </c>
    </row>
    <row r="54" spans="1:55" x14ac:dyDescent="0.25">
      <c r="A54" s="88" t="s">
        <v>18</v>
      </c>
      <c r="B54" s="89">
        <v>40822.40902777778</v>
      </c>
      <c r="C54" s="88"/>
      <c r="D54" s="88"/>
      <c r="E54" s="88"/>
      <c r="F54" s="88" t="s">
        <v>93</v>
      </c>
      <c r="G54" s="88" t="s">
        <v>92</v>
      </c>
      <c r="H54" s="88">
        <v>9.19</v>
      </c>
      <c r="I54" s="88">
        <v>1093</v>
      </c>
      <c r="J54" s="88"/>
      <c r="K54" s="88">
        <v>8.36</v>
      </c>
      <c r="L54" s="88">
        <v>16.57</v>
      </c>
      <c r="M54" s="88"/>
      <c r="N54" s="88"/>
      <c r="O54" s="88">
        <v>14000</v>
      </c>
      <c r="P54" s="88">
        <v>49000</v>
      </c>
      <c r="Q54" s="88" t="s">
        <v>173</v>
      </c>
      <c r="R54" s="88"/>
      <c r="S54" s="88"/>
      <c r="T54" s="88"/>
      <c r="U54" s="88"/>
      <c r="V54" s="88"/>
      <c r="W54" s="88" t="s">
        <v>90</v>
      </c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</row>
    <row r="55" spans="1:55" x14ac:dyDescent="0.25">
      <c r="A55" s="88" t="s">
        <v>18</v>
      </c>
      <c r="B55" s="89">
        <v>40822.435416666667</v>
      </c>
      <c r="C55" s="89">
        <v>40821.470138888886</v>
      </c>
      <c r="D55" s="89">
        <v>40822.428472222222</v>
      </c>
      <c r="E55" s="88">
        <v>24</v>
      </c>
      <c r="F55" s="88" t="s">
        <v>108</v>
      </c>
      <c r="G55" s="88" t="s">
        <v>92</v>
      </c>
      <c r="H55" s="88"/>
      <c r="I55" s="88"/>
      <c r="J55" s="88">
        <v>120</v>
      </c>
      <c r="K55" s="88"/>
      <c r="L55" s="88"/>
      <c r="M55" s="88">
        <v>7.6</v>
      </c>
      <c r="N55" s="88">
        <v>492</v>
      </c>
      <c r="O55" s="88"/>
      <c r="P55" s="88"/>
      <c r="Q55" s="88"/>
      <c r="R55" s="88">
        <v>13</v>
      </c>
      <c r="S55" s="88">
        <v>33.5</v>
      </c>
      <c r="T55" s="88">
        <v>80.099999999999994</v>
      </c>
      <c r="U55" s="88"/>
      <c r="V55" s="88">
        <v>13</v>
      </c>
      <c r="W55" s="88"/>
      <c r="X55" s="88">
        <v>17.8</v>
      </c>
      <c r="Y55" s="88">
        <v>0.4</v>
      </c>
      <c r="Z55" s="88">
        <v>6.3</v>
      </c>
      <c r="AA55" s="88">
        <v>0.11</v>
      </c>
      <c r="AB55" s="88">
        <v>2.6</v>
      </c>
      <c r="AC55" s="88">
        <v>1.17</v>
      </c>
      <c r="AD55" s="88">
        <v>113</v>
      </c>
      <c r="AE55" s="88">
        <v>21</v>
      </c>
      <c r="AF55" s="88" t="s">
        <v>97</v>
      </c>
      <c r="AG55" s="88" t="s">
        <v>97</v>
      </c>
      <c r="AH55" s="88" t="s">
        <v>97</v>
      </c>
      <c r="AI55" s="88">
        <v>140</v>
      </c>
      <c r="AJ55" s="88"/>
      <c r="AK55" s="88"/>
      <c r="AL55" s="88"/>
      <c r="AM55" s="88"/>
      <c r="AN55" s="88"/>
      <c r="AO55" s="88"/>
      <c r="AP55" s="88"/>
      <c r="AQ55" s="88"/>
      <c r="AR55" s="88"/>
      <c r="AS55" s="88" t="s">
        <v>94</v>
      </c>
      <c r="AT55" s="88">
        <v>2.4</v>
      </c>
      <c r="AU55" s="88" t="s">
        <v>94</v>
      </c>
      <c r="AV55" s="88">
        <v>4.3</v>
      </c>
      <c r="AW55" s="88">
        <v>30</v>
      </c>
      <c r="AX55" s="88">
        <v>2700</v>
      </c>
      <c r="AY55" s="88">
        <v>6.9</v>
      </c>
      <c r="AZ55" s="88">
        <v>7.4</v>
      </c>
      <c r="BA55" s="88">
        <v>0.73</v>
      </c>
      <c r="BB55" s="88">
        <v>99</v>
      </c>
      <c r="BC55" s="88" t="s">
        <v>101</v>
      </c>
    </row>
    <row r="56" spans="1:55" x14ac:dyDescent="0.25">
      <c r="A56" s="88" t="s">
        <v>18</v>
      </c>
      <c r="B56" s="89">
        <v>40822.435416666667</v>
      </c>
      <c r="C56" s="89">
        <v>40821.470138888886</v>
      </c>
      <c r="D56" s="89">
        <v>40822.428472222222</v>
      </c>
      <c r="E56" s="88">
        <v>24</v>
      </c>
      <c r="F56" s="88" t="s">
        <v>107</v>
      </c>
      <c r="G56" s="88" t="s">
        <v>92</v>
      </c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>
        <v>13</v>
      </c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 t="s">
        <v>94</v>
      </c>
      <c r="AT56" s="88">
        <v>1.7</v>
      </c>
      <c r="AU56" s="88" t="s">
        <v>94</v>
      </c>
      <c r="AV56" s="88">
        <v>1.1000000000000001</v>
      </c>
      <c r="AW56" s="88">
        <v>11</v>
      </c>
      <c r="AX56" s="88">
        <v>120</v>
      </c>
      <c r="AY56" s="88">
        <v>3.9</v>
      </c>
      <c r="AZ56" s="88">
        <v>0.87</v>
      </c>
      <c r="BA56" s="88">
        <v>0.61</v>
      </c>
      <c r="BB56" s="88">
        <v>26</v>
      </c>
      <c r="BC56" s="88" t="s">
        <v>101</v>
      </c>
    </row>
    <row r="57" spans="1:55" x14ac:dyDescent="0.25">
      <c r="A57" s="88" t="s">
        <v>18</v>
      </c>
      <c r="B57" s="89">
        <v>40822.43472222222</v>
      </c>
      <c r="C57" s="88"/>
      <c r="D57" s="88"/>
      <c r="E57" s="88"/>
      <c r="F57" s="88" t="s">
        <v>93</v>
      </c>
      <c r="G57" s="88" t="s">
        <v>92</v>
      </c>
      <c r="H57" s="88">
        <v>10.1</v>
      </c>
      <c r="I57" s="88">
        <v>592</v>
      </c>
      <c r="J57" s="88"/>
      <c r="K57" s="88">
        <v>8.16</v>
      </c>
      <c r="L57" s="88">
        <v>18.36</v>
      </c>
      <c r="M57" s="88"/>
      <c r="N57" s="88"/>
      <c r="O57" s="88">
        <v>56000</v>
      </c>
      <c r="P57" s="88" t="s">
        <v>172</v>
      </c>
      <c r="Q57" s="88" t="s">
        <v>171</v>
      </c>
      <c r="R57" s="88"/>
      <c r="S57" s="88"/>
      <c r="T57" s="88"/>
      <c r="U57" s="88"/>
      <c r="V57" s="88"/>
      <c r="W57" s="88" t="s">
        <v>90</v>
      </c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</row>
    <row r="58" spans="1:55" x14ac:dyDescent="0.25">
      <c r="A58" s="88" t="s">
        <v>18</v>
      </c>
      <c r="B58" s="89">
        <v>40985.354861111111</v>
      </c>
      <c r="C58" s="89">
        <v>40985.454861111109</v>
      </c>
      <c r="D58" s="89">
        <v>40985.496527777781</v>
      </c>
      <c r="E58" s="88">
        <v>6</v>
      </c>
      <c r="F58" s="88" t="s">
        <v>108</v>
      </c>
      <c r="G58" s="88" t="s">
        <v>92</v>
      </c>
      <c r="H58" s="88"/>
      <c r="I58" s="88"/>
      <c r="J58" s="88">
        <v>190</v>
      </c>
      <c r="K58" s="88"/>
      <c r="L58" s="88"/>
      <c r="M58" s="88">
        <v>8.0399999999999991</v>
      </c>
      <c r="N58" s="88">
        <v>1080</v>
      </c>
      <c r="O58" s="88"/>
      <c r="P58" s="88"/>
      <c r="Q58" s="88"/>
      <c r="R58" s="88">
        <v>6.1</v>
      </c>
      <c r="S58" s="88">
        <v>83.1</v>
      </c>
      <c r="T58" s="88">
        <v>258</v>
      </c>
      <c r="U58" s="88"/>
      <c r="V58" s="88">
        <v>9.35</v>
      </c>
      <c r="W58" s="88"/>
      <c r="X58" s="88">
        <v>200</v>
      </c>
      <c r="Y58" s="88">
        <v>0.3</v>
      </c>
      <c r="Z58" s="88">
        <v>5.0999999999999996</v>
      </c>
      <c r="AA58" s="88">
        <v>1.29</v>
      </c>
      <c r="AB58" s="88">
        <v>2.1</v>
      </c>
      <c r="AC58" s="88">
        <v>5.7</v>
      </c>
      <c r="AD58" s="88">
        <v>424</v>
      </c>
      <c r="AE58" s="88">
        <v>48</v>
      </c>
      <c r="AF58" s="88" t="s">
        <v>97</v>
      </c>
      <c r="AG58" s="88" t="s">
        <v>97</v>
      </c>
      <c r="AH58" s="88" t="s">
        <v>97</v>
      </c>
      <c r="AI58" s="88" t="s">
        <v>97</v>
      </c>
      <c r="AJ58" s="88" t="s">
        <v>111</v>
      </c>
      <c r="AK58" s="88">
        <v>75</v>
      </c>
      <c r="AL58" s="88">
        <v>76</v>
      </c>
      <c r="AM58" s="88" t="s">
        <v>111</v>
      </c>
      <c r="AN58" s="88" t="s">
        <v>111</v>
      </c>
      <c r="AO58" s="88" t="s">
        <v>111</v>
      </c>
      <c r="AP58" s="88" t="s">
        <v>111</v>
      </c>
      <c r="AQ58" s="88">
        <v>100</v>
      </c>
      <c r="AR58" s="88" t="s">
        <v>111</v>
      </c>
      <c r="AS58" s="88" t="s">
        <v>103</v>
      </c>
      <c r="AT58" s="88">
        <v>3.3</v>
      </c>
      <c r="AU58" s="88">
        <v>0.33</v>
      </c>
      <c r="AV58" s="88">
        <v>4.5199999999999996</v>
      </c>
      <c r="AW58" s="88">
        <v>35.39</v>
      </c>
      <c r="AX58" s="88">
        <v>3163.91</v>
      </c>
      <c r="AY58" s="88">
        <v>6.36</v>
      </c>
      <c r="AZ58" s="88">
        <v>14.19</v>
      </c>
      <c r="BA58" s="88">
        <v>0.77</v>
      </c>
      <c r="BB58" s="88">
        <v>120.91</v>
      </c>
      <c r="BC58" s="88" t="s">
        <v>98</v>
      </c>
    </row>
    <row r="59" spans="1:55" x14ac:dyDescent="0.25">
      <c r="A59" s="88" t="s">
        <v>18</v>
      </c>
      <c r="B59" s="89">
        <v>40985.354861111111</v>
      </c>
      <c r="C59" s="89">
        <v>40985.454861111109</v>
      </c>
      <c r="D59" s="89">
        <v>40985.496527777781</v>
      </c>
      <c r="E59" s="88">
        <v>6</v>
      </c>
      <c r="F59" s="88" t="s">
        <v>107</v>
      </c>
      <c r="G59" s="88" t="s">
        <v>92</v>
      </c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>
        <v>9.01</v>
      </c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 t="s">
        <v>103</v>
      </c>
      <c r="AT59" s="88">
        <v>1.78</v>
      </c>
      <c r="AU59" s="88" t="s">
        <v>99</v>
      </c>
      <c r="AV59" s="88">
        <v>0.7</v>
      </c>
      <c r="AW59" s="88">
        <v>14.02</v>
      </c>
      <c r="AX59" s="88">
        <v>31.44</v>
      </c>
      <c r="AY59" s="88">
        <v>2.2999999999999998</v>
      </c>
      <c r="AZ59" s="88">
        <v>0.24</v>
      </c>
      <c r="BA59" s="88">
        <v>0.85</v>
      </c>
      <c r="BB59" s="88">
        <v>13.12</v>
      </c>
      <c r="BC59" s="88" t="s">
        <v>98</v>
      </c>
    </row>
    <row r="60" spans="1:55" x14ac:dyDescent="0.25">
      <c r="A60" s="88" t="s">
        <v>18</v>
      </c>
      <c r="B60" s="89">
        <v>40985.354166666664</v>
      </c>
      <c r="C60" s="88"/>
      <c r="D60" s="88"/>
      <c r="E60" s="88"/>
      <c r="F60" s="88" t="s">
        <v>93</v>
      </c>
      <c r="G60" s="88" t="s">
        <v>92</v>
      </c>
      <c r="H60" s="88">
        <v>14.78</v>
      </c>
      <c r="I60" s="88">
        <v>176</v>
      </c>
      <c r="J60" s="88"/>
      <c r="K60" s="88">
        <v>8.0399999999999991</v>
      </c>
      <c r="L60" s="88">
        <v>10.3</v>
      </c>
      <c r="M60" s="88"/>
      <c r="N60" s="88"/>
      <c r="O60" s="88">
        <v>23000</v>
      </c>
      <c r="P60" s="88">
        <v>4700</v>
      </c>
      <c r="Q60" s="88" t="s">
        <v>170</v>
      </c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</row>
    <row r="61" spans="1:55" x14ac:dyDescent="0.25">
      <c r="A61" s="88" t="s">
        <v>18</v>
      </c>
      <c r="B61" s="89">
        <v>40985.355555555558</v>
      </c>
      <c r="C61" s="89">
        <v>40985.579861111109</v>
      </c>
      <c r="D61" s="89">
        <v>40986.413194444445</v>
      </c>
      <c r="E61" s="88">
        <v>11</v>
      </c>
      <c r="F61" s="88" t="s">
        <v>108</v>
      </c>
      <c r="G61" s="88" t="s">
        <v>92</v>
      </c>
      <c r="H61" s="88"/>
      <c r="I61" s="88"/>
      <c r="J61" s="88">
        <v>190</v>
      </c>
      <c r="K61" s="88"/>
      <c r="L61" s="88"/>
      <c r="M61" s="88">
        <v>7.75</v>
      </c>
      <c r="N61" s="88">
        <v>438</v>
      </c>
      <c r="O61" s="88"/>
      <c r="P61" s="88"/>
      <c r="Q61" s="88"/>
      <c r="R61" s="88">
        <v>7</v>
      </c>
      <c r="S61" s="88">
        <v>27</v>
      </c>
      <c r="T61" s="88">
        <v>61</v>
      </c>
      <c r="U61" s="88"/>
      <c r="V61" s="88">
        <v>9.35</v>
      </c>
      <c r="W61" s="88"/>
      <c r="X61" s="88">
        <v>153</v>
      </c>
      <c r="Y61" s="88">
        <v>0.5</v>
      </c>
      <c r="Z61" s="88">
        <v>1.1000000000000001</v>
      </c>
      <c r="AA61" s="88">
        <v>0.48</v>
      </c>
      <c r="AB61" s="88">
        <v>3.5</v>
      </c>
      <c r="AC61" s="88">
        <v>2.1</v>
      </c>
      <c r="AD61" s="88">
        <v>378</v>
      </c>
      <c r="AE61" s="88">
        <v>56</v>
      </c>
      <c r="AF61" s="88" t="s">
        <v>97</v>
      </c>
      <c r="AG61" s="88">
        <v>21</v>
      </c>
      <c r="AH61" s="88" t="s">
        <v>97</v>
      </c>
      <c r="AI61" s="88">
        <v>30</v>
      </c>
      <c r="AJ61" s="88" t="s">
        <v>111</v>
      </c>
      <c r="AK61" s="88">
        <v>65</v>
      </c>
      <c r="AL61" s="88">
        <v>34</v>
      </c>
      <c r="AM61" s="88">
        <v>13</v>
      </c>
      <c r="AN61" s="88" t="s">
        <v>111</v>
      </c>
      <c r="AO61" s="88" t="s">
        <v>111</v>
      </c>
      <c r="AP61" s="88" t="s">
        <v>111</v>
      </c>
      <c r="AQ61" s="88">
        <v>130</v>
      </c>
      <c r="AR61" s="88" t="s">
        <v>111</v>
      </c>
      <c r="AS61" s="88" t="s">
        <v>103</v>
      </c>
      <c r="AT61" s="88">
        <v>3.57</v>
      </c>
      <c r="AU61" s="88">
        <v>0.46</v>
      </c>
      <c r="AV61" s="88">
        <v>3.8</v>
      </c>
      <c r="AW61" s="88">
        <v>37.200000000000003</v>
      </c>
      <c r="AX61" s="88">
        <v>2732.67</v>
      </c>
      <c r="AY61" s="88">
        <v>6.19</v>
      </c>
      <c r="AZ61" s="88">
        <v>17.34</v>
      </c>
      <c r="BA61" s="88">
        <v>0.44</v>
      </c>
      <c r="BB61" s="88">
        <v>175.01</v>
      </c>
      <c r="BC61" s="88" t="s">
        <v>98</v>
      </c>
    </row>
    <row r="62" spans="1:55" x14ac:dyDescent="0.25">
      <c r="A62" s="88" t="s">
        <v>18</v>
      </c>
      <c r="B62" s="89">
        <v>40985.355555555558</v>
      </c>
      <c r="C62" s="89">
        <v>40985.579861111109</v>
      </c>
      <c r="D62" s="89">
        <v>40986.413194444445</v>
      </c>
      <c r="E62" s="88">
        <v>11</v>
      </c>
      <c r="F62" s="88" t="s">
        <v>107</v>
      </c>
      <c r="G62" s="88" t="s">
        <v>92</v>
      </c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>
        <v>8.69</v>
      </c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 t="s">
        <v>103</v>
      </c>
      <c r="AT62" s="88">
        <v>1.71</v>
      </c>
      <c r="AU62" s="88" t="s">
        <v>99</v>
      </c>
      <c r="AV62" s="88">
        <v>0.47</v>
      </c>
      <c r="AW62" s="88">
        <v>10.24</v>
      </c>
      <c r="AX62" s="88">
        <v>36.229999999999997</v>
      </c>
      <c r="AY62" s="88">
        <v>1.82</v>
      </c>
      <c r="AZ62" s="88">
        <v>0.2</v>
      </c>
      <c r="BA62" s="88">
        <v>0.47</v>
      </c>
      <c r="BB62" s="88">
        <v>10.67</v>
      </c>
      <c r="BC62" s="88" t="s">
        <v>98</v>
      </c>
    </row>
    <row r="63" spans="1:55" x14ac:dyDescent="0.25">
      <c r="A63" s="88" t="s">
        <v>18</v>
      </c>
      <c r="B63" s="89">
        <v>40985.355555555558</v>
      </c>
      <c r="C63" s="89">
        <v>40985.579861111109</v>
      </c>
      <c r="D63" s="89">
        <v>40986.413194444445</v>
      </c>
      <c r="E63" s="88">
        <v>11</v>
      </c>
      <c r="F63" s="88" t="s">
        <v>108</v>
      </c>
      <c r="G63" s="88" t="s">
        <v>92</v>
      </c>
      <c r="H63" s="88">
        <v>14.78</v>
      </c>
      <c r="I63" s="88">
        <v>176</v>
      </c>
      <c r="J63" s="88"/>
      <c r="K63" s="88">
        <v>8.0399999999999991</v>
      </c>
      <c r="L63" s="88">
        <v>10.3</v>
      </c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</row>
    <row r="64" spans="1:55" x14ac:dyDescent="0.25">
      <c r="A64" s="88" t="s">
        <v>18</v>
      </c>
      <c r="B64" s="89">
        <v>40985.40347222222</v>
      </c>
      <c r="C64" s="89">
        <v>40986.496527777781</v>
      </c>
      <c r="D64" s="89">
        <v>40987.329861111109</v>
      </c>
      <c r="E64" s="88">
        <v>11</v>
      </c>
      <c r="F64" s="88" t="s">
        <v>108</v>
      </c>
      <c r="G64" s="88" t="s">
        <v>92</v>
      </c>
      <c r="H64" s="88"/>
      <c r="I64" s="88"/>
      <c r="J64" s="88">
        <v>140</v>
      </c>
      <c r="K64" s="88"/>
      <c r="L64" s="88"/>
      <c r="M64" s="88">
        <v>7.87</v>
      </c>
      <c r="N64" s="88">
        <v>723</v>
      </c>
      <c r="O64" s="88"/>
      <c r="P64" s="88"/>
      <c r="Q64" s="88"/>
      <c r="R64" s="88" t="s">
        <v>90</v>
      </c>
      <c r="S64" s="88">
        <v>53</v>
      </c>
      <c r="T64" s="88">
        <v>199</v>
      </c>
      <c r="U64" s="88"/>
      <c r="V64" s="88">
        <v>6.66</v>
      </c>
      <c r="W64" s="88"/>
      <c r="X64" s="88">
        <v>26.8</v>
      </c>
      <c r="Y64" s="88">
        <v>0.6</v>
      </c>
      <c r="Z64" s="88">
        <v>2.4</v>
      </c>
      <c r="AA64" s="88" t="s">
        <v>98</v>
      </c>
      <c r="AB64" s="88">
        <v>2.6</v>
      </c>
      <c r="AC64" s="88">
        <v>0.79</v>
      </c>
      <c r="AD64" s="88">
        <v>38</v>
      </c>
      <c r="AE64" s="88">
        <v>7</v>
      </c>
      <c r="AF64" s="88" t="s">
        <v>97</v>
      </c>
      <c r="AG64" s="88" t="s">
        <v>97</v>
      </c>
      <c r="AH64" s="88">
        <v>21</v>
      </c>
      <c r="AI64" s="88" t="s">
        <v>97</v>
      </c>
      <c r="AJ64" s="88" t="s">
        <v>111</v>
      </c>
      <c r="AK64" s="88">
        <v>12</v>
      </c>
      <c r="AL64" s="88" t="s">
        <v>111</v>
      </c>
      <c r="AM64" s="88" t="s">
        <v>111</v>
      </c>
      <c r="AN64" s="88" t="s">
        <v>111</v>
      </c>
      <c r="AO64" s="88" t="s">
        <v>111</v>
      </c>
      <c r="AP64" s="88" t="s">
        <v>111</v>
      </c>
      <c r="AQ64" s="88">
        <v>22</v>
      </c>
      <c r="AR64" s="88" t="s">
        <v>111</v>
      </c>
      <c r="AS64" s="88" t="s">
        <v>103</v>
      </c>
      <c r="AT64" s="88">
        <v>2.87</v>
      </c>
      <c r="AU64" s="88" t="s">
        <v>99</v>
      </c>
      <c r="AV64" s="88">
        <v>0.59</v>
      </c>
      <c r="AW64" s="88">
        <v>14.65</v>
      </c>
      <c r="AX64" s="88">
        <v>242.17</v>
      </c>
      <c r="AY64" s="88">
        <v>2.08</v>
      </c>
      <c r="AZ64" s="88">
        <v>1.47</v>
      </c>
      <c r="BA64" s="88">
        <v>0.45</v>
      </c>
      <c r="BB64" s="88">
        <v>23.63</v>
      </c>
      <c r="BC64" s="88" t="s">
        <v>98</v>
      </c>
    </row>
    <row r="65" spans="1:55" x14ac:dyDescent="0.25">
      <c r="A65" s="88" t="s">
        <v>18</v>
      </c>
      <c r="B65" s="89">
        <v>40985.40347222222</v>
      </c>
      <c r="C65" s="89">
        <v>40986.496527777781</v>
      </c>
      <c r="D65" s="89">
        <v>40987.329861111109</v>
      </c>
      <c r="E65" s="88">
        <v>11</v>
      </c>
      <c r="F65" s="88" t="s">
        <v>107</v>
      </c>
      <c r="G65" s="88" t="s">
        <v>92</v>
      </c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>
        <v>7.18</v>
      </c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 t="s">
        <v>103</v>
      </c>
      <c r="AT65" s="88">
        <v>2.44</v>
      </c>
      <c r="AU65" s="88" t="s">
        <v>99</v>
      </c>
      <c r="AV65" s="88">
        <v>0.28999999999999998</v>
      </c>
      <c r="AW65" s="88">
        <v>10.94</v>
      </c>
      <c r="AX65" s="88">
        <v>20.059999999999999</v>
      </c>
      <c r="AY65" s="88">
        <v>1.73</v>
      </c>
      <c r="AZ65" s="88">
        <v>0.11</v>
      </c>
      <c r="BA65" s="88">
        <v>0.48</v>
      </c>
      <c r="BB65" s="88">
        <v>10.88</v>
      </c>
      <c r="BC65" s="88" t="s">
        <v>98</v>
      </c>
    </row>
    <row r="66" spans="1:55" x14ac:dyDescent="0.25">
      <c r="A66" s="88" t="s">
        <v>18</v>
      </c>
      <c r="B66" s="89">
        <v>40985.402777777781</v>
      </c>
      <c r="C66" s="88"/>
      <c r="D66" s="88"/>
      <c r="E66" s="88"/>
      <c r="F66" s="88" t="s">
        <v>93</v>
      </c>
      <c r="G66" s="88" t="s">
        <v>92</v>
      </c>
      <c r="H66" s="88">
        <v>18.010000000000002</v>
      </c>
      <c r="I66" s="88">
        <v>2001</v>
      </c>
      <c r="J66" s="88"/>
      <c r="K66" s="88">
        <v>7.9</v>
      </c>
      <c r="L66" s="88">
        <v>12.23</v>
      </c>
      <c r="M66" s="88"/>
      <c r="N66" s="88"/>
      <c r="O66" s="88">
        <v>3700</v>
      </c>
      <c r="P66" s="88">
        <v>280</v>
      </c>
      <c r="Q66" s="88" t="s">
        <v>144</v>
      </c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</row>
    <row r="67" spans="1:55" x14ac:dyDescent="0.25">
      <c r="A67" s="88" t="s">
        <v>18</v>
      </c>
      <c r="B67" s="89">
        <v>41072.447916666664</v>
      </c>
      <c r="C67" s="89">
        <v>41071.481944444444</v>
      </c>
      <c r="D67" s="89">
        <v>41072.44027777778</v>
      </c>
      <c r="E67" s="88">
        <v>24</v>
      </c>
      <c r="F67" s="88" t="s">
        <v>100</v>
      </c>
      <c r="G67" s="88" t="s">
        <v>92</v>
      </c>
      <c r="H67" s="88"/>
      <c r="I67" s="88"/>
      <c r="J67" s="88">
        <v>210</v>
      </c>
      <c r="K67" s="88"/>
      <c r="L67" s="88"/>
      <c r="M67" s="88">
        <v>8.23</v>
      </c>
      <c r="N67" s="88">
        <v>796</v>
      </c>
      <c r="O67" s="88"/>
      <c r="P67" s="88"/>
      <c r="Q67" s="88"/>
      <c r="R67" s="88" t="s">
        <v>90</v>
      </c>
      <c r="S67" s="88">
        <v>52.8</v>
      </c>
      <c r="T67" s="88">
        <v>123</v>
      </c>
      <c r="U67" s="88"/>
      <c r="V67" s="88">
        <v>1.58</v>
      </c>
      <c r="W67" s="88"/>
      <c r="X67" s="88">
        <v>12.4</v>
      </c>
      <c r="Y67" s="88" t="s">
        <v>99</v>
      </c>
      <c r="Z67" s="88">
        <v>2.8</v>
      </c>
      <c r="AA67" s="88" t="s">
        <v>98</v>
      </c>
      <c r="AB67" s="88">
        <v>0.3</v>
      </c>
      <c r="AC67" s="88">
        <v>0.12</v>
      </c>
      <c r="AD67" s="88">
        <v>23</v>
      </c>
      <c r="AE67" s="88">
        <v>6</v>
      </c>
      <c r="AF67" s="88" t="s">
        <v>97</v>
      </c>
      <c r="AG67" s="88" t="s">
        <v>97</v>
      </c>
      <c r="AH67" s="88" t="s">
        <v>97</v>
      </c>
      <c r="AI67" s="88" t="s">
        <v>97</v>
      </c>
      <c r="AJ67" s="88"/>
      <c r="AK67" s="88"/>
      <c r="AL67" s="88"/>
      <c r="AM67" s="88"/>
      <c r="AN67" s="88"/>
      <c r="AO67" s="88"/>
      <c r="AP67" s="88"/>
      <c r="AQ67" s="88"/>
      <c r="AR67" s="88"/>
      <c r="AS67" s="88" t="s">
        <v>94</v>
      </c>
      <c r="AT67" s="88">
        <v>2.2000000000000002</v>
      </c>
      <c r="AU67" s="88" t="s">
        <v>94</v>
      </c>
      <c r="AV67" s="88">
        <v>1.6</v>
      </c>
      <c r="AW67" s="88">
        <v>6.4</v>
      </c>
      <c r="AX67" s="88">
        <v>580</v>
      </c>
      <c r="AY67" s="88">
        <v>1</v>
      </c>
      <c r="AZ67" s="88">
        <v>1.3</v>
      </c>
      <c r="BA67" s="88">
        <v>0.99</v>
      </c>
      <c r="BB67" s="88">
        <v>12</v>
      </c>
      <c r="BC67" s="88" t="s">
        <v>101</v>
      </c>
    </row>
    <row r="68" spans="1:55" x14ac:dyDescent="0.25">
      <c r="A68" s="88" t="s">
        <v>18</v>
      </c>
      <c r="B68" s="89">
        <v>41072.447916666664</v>
      </c>
      <c r="C68" s="89">
        <v>41071.481944444444</v>
      </c>
      <c r="D68" s="89">
        <v>41072.44027777778</v>
      </c>
      <c r="E68" s="88">
        <v>24</v>
      </c>
      <c r="F68" s="88" t="s">
        <v>96</v>
      </c>
      <c r="G68" s="88" t="s">
        <v>92</v>
      </c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>
        <v>1.56</v>
      </c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 t="s">
        <v>94</v>
      </c>
      <c r="AT68" s="88">
        <v>2.2000000000000002</v>
      </c>
      <c r="AU68" s="88" t="s">
        <v>94</v>
      </c>
      <c r="AV68" s="88">
        <v>0.96</v>
      </c>
      <c r="AW68" s="88">
        <v>3.6</v>
      </c>
      <c r="AX68" s="88" t="s">
        <v>95</v>
      </c>
      <c r="AY68" s="88">
        <v>0.52</v>
      </c>
      <c r="AZ68" s="88" t="s">
        <v>94</v>
      </c>
      <c r="BA68" s="88">
        <v>0.98</v>
      </c>
      <c r="BB68" s="88">
        <v>3</v>
      </c>
      <c r="BC68" s="88" t="s">
        <v>101</v>
      </c>
    </row>
    <row r="69" spans="1:55" x14ac:dyDescent="0.25">
      <c r="A69" s="88" t="s">
        <v>18</v>
      </c>
      <c r="B69" s="89">
        <v>41072.447916666664</v>
      </c>
      <c r="C69" s="89"/>
      <c r="D69" s="89"/>
      <c r="E69" s="88"/>
      <c r="F69" s="88" t="s">
        <v>93</v>
      </c>
      <c r="G69" s="88" t="s">
        <v>92</v>
      </c>
      <c r="H69" s="88">
        <v>18.190000000000001</v>
      </c>
      <c r="I69" s="88">
        <v>821</v>
      </c>
      <c r="J69" s="88"/>
      <c r="K69" s="88">
        <v>8.16</v>
      </c>
      <c r="L69" s="88">
        <v>21.83</v>
      </c>
      <c r="M69" s="88"/>
      <c r="N69" s="88"/>
      <c r="O69" s="88">
        <v>50</v>
      </c>
      <c r="P69" s="88">
        <v>20</v>
      </c>
      <c r="Q69" s="88" t="s">
        <v>169</v>
      </c>
      <c r="R69" s="88"/>
      <c r="S69" s="88"/>
      <c r="T69" s="88"/>
      <c r="U69" s="88"/>
      <c r="V69" s="88"/>
      <c r="W69" s="88" t="s">
        <v>90</v>
      </c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</row>
    <row r="70" spans="1:55" x14ac:dyDescent="0.25">
      <c r="A70" s="88" t="s">
        <v>168</v>
      </c>
      <c r="B70" s="89">
        <v>40745.446527777778</v>
      </c>
      <c r="C70" s="88"/>
      <c r="D70" s="88"/>
      <c r="E70" s="88"/>
      <c r="F70" s="88" t="s">
        <v>100</v>
      </c>
      <c r="G70" s="88" t="s">
        <v>92</v>
      </c>
      <c r="H70" s="88">
        <v>9.81</v>
      </c>
      <c r="I70" s="88">
        <v>2458</v>
      </c>
      <c r="J70" s="88"/>
      <c r="K70" s="88">
        <v>8.02</v>
      </c>
      <c r="L70" s="88">
        <v>18.899999999999999</v>
      </c>
      <c r="M70" s="88">
        <v>8.26</v>
      </c>
      <c r="N70" s="88">
        <v>2610</v>
      </c>
      <c r="O70" s="88"/>
      <c r="P70" s="88"/>
      <c r="Q70" s="88"/>
      <c r="R70" s="88"/>
      <c r="S70" s="88"/>
      <c r="T70" s="88"/>
      <c r="U70" s="88"/>
      <c r="V70" s="88"/>
      <c r="W70" s="88"/>
      <c r="X70" s="88">
        <v>2.56</v>
      </c>
      <c r="Y70" s="88" t="s">
        <v>99</v>
      </c>
      <c r="Z70" s="88">
        <v>2.86</v>
      </c>
      <c r="AA70" s="88">
        <v>0.2</v>
      </c>
      <c r="AB70" s="88">
        <v>0.6</v>
      </c>
      <c r="AC70" s="88">
        <v>0.68</v>
      </c>
      <c r="AD70" s="88">
        <v>13</v>
      </c>
      <c r="AE70" s="88" t="s">
        <v>90</v>
      </c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</row>
    <row r="71" spans="1:55" x14ac:dyDescent="0.25">
      <c r="A71" s="88" t="s">
        <v>168</v>
      </c>
      <c r="B71" s="89">
        <v>40771.486111111109</v>
      </c>
      <c r="C71" s="89">
        <v>40770.507638888892</v>
      </c>
      <c r="D71" s="89">
        <v>40771.46597222222</v>
      </c>
      <c r="E71" s="88">
        <v>24</v>
      </c>
      <c r="F71" s="88" t="s">
        <v>100</v>
      </c>
      <c r="G71" s="88" t="s">
        <v>92</v>
      </c>
      <c r="H71" s="88"/>
      <c r="I71" s="88"/>
      <c r="J71" s="88"/>
      <c r="K71" s="88"/>
      <c r="L71" s="88"/>
      <c r="M71" s="88">
        <v>8.2899999999999991</v>
      </c>
      <c r="N71" s="88">
        <v>2620</v>
      </c>
      <c r="O71" s="88"/>
      <c r="P71" s="88"/>
      <c r="Q71" s="88"/>
      <c r="R71" s="88"/>
      <c r="S71" s="88"/>
      <c r="T71" s="88"/>
      <c r="U71" s="88"/>
      <c r="V71" s="88"/>
      <c r="W71" s="88"/>
      <c r="X71" s="88">
        <v>5.39</v>
      </c>
      <c r="Y71" s="88" t="s">
        <v>99</v>
      </c>
      <c r="Z71" s="88">
        <v>4.5</v>
      </c>
      <c r="AA71" s="88">
        <v>0.12</v>
      </c>
      <c r="AB71" s="88">
        <v>0.6</v>
      </c>
      <c r="AC71" s="88">
        <v>0.79</v>
      </c>
      <c r="AD71" s="88">
        <v>13</v>
      </c>
      <c r="AE71" s="88" t="s">
        <v>90</v>
      </c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</row>
    <row r="72" spans="1:55" x14ac:dyDescent="0.25">
      <c r="A72" s="88" t="s">
        <v>168</v>
      </c>
      <c r="B72" s="89">
        <v>40771.486111111109</v>
      </c>
      <c r="C72" s="89"/>
      <c r="D72" s="89"/>
      <c r="E72" s="88"/>
      <c r="F72" s="88" t="s">
        <v>93</v>
      </c>
      <c r="G72" s="88" t="s">
        <v>92</v>
      </c>
      <c r="H72" s="88">
        <v>8.42</v>
      </c>
      <c r="I72" s="88">
        <v>2571</v>
      </c>
      <c r="J72" s="88"/>
      <c r="K72" s="88">
        <v>8.06</v>
      </c>
      <c r="L72" s="88">
        <v>19.88</v>
      </c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</row>
    <row r="73" spans="1:55" x14ac:dyDescent="0.25">
      <c r="A73" s="88" t="s">
        <v>168</v>
      </c>
      <c r="B73" s="89">
        <v>40890.404861111114</v>
      </c>
      <c r="C73" s="89">
        <v>40889.560416666667</v>
      </c>
      <c r="D73" s="89">
        <v>40889.643750000003</v>
      </c>
      <c r="E73" s="88">
        <v>3</v>
      </c>
      <c r="F73" s="88" t="s">
        <v>108</v>
      </c>
      <c r="G73" s="88" t="s">
        <v>92</v>
      </c>
      <c r="H73" s="88"/>
      <c r="I73" s="88"/>
      <c r="J73" s="88"/>
      <c r="K73" s="88"/>
      <c r="L73" s="88"/>
      <c r="M73" s="88">
        <v>7.96</v>
      </c>
      <c r="N73" s="88">
        <v>1530</v>
      </c>
      <c r="O73" s="88"/>
      <c r="P73" s="88"/>
      <c r="Q73" s="88"/>
      <c r="R73" s="88"/>
      <c r="S73" s="88"/>
      <c r="T73" s="88"/>
      <c r="U73" s="88"/>
      <c r="V73" s="88"/>
      <c r="W73" s="88"/>
      <c r="X73" s="88">
        <v>14</v>
      </c>
      <c r="Y73" s="88" t="s">
        <v>99</v>
      </c>
      <c r="Z73" s="88">
        <v>8</v>
      </c>
      <c r="AA73" s="88">
        <v>0.19</v>
      </c>
      <c r="AB73" s="88">
        <v>1</v>
      </c>
      <c r="AC73" s="88">
        <v>0.79</v>
      </c>
      <c r="AD73" s="88">
        <v>20</v>
      </c>
      <c r="AE73" s="88">
        <v>6</v>
      </c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</row>
    <row r="74" spans="1:55" x14ac:dyDescent="0.25">
      <c r="A74" s="88" t="s">
        <v>168</v>
      </c>
      <c r="B74" s="89">
        <v>40890.408333333333</v>
      </c>
      <c r="C74" s="89">
        <v>40889.685416666667</v>
      </c>
      <c r="D74" s="89">
        <v>40889.768750000003</v>
      </c>
      <c r="E74" s="88">
        <v>3</v>
      </c>
      <c r="F74" s="88" t="s">
        <v>108</v>
      </c>
      <c r="G74" s="88" t="s">
        <v>92</v>
      </c>
      <c r="H74" s="88"/>
      <c r="I74" s="88"/>
      <c r="J74" s="88"/>
      <c r="K74" s="88"/>
      <c r="L74" s="88"/>
      <c r="M74" s="88">
        <v>7.87</v>
      </c>
      <c r="N74" s="88">
        <v>1170</v>
      </c>
      <c r="O74" s="88"/>
      <c r="P74" s="88"/>
      <c r="Q74" s="88"/>
      <c r="R74" s="88"/>
      <c r="S74" s="88"/>
      <c r="T74" s="88"/>
      <c r="U74" s="88"/>
      <c r="V74" s="88"/>
      <c r="W74" s="88"/>
      <c r="X74" s="88">
        <v>6.68</v>
      </c>
      <c r="Y74" s="88">
        <v>0.1</v>
      </c>
      <c r="Z74" s="88">
        <v>5.3</v>
      </c>
      <c r="AA74" s="88">
        <v>0.16</v>
      </c>
      <c r="AB74" s="88">
        <v>0.7</v>
      </c>
      <c r="AC74" s="88">
        <v>0.62</v>
      </c>
      <c r="AD74" s="88">
        <v>7</v>
      </c>
      <c r="AE74" s="88" t="s">
        <v>90</v>
      </c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</row>
    <row r="75" spans="1:55" x14ac:dyDescent="0.25">
      <c r="A75" s="88" t="s">
        <v>168</v>
      </c>
      <c r="B75" s="89">
        <v>40890.411805555559</v>
      </c>
      <c r="C75" s="89">
        <v>40889.810416666667</v>
      </c>
      <c r="D75" s="89">
        <v>40890.393750000003</v>
      </c>
      <c r="E75" s="88">
        <v>15</v>
      </c>
      <c r="F75" s="88" t="s">
        <v>108</v>
      </c>
      <c r="G75" s="88" t="s">
        <v>92</v>
      </c>
      <c r="H75" s="88"/>
      <c r="I75" s="88"/>
      <c r="J75" s="88"/>
      <c r="K75" s="88"/>
      <c r="L75" s="88"/>
      <c r="M75" s="88">
        <v>7.94</v>
      </c>
      <c r="N75" s="88">
        <v>1310</v>
      </c>
      <c r="O75" s="88"/>
      <c r="P75" s="88"/>
      <c r="Q75" s="88"/>
      <c r="R75" s="88"/>
      <c r="S75" s="88"/>
      <c r="T75" s="88"/>
      <c r="U75" s="88"/>
      <c r="V75" s="88"/>
      <c r="W75" s="88"/>
      <c r="X75" s="88">
        <v>3.34</v>
      </c>
      <c r="Y75" s="88" t="s">
        <v>99</v>
      </c>
      <c r="Z75" s="88">
        <v>3.5</v>
      </c>
      <c r="AA75" s="88">
        <v>0.13</v>
      </c>
      <c r="AB75" s="88">
        <v>0.5</v>
      </c>
      <c r="AC75" s="88">
        <v>0.46</v>
      </c>
      <c r="AD75" s="88" t="s">
        <v>90</v>
      </c>
      <c r="AE75" s="88" t="s">
        <v>90</v>
      </c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</row>
    <row r="76" spans="1:55" x14ac:dyDescent="0.25">
      <c r="A76" s="88" t="s">
        <v>168</v>
      </c>
      <c r="B76" s="89">
        <v>40890.411805555559</v>
      </c>
      <c r="C76" s="89">
        <v>40889.810416666667</v>
      </c>
      <c r="D76" s="89">
        <v>40890.393750000003</v>
      </c>
      <c r="E76" s="88">
        <v>15</v>
      </c>
      <c r="F76" s="88" t="s">
        <v>108</v>
      </c>
      <c r="G76" s="88" t="s">
        <v>92</v>
      </c>
      <c r="H76" s="88">
        <v>10.72</v>
      </c>
      <c r="I76" s="88">
        <v>1489</v>
      </c>
      <c r="J76" s="88"/>
      <c r="K76" s="88">
        <v>7.82</v>
      </c>
      <c r="L76" s="88">
        <v>10.69</v>
      </c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</row>
    <row r="77" spans="1:55" x14ac:dyDescent="0.25">
      <c r="A77" s="88" t="s">
        <v>168</v>
      </c>
      <c r="B77" s="89">
        <v>40891.436111111114</v>
      </c>
      <c r="C77" s="89">
        <v>40890.411805555559</v>
      </c>
      <c r="D77" s="89">
        <v>40891.370138888888</v>
      </c>
      <c r="E77" s="88">
        <v>24</v>
      </c>
      <c r="F77" s="88" t="s">
        <v>108</v>
      </c>
      <c r="G77" s="88" t="s">
        <v>92</v>
      </c>
      <c r="H77" s="88"/>
      <c r="I77" s="88"/>
      <c r="J77" s="88"/>
      <c r="K77" s="88"/>
      <c r="L77" s="88"/>
      <c r="M77" s="88">
        <v>8.2200000000000006</v>
      </c>
      <c r="N77" s="88">
        <v>1720</v>
      </c>
      <c r="O77" s="88"/>
      <c r="P77" s="88"/>
      <c r="Q77" s="88"/>
      <c r="R77" s="88"/>
      <c r="S77" s="88"/>
      <c r="T77" s="88"/>
      <c r="U77" s="88"/>
      <c r="V77" s="88"/>
      <c r="W77" s="88"/>
      <c r="X77" s="88">
        <v>1.02</v>
      </c>
      <c r="Y77" s="88" t="s">
        <v>99</v>
      </c>
      <c r="Z77" s="88">
        <v>4.9000000000000004</v>
      </c>
      <c r="AA77" s="88">
        <v>0.13</v>
      </c>
      <c r="AB77" s="88">
        <v>0.4</v>
      </c>
      <c r="AC77" s="88">
        <v>0.48</v>
      </c>
      <c r="AD77" s="88" t="s">
        <v>90</v>
      </c>
      <c r="AE77" s="88" t="s">
        <v>90</v>
      </c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</row>
    <row r="78" spans="1:55" x14ac:dyDescent="0.25">
      <c r="A78" s="88" t="s">
        <v>168</v>
      </c>
      <c r="B78" s="89">
        <v>40891.436111111114</v>
      </c>
      <c r="C78" s="89">
        <v>40890.411805555559</v>
      </c>
      <c r="D78" s="89">
        <v>40891.370138888888</v>
      </c>
      <c r="E78" s="88">
        <v>24</v>
      </c>
      <c r="F78" s="88" t="s">
        <v>108</v>
      </c>
      <c r="G78" s="88" t="s">
        <v>92</v>
      </c>
      <c r="H78" s="88">
        <v>14.21</v>
      </c>
      <c r="I78" s="88">
        <v>1924</v>
      </c>
      <c r="J78" s="88"/>
      <c r="K78" s="88">
        <v>8.1199999999999992</v>
      </c>
      <c r="L78" s="88">
        <v>10.18</v>
      </c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</row>
    <row r="79" spans="1:55" x14ac:dyDescent="0.25">
      <c r="A79" s="88" t="s">
        <v>20</v>
      </c>
      <c r="B79" s="89">
        <v>40785.428472222222</v>
      </c>
      <c r="C79" s="89">
        <v>40784.415972222225</v>
      </c>
      <c r="D79" s="89">
        <v>40785.374305555553</v>
      </c>
      <c r="E79" s="88">
        <v>24</v>
      </c>
      <c r="F79" s="88" t="s">
        <v>100</v>
      </c>
      <c r="G79" s="88" t="s">
        <v>92</v>
      </c>
      <c r="H79" s="88"/>
      <c r="I79" s="88"/>
      <c r="J79" s="88">
        <v>300</v>
      </c>
      <c r="K79" s="88"/>
      <c r="L79" s="88"/>
      <c r="M79" s="88">
        <v>8.6300000000000008</v>
      </c>
      <c r="N79" s="88">
        <v>1390</v>
      </c>
      <c r="O79" s="88"/>
      <c r="P79" s="88"/>
      <c r="Q79" s="88"/>
      <c r="R79" s="88" t="s">
        <v>90</v>
      </c>
      <c r="S79" s="88">
        <v>122</v>
      </c>
      <c r="T79" s="88">
        <v>252</v>
      </c>
      <c r="U79" s="88"/>
      <c r="V79" s="88">
        <v>6.3</v>
      </c>
      <c r="W79" s="88"/>
      <c r="X79" s="88">
        <v>1.93</v>
      </c>
      <c r="Y79" s="88" t="s">
        <v>99</v>
      </c>
      <c r="Z79" s="88">
        <v>2.2000000000000002</v>
      </c>
      <c r="AA79" s="88" t="s">
        <v>98</v>
      </c>
      <c r="AB79" s="88">
        <v>1</v>
      </c>
      <c r="AC79" s="88">
        <v>0.1</v>
      </c>
      <c r="AD79" s="88" t="s">
        <v>90</v>
      </c>
      <c r="AE79" s="88" t="s">
        <v>90</v>
      </c>
      <c r="AF79" s="88" t="s">
        <v>97</v>
      </c>
      <c r="AG79" s="88" t="s">
        <v>97</v>
      </c>
      <c r="AH79" s="88" t="s">
        <v>97</v>
      </c>
      <c r="AI79" s="88" t="s">
        <v>97</v>
      </c>
      <c r="AJ79" s="88"/>
      <c r="AK79" s="88"/>
      <c r="AL79" s="88"/>
      <c r="AM79" s="88"/>
      <c r="AN79" s="88"/>
      <c r="AO79" s="88"/>
      <c r="AP79" s="88"/>
      <c r="AQ79" s="88"/>
      <c r="AR79" s="88"/>
      <c r="AS79" s="88" t="s">
        <v>94</v>
      </c>
      <c r="AT79" s="88">
        <v>3.3</v>
      </c>
      <c r="AU79" s="88" t="s">
        <v>94</v>
      </c>
      <c r="AV79" s="88" t="s">
        <v>94</v>
      </c>
      <c r="AW79" s="88">
        <v>7.6</v>
      </c>
      <c r="AX79" s="88">
        <v>35</v>
      </c>
      <c r="AY79" s="88">
        <v>1.2</v>
      </c>
      <c r="AZ79" s="88" t="s">
        <v>94</v>
      </c>
      <c r="BA79" s="88">
        <v>1.6</v>
      </c>
      <c r="BB79" s="88">
        <v>3.8</v>
      </c>
      <c r="BC79" s="88" t="s">
        <v>101</v>
      </c>
    </row>
    <row r="80" spans="1:55" x14ac:dyDescent="0.25">
      <c r="A80" s="88" t="s">
        <v>20</v>
      </c>
      <c r="B80" s="89">
        <v>40785.428472222222</v>
      </c>
      <c r="C80" s="89">
        <v>40784.415972222225</v>
      </c>
      <c r="D80" s="89">
        <v>40785.374305555553</v>
      </c>
      <c r="E80" s="88">
        <v>24</v>
      </c>
      <c r="F80" s="88" t="s">
        <v>96</v>
      </c>
      <c r="G80" s="88" t="s">
        <v>92</v>
      </c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>
        <v>6.2</v>
      </c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 t="s">
        <v>94</v>
      </c>
      <c r="AT80" s="88">
        <v>3.2</v>
      </c>
      <c r="AU80" s="88" t="s">
        <v>94</v>
      </c>
      <c r="AV80" s="88" t="s">
        <v>94</v>
      </c>
      <c r="AW80" s="88">
        <v>6.1</v>
      </c>
      <c r="AX80" s="88" t="s">
        <v>95</v>
      </c>
      <c r="AY80" s="88">
        <v>1.5</v>
      </c>
      <c r="AZ80" s="88" t="s">
        <v>94</v>
      </c>
      <c r="BA80" s="88">
        <v>1.4</v>
      </c>
      <c r="BB80" s="88">
        <v>2.8</v>
      </c>
      <c r="BC80" s="88" t="s">
        <v>101</v>
      </c>
    </row>
    <row r="81" spans="1:55" x14ac:dyDescent="0.25">
      <c r="A81" s="88" t="s">
        <v>20</v>
      </c>
      <c r="B81" s="89">
        <v>40785.428472222222</v>
      </c>
      <c r="C81" s="88"/>
      <c r="D81" s="88"/>
      <c r="E81" s="88"/>
      <c r="F81" s="88" t="s">
        <v>93</v>
      </c>
      <c r="G81" s="88" t="s">
        <v>92</v>
      </c>
      <c r="H81" s="88">
        <v>16.420000000000002</v>
      </c>
      <c r="I81" s="88">
        <v>1516</v>
      </c>
      <c r="J81" s="88"/>
      <c r="K81" s="88">
        <v>8.44</v>
      </c>
      <c r="L81" s="88">
        <v>24.16</v>
      </c>
      <c r="M81" s="88"/>
      <c r="N81" s="88"/>
      <c r="O81" s="88">
        <v>310</v>
      </c>
      <c r="P81" s="88">
        <v>130</v>
      </c>
      <c r="Q81" s="88" t="s">
        <v>167</v>
      </c>
      <c r="R81" s="88"/>
      <c r="S81" s="88"/>
      <c r="T81" s="88"/>
      <c r="U81" s="88"/>
      <c r="V81" s="88"/>
      <c r="W81" s="88" t="s">
        <v>90</v>
      </c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</row>
    <row r="82" spans="1:55" x14ac:dyDescent="0.25">
      <c r="A82" s="88" t="s">
        <v>20</v>
      </c>
      <c r="B82" s="89">
        <v>40822.509027777778</v>
      </c>
      <c r="C82" s="89">
        <v>40821.407638888886</v>
      </c>
      <c r="D82" s="89">
        <v>40821.449305555558</v>
      </c>
      <c r="E82" s="88">
        <v>6</v>
      </c>
      <c r="F82" s="88" t="s">
        <v>108</v>
      </c>
      <c r="G82" s="88" t="s">
        <v>92</v>
      </c>
      <c r="H82" s="88"/>
      <c r="I82" s="88"/>
      <c r="J82" s="88">
        <v>320</v>
      </c>
      <c r="K82" s="88"/>
      <c r="L82" s="88"/>
      <c r="M82" s="88">
        <v>7.58</v>
      </c>
      <c r="N82" s="88">
        <v>1340</v>
      </c>
      <c r="O82" s="88"/>
      <c r="P82" s="88"/>
      <c r="Q82" s="88"/>
      <c r="R82" s="88" t="s">
        <v>90</v>
      </c>
      <c r="S82" s="88">
        <v>107</v>
      </c>
      <c r="T82" s="88">
        <v>257</v>
      </c>
      <c r="U82" s="88"/>
      <c r="V82" s="88">
        <v>24</v>
      </c>
      <c r="W82" s="88"/>
      <c r="X82" s="88">
        <v>397</v>
      </c>
      <c r="Y82" s="88">
        <v>1.1200000000000001</v>
      </c>
      <c r="Z82" s="88">
        <v>2.2000000000000002</v>
      </c>
      <c r="AA82" s="88" t="s">
        <v>98</v>
      </c>
      <c r="AB82" s="88">
        <v>21.2</v>
      </c>
      <c r="AC82" s="88">
        <v>0.34</v>
      </c>
      <c r="AD82" s="88">
        <v>1920</v>
      </c>
      <c r="AE82" s="88">
        <v>296</v>
      </c>
      <c r="AF82" s="88" t="s">
        <v>97</v>
      </c>
      <c r="AG82" s="88" t="s">
        <v>97</v>
      </c>
      <c r="AH82" s="88" t="s">
        <v>97</v>
      </c>
      <c r="AI82" s="88" t="s">
        <v>97</v>
      </c>
      <c r="AJ82" s="88" t="s">
        <v>111</v>
      </c>
      <c r="AK82" s="88">
        <v>28</v>
      </c>
      <c r="AL82" s="88" t="s">
        <v>111</v>
      </c>
      <c r="AM82" s="88" t="s">
        <v>111</v>
      </c>
      <c r="AN82" s="88" t="s">
        <v>111</v>
      </c>
      <c r="AO82" s="88" t="s">
        <v>111</v>
      </c>
      <c r="AP82" s="88" t="s">
        <v>111</v>
      </c>
      <c r="AQ82" s="88">
        <v>72</v>
      </c>
      <c r="AR82" s="88" t="s">
        <v>111</v>
      </c>
      <c r="AS82" s="88" t="s">
        <v>94</v>
      </c>
      <c r="AT82" s="88">
        <v>7.2</v>
      </c>
      <c r="AU82" s="88">
        <v>1.2</v>
      </c>
      <c r="AV82" s="88">
        <v>13</v>
      </c>
      <c r="AW82" s="88">
        <v>80</v>
      </c>
      <c r="AX82" s="88">
        <v>11000</v>
      </c>
      <c r="AY82" s="88">
        <v>20</v>
      </c>
      <c r="AZ82" s="88">
        <v>33</v>
      </c>
      <c r="BA82" s="88">
        <v>2.2000000000000002</v>
      </c>
      <c r="BB82" s="88">
        <v>370</v>
      </c>
      <c r="BC82" s="88">
        <v>0.05</v>
      </c>
    </row>
    <row r="83" spans="1:55" x14ac:dyDescent="0.25">
      <c r="A83" s="88" t="s">
        <v>20</v>
      </c>
      <c r="B83" s="89">
        <v>40822.509027777778</v>
      </c>
      <c r="C83" s="89">
        <v>40821.407638888886</v>
      </c>
      <c r="D83" s="89">
        <v>40821.449305555558</v>
      </c>
      <c r="E83" s="88">
        <v>6</v>
      </c>
      <c r="F83" s="88" t="s">
        <v>107</v>
      </c>
      <c r="G83" s="88" t="s">
        <v>92</v>
      </c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>
        <v>20</v>
      </c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 t="s">
        <v>94</v>
      </c>
      <c r="AT83" s="88">
        <v>2.7</v>
      </c>
      <c r="AU83" s="88" t="s">
        <v>94</v>
      </c>
      <c r="AV83" s="88">
        <v>0.54</v>
      </c>
      <c r="AW83" s="88">
        <v>11</v>
      </c>
      <c r="AX83" s="88">
        <v>120</v>
      </c>
      <c r="AY83" s="88">
        <v>4.4000000000000004</v>
      </c>
      <c r="AZ83" s="88" t="s">
        <v>94</v>
      </c>
      <c r="BA83" s="88">
        <v>0.81</v>
      </c>
      <c r="BB83" s="88">
        <v>14</v>
      </c>
      <c r="BC83" s="88" t="s">
        <v>101</v>
      </c>
    </row>
    <row r="84" spans="1:55" x14ac:dyDescent="0.25">
      <c r="A84" s="88" t="s">
        <v>20</v>
      </c>
      <c r="B84" s="89">
        <v>40822.509722222225</v>
      </c>
      <c r="C84" s="89">
        <v>40821.490972222222</v>
      </c>
      <c r="D84" s="89">
        <v>40822.074305555558</v>
      </c>
      <c r="E84" s="88">
        <v>15</v>
      </c>
      <c r="F84" s="88" t="s">
        <v>108</v>
      </c>
      <c r="G84" s="88" t="s">
        <v>92</v>
      </c>
      <c r="H84" s="88"/>
      <c r="I84" s="88"/>
      <c r="J84" s="88">
        <v>70</v>
      </c>
      <c r="K84" s="88"/>
      <c r="L84" s="88"/>
      <c r="M84" s="88">
        <v>7.25</v>
      </c>
      <c r="N84" s="88">
        <v>321</v>
      </c>
      <c r="O84" s="88"/>
      <c r="P84" s="88"/>
      <c r="Q84" s="88"/>
      <c r="R84" s="88">
        <v>5.5</v>
      </c>
      <c r="S84" s="88">
        <v>15.5</v>
      </c>
      <c r="T84" s="88">
        <v>31.3</v>
      </c>
      <c r="U84" s="88"/>
      <c r="V84" s="88">
        <v>16</v>
      </c>
      <c r="W84" s="88"/>
      <c r="X84" s="88">
        <v>37.299999999999997</v>
      </c>
      <c r="Y84" s="88">
        <v>0.3</v>
      </c>
      <c r="Z84" s="88">
        <v>4.4000000000000004</v>
      </c>
      <c r="AA84" s="88">
        <v>0.11</v>
      </c>
      <c r="AB84" s="88">
        <v>5</v>
      </c>
      <c r="AC84" s="88">
        <v>1.52</v>
      </c>
      <c r="AD84" s="88">
        <v>264</v>
      </c>
      <c r="AE84" s="88">
        <v>62</v>
      </c>
      <c r="AF84" s="88" t="s">
        <v>97</v>
      </c>
      <c r="AG84" s="88" t="s">
        <v>97</v>
      </c>
      <c r="AH84" s="88" t="s">
        <v>97</v>
      </c>
      <c r="AI84" s="88">
        <v>78</v>
      </c>
      <c r="AJ84" s="88"/>
      <c r="AK84" s="88"/>
      <c r="AL84" s="88"/>
      <c r="AM84" s="88"/>
      <c r="AN84" s="88"/>
      <c r="AO84" s="88"/>
      <c r="AP84" s="88"/>
      <c r="AQ84" s="88"/>
      <c r="AR84" s="88"/>
      <c r="AS84" s="88" t="s">
        <v>94</v>
      </c>
      <c r="AT84" s="88">
        <v>4</v>
      </c>
      <c r="AU84" s="88">
        <v>0.56000000000000005</v>
      </c>
      <c r="AV84" s="88">
        <v>6.7</v>
      </c>
      <c r="AW84" s="88">
        <v>52</v>
      </c>
      <c r="AX84" s="88">
        <v>4100</v>
      </c>
      <c r="AY84" s="88">
        <v>8.8000000000000007</v>
      </c>
      <c r="AZ84" s="88">
        <v>18</v>
      </c>
      <c r="BA84" s="88">
        <v>0.87</v>
      </c>
      <c r="BB84" s="88">
        <v>250</v>
      </c>
      <c r="BC84" s="88" t="s">
        <v>101</v>
      </c>
    </row>
    <row r="85" spans="1:55" x14ac:dyDescent="0.25">
      <c r="A85" s="88" t="s">
        <v>20</v>
      </c>
      <c r="B85" s="89">
        <v>40822.509722222225</v>
      </c>
      <c r="C85" s="89">
        <v>40821.490972222222</v>
      </c>
      <c r="D85" s="89">
        <v>40822.074305555558</v>
      </c>
      <c r="E85" s="88">
        <v>15</v>
      </c>
      <c r="F85" s="88" t="s">
        <v>107</v>
      </c>
      <c r="G85" s="88" t="s">
        <v>92</v>
      </c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>
        <v>15</v>
      </c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 t="s">
        <v>94</v>
      </c>
      <c r="AT85" s="88">
        <v>1.8</v>
      </c>
      <c r="AU85" s="88" t="s">
        <v>94</v>
      </c>
      <c r="AV85" s="88">
        <v>0.94</v>
      </c>
      <c r="AW85" s="88">
        <v>14</v>
      </c>
      <c r="AX85" s="88">
        <v>140</v>
      </c>
      <c r="AY85" s="88">
        <v>3.6</v>
      </c>
      <c r="AZ85" s="88">
        <v>1</v>
      </c>
      <c r="BA85" s="88" t="s">
        <v>94</v>
      </c>
      <c r="BB85" s="88">
        <v>37</v>
      </c>
      <c r="BC85" s="88" t="s">
        <v>101</v>
      </c>
    </row>
    <row r="86" spans="1:55" x14ac:dyDescent="0.25">
      <c r="A86" s="88" t="s">
        <v>20</v>
      </c>
      <c r="B86" s="89">
        <v>40822.508333333331</v>
      </c>
      <c r="C86" s="88"/>
      <c r="D86" s="88"/>
      <c r="E86" s="88"/>
      <c r="F86" s="88" t="s">
        <v>93</v>
      </c>
      <c r="G86" s="88" t="s">
        <v>92</v>
      </c>
      <c r="H86" s="88">
        <v>18.12</v>
      </c>
      <c r="I86" s="88">
        <v>519</v>
      </c>
      <c r="J86" s="88"/>
      <c r="K86" s="88">
        <v>8.73</v>
      </c>
      <c r="L86" s="88">
        <v>25.5</v>
      </c>
      <c r="M86" s="88"/>
      <c r="N86" s="88"/>
      <c r="O86" s="88">
        <v>480</v>
      </c>
      <c r="P86" s="88" t="s">
        <v>166</v>
      </c>
      <c r="Q86" s="88" t="s">
        <v>165</v>
      </c>
      <c r="R86" s="88"/>
      <c r="S86" s="88"/>
      <c r="T86" s="88"/>
      <c r="U86" s="88"/>
      <c r="V86" s="88"/>
      <c r="W86" s="88" t="s">
        <v>90</v>
      </c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</row>
    <row r="87" spans="1:55" x14ac:dyDescent="0.25">
      <c r="A87" s="88" t="s">
        <v>20</v>
      </c>
      <c r="B87" s="89">
        <v>40985.40347222222</v>
      </c>
      <c r="C87" s="89">
        <v>40985.459722222222</v>
      </c>
      <c r="D87" s="89">
        <v>40985.501388888886</v>
      </c>
      <c r="E87" s="88">
        <v>6</v>
      </c>
      <c r="F87" s="88" t="s">
        <v>108</v>
      </c>
      <c r="G87" s="88" t="s">
        <v>92</v>
      </c>
      <c r="H87" s="88"/>
      <c r="I87" s="88"/>
      <c r="J87" s="88">
        <v>90</v>
      </c>
      <c r="K87" s="88"/>
      <c r="L87" s="88"/>
      <c r="M87" s="88">
        <v>7.77</v>
      </c>
      <c r="N87" s="88">
        <v>861</v>
      </c>
      <c r="O87" s="88"/>
      <c r="P87" s="88"/>
      <c r="Q87" s="88"/>
      <c r="R87" s="88">
        <v>5</v>
      </c>
      <c r="S87" s="88">
        <v>69</v>
      </c>
      <c r="T87" s="88">
        <v>184</v>
      </c>
      <c r="U87" s="88"/>
      <c r="V87" s="88">
        <v>12.6</v>
      </c>
      <c r="W87" s="88"/>
      <c r="X87" s="88">
        <v>68</v>
      </c>
      <c r="Y87" s="88">
        <v>0.2</v>
      </c>
      <c r="Z87" s="88">
        <v>2.9</v>
      </c>
      <c r="AA87" s="88" t="s">
        <v>98</v>
      </c>
      <c r="AB87" s="88">
        <v>2.2000000000000002</v>
      </c>
      <c r="AC87" s="88">
        <v>1.1399999999999999</v>
      </c>
      <c r="AD87" s="88">
        <v>175</v>
      </c>
      <c r="AE87" s="88">
        <v>61</v>
      </c>
      <c r="AF87" s="88" t="s">
        <v>97</v>
      </c>
      <c r="AG87" s="88" t="s">
        <v>97</v>
      </c>
      <c r="AH87" s="88" t="s">
        <v>97</v>
      </c>
      <c r="AI87" s="88">
        <v>74</v>
      </c>
      <c r="AJ87" s="88" t="s">
        <v>111</v>
      </c>
      <c r="AK87" s="88">
        <v>140</v>
      </c>
      <c r="AL87" s="88">
        <v>98</v>
      </c>
      <c r="AM87" s="88" t="s">
        <v>111</v>
      </c>
      <c r="AN87" s="88" t="s">
        <v>111</v>
      </c>
      <c r="AO87" s="88" t="s">
        <v>111</v>
      </c>
      <c r="AP87" s="88" t="s">
        <v>111</v>
      </c>
      <c r="AQ87" s="88">
        <v>140</v>
      </c>
      <c r="AR87" s="88" t="s">
        <v>111</v>
      </c>
      <c r="AS87" s="88" t="s">
        <v>103</v>
      </c>
      <c r="AT87" s="88">
        <v>2.14</v>
      </c>
      <c r="AU87" s="88">
        <v>0.19</v>
      </c>
      <c r="AV87" s="88">
        <v>1.73</v>
      </c>
      <c r="AW87" s="88">
        <v>25.4</v>
      </c>
      <c r="AX87" s="88">
        <v>919.12</v>
      </c>
      <c r="AY87" s="88">
        <v>3.57</v>
      </c>
      <c r="AZ87" s="88">
        <v>5.43</v>
      </c>
      <c r="BA87" s="88">
        <v>0.62</v>
      </c>
      <c r="BB87" s="88">
        <v>94.23</v>
      </c>
      <c r="BC87" s="88" t="s">
        <v>98</v>
      </c>
    </row>
    <row r="88" spans="1:55" x14ac:dyDescent="0.25">
      <c r="A88" s="88" t="s">
        <v>20</v>
      </c>
      <c r="B88" s="89">
        <v>40985.40347222222</v>
      </c>
      <c r="C88" s="89">
        <v>40985.459722222222</v>
      </c>
      <c r="D88" s="89">
        <v>40985.501388888886</v>
      </c>
      <c r="E88" s="88">
        <v>6</v>
      </c>
      <c r="F88" s="88" t="s">
        <v>107</v>
      </c>
      <c r="G88" s="88" t="s">
        <v>92</v>
      </c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>
        <v>12.2</v>
      </c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 t="s">
        <v>103</v>
      </c>
      <c r="AT88" s="88">
        <v>1.6</v>
      </c>
      <c r="AU88" s="88" t="s">
        <v>99</v>
      </c>
      <c r="AV88" s="88">
        <v>0.46</v>
      </c>
      <c r="AW88" s="88">
        <v>11.23</v>
      </c>
      <c r="AX88" s="88">
        <v>39.81</v>
      </c>
      <c r="AY88" s="88">
        <v>2.04</v>
      </c>
      <c r="AZ88" s="88">
        <v>0.19</v>
      </c>
      <c r="BA88" s="88">
        <v>0.63</v>
      </c>
      <c r="BB88" s="88">
        <v>19.21</v>
      </c>
      <c r="BC88" s="88" t="s">
        <v>98</v>
      </c>
    </row>
    <row r="89" spans="1:55" x14ac:dyDescent="0.25">
      <c r="A89" s="88" t="s">
        <v>20</v>
      </c>
      <c r="B89" s="89">
        <v>40985.402777777781</v>
      </c>
      <c r="C89" s="88"/>
      <c r="D89" s="88"/>
      <c r="E89" s="88"/>
      <c r="F89" s="88" t="s">
        <v>93</v>
      </c>
      <c r="G89" s="88" t="s">
        <v>92</v>
      </c>
      <c r="H89" s="88">
        <v>11.44</v>
      </c>
      <c r="I89" s="88">
        <v>243</v>
      </c>
      <c r="J89" s="88"/>
      <c r="K89" s="88">
        <v>8.1199999999999992</v>
      </c>
      <c r="L89" s="88">
        <v>11.45</v>
      </c>
      <c r="M89" s="88"/>
      <c r="N89" s="88"/>
      <c r="O89" s="88">
        <v>17000</v>
      </c>
      <c r="P89" s="88">
        <v>3600</v>
      </c>
      <c r="Q89" s="88" t="s">
        <v>164</v>
      </c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</row>
    <row r="90" spans="1:55" x14ac:dyDescent="0.25">
      <c r="A90" s="88" t="s">
        <v>20</v>
      </c>
      <c r="B90" s="89">
        <v>40985.404166666667</v>
      </c>
      <c r="C90" s="89">
        <v>40985.584722222222</v>
      </c>
      <c r="D90" s="89">
        <v>40986.501388888886</v>
      </c>
      <c r="E90" s="88">
        <v>11</v>
      </c>
      <c r="F90" s="88" t="s">
        <v>108</v>
      </c>
      <c r="G90" s="88" t="s">
        <v>92</v>
      </c>
      <c r="H90" s="88"/>
      <c r="I90" s="88"/>
      <c r="J90" s="88">
        <v>120</v>
      </c>
      <c r="K90" s="88"/>
      <c r="L90" s="88"/>
      <c r="M90" s="88">
        <v>7.49</v>
      </c>
      <c r="N90" s="88">
        <v>154</v>
      </c>
      <c r="O90" s="88"/>
      <c r="P90" s="88"/>
      <c r="Q90" s="88"/>
      <c r="R90" s="88">
        <v>5.2</v>
      </c>
      <c r="S90" s="88">
        <v>11.4</v>
      </c>
      <c r="T90" s="88">
        <v>17.8</v>
      </c>
      <c r="U90" s="88"/>
      <c r="V90" s="88">
        <v>8.25</v>
      </c>
      <c r="W90" s="88"/>
      <c r="X90" s="88">
        <v>31.8</v>
      </c>
      <c r="Y90" s="88">
        <v>0.2</v>
      </c>
      <c r="Z90" s="88">
        <v>2</v>
      </c>
      <c r="AA90" s="88">
        <v>0.11</v>
      </c>
      <c r="AB90" s="88">
        <v>1.7</v>
      </c>
      <c r="AC90" s="88">
        <v>0.83</v>
      </c>
      <c r="AD90" s="88">
        <v>65</v>
      </c>
      <c r="AE90" s="88">
        <v>18</v>
      </c>
      <c r="AF90" s="88" t="s">
        <v>97</v>
      </c>
      <c r="AG90" s="88" t="s">
        <v>97</v>
      </c>
      <c r="AH90" s="88" t="s">
        <v>97</v>
      </c>
      <c r="AI90" s="88">
        <v>71</v>
      </c>
      <c r="AJ90" s="88" t="s">
        <v>111</v>
      </c>
      <c r="AK90" s="88">
        <v>49</v>
      </c>
      <c r="AL90" s="88" t="s">
        <v>111</v>
      </c>
      <c r="AM90" s="88" t="s">
        <v>111</v>
      </c>
      <c r="AN90" s="88" t="s">
        <v>111</v>
      </c>
      <c r="AO90" s="88" t="s">
        <v>111</v>
      </c>
      <c r="AP90" s="88" t="s">
        <v>111</v>
      </c>
      <c r="AQ90" s="88">
        <v>340</v>
      </c>
      <c r="AR90" s="88" t="s">
        <v>111</v>
      </c>
      <c r="AS90" s="88" t="s">
        <v>103</v>
      </c>
      <c r="AT90" s="88">
        <v>1.3</v>
      </c>
      <c r="AU90" s="88">
        <v>0.18</v>
      </c>
      <c r="AV90" s="88">
        <v>1.64</v>
      </c>
      <c r="AW90" s="88">
        <v>24.02</v>
      </c>
      <c r="AX90" s="88">
        <v>663.14</v>
      </c>
      <c r="AY90" s="88">
        <v>2.88</v>
      </c>
      <c r="AZ90" s="88">
        <v>6.71</v>
      </c>
      <c r="BA90" s="88">
        <v>0.25</v>
      </c>
      <c r="BB90" s="88">
        <v>97.44</v>
      </c>
      <c r="BC90" s="88" t="s">
        <v>98</v>
      </c>
    </row>
    <row r="91" spans="1:55" x14ac:dyDescent="0.25">
      <c r="A91" s="88" t="s">
        <v>20</v>
      </c>
      <c r="B91" s="89">
        <v>40985.404166666667</v>
      </c>
      <c r="C91" s="89">
        <v>40985.584722222222</v>
      </c>
      <c r="D91" s="89">
        <v>40986.501388888886</v>
      </c>
      <c r="E91" s="88">
        <v>11</v>
      </c>
      <c r="F91" s="88" t="s">
        <v>107</v>
      </c>
      <c r="G91" s="88" t="s">
        <v>92</v>
      </c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>
        <v>7.55</v>
      </c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 t="s">
        <v>103</v>
      </c>
      <c r="AT91" s="88">
        <v>1</v>
      </c>
      <c r="AU91" s="88" t="s">
        <v>99</v>
      </c>
      <c r="AV91" s="88">
        <v>0.68</v>
      </c>
      <c r="AW91" s="88">
        <v>11.84</v>
      </c>
      <c r="AX91" s="88">
        <v>53.34</v>
      </c>
      <c r="AY91" s="88">
        <v>1.57</v>
      </c>
      <c r="AZ91" s="88">
        <v>0.53</v>
      </c>
      <c r="BA91" s="88" t="s">
        <v>163</v>
      </c>
      <c r="BB91" s="88">
        <v>26.13</v>
      </c>
      <c r="BC91" s="88" t="s">
        <v>98</v>
      </c>
    </row>
    <row r="92" spans="1:55" x14ac:dyDescent="0.25">
      <c r="A92" s="88" t="s">
        <v>20</v>
      </c>
      <c r="B92" s="89">
        <v>40985.431944444441</v>
      </c>
      <c r="C92" s="88"/>
      <c r="D92" s="88"/>
      <c r="E92" s="88"/>
      <c r="F92" s="88" t="s">
        <v>93</v>
      </c>
      <c r="G92" s="88" t="s">
        <v>92</v>
      </c>
      <c r="H92" s="88">
        <v>11.44</v>
      </c>
      <c r="I92" s="88">
        <v>243</v>
      </c>
      <c r="J92" s="88"/>
      <c r="K92" s="88">
        <v>8.1199999999999992</v>
      </c>
      <c r="L92" s="88">
        <v>11.45</v>
      </c>
      <c r="M92" s="88"/>
      <c r="N92" s="88"/>
      <c r="O92" s="88">
        <v>60</v>
      </c>
      <c r="P92" s="88">
        <v>40</v>
      </c>
      <c r="Q92" s="88" t="s">
        <v>162</v>
      </c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</row>
    <row r="93" spans="1:55" x14ac:dyDescent="0.25">
      <c r="A93" s="88" t="s">
        <v>20</v>
      </c>
      <c r="B93" s="89">
        <v>40985.432638888888</v>
      </c>
      <c r="C93" s="89">
        <v>40986.584722222222</v>
      </c>
      <c r="D93" s="89">
        <v>40987.251388888886</v>
      </c>
      <c r="E93" s="88">
        <v>9</v>
      </c>
      <c r="F93" s="88" t="s">
        <v>108</v>
      </c>
      <c r="G93" s="88" t="s">
        <v>92</v>
      </c>
      <c r="H93" s="88"/>
      <c r="I93" s="88"/>
      <c r="J93" s="88">
        <v>120</v>
      </c>
      <c r="K93" s="88"/>
      <c r="L93" s="88"/>
      <c r="M93" s="88">
        <v>8.2100000000000009</v>
      </c>
      <c r="N93" s="88">
        <v>657</v>
      </c>
      <c r="O93" s="88"/>
      <c r="P93" s="88"/>
      <c r="Q93" s="88"/>
      <c r="R93" s="88" t="s">
        <v>90</v>
      </c>
      <c r="S93" s="88">
        <v>52.9</v>
      </c>
      <c r="T93" s="88">
        <v>115</v>
      </c>
      <c r="U93" s="88"/>
      <c r="V93" s="88">
        <v>7.96</v>
      </c>
      <c r="W93" s="88"/>
      <c r="X93" s="88">
        <v>4.8099999999999996</v>
      </c>
      <c r="Y93" s="88" t="s">
        <v>99</v>
      </c>
      <c r="Z93" s="88">
        <v>5.2</v>
      </c>
      <c r="AA93" s="88">
        <v>0.03</v>
      </c>
      <c r="AB93" s="88">
        <v>1.6</v>
      </c>
      <c r="AC93" s="88">
        <v>0.3</v>
      </c>
      <c r="AD93" s="88" t="s">
        <v>90</v>
      </c>
      <c r="AE93" s="88" t="s">
        <v>90</v>
      </c>
      <c r="AF93" s="88" t="s">
        <v>97</v>
      </c>
      <c r="AG93" s="88" t="s">
        <v>97</v>
      </c>
      <c r="AH93" s="88" t="s">
        <v>97</v>
      </c>
      <c r="AI93" s="88" t="s">
        <v>97</v>
      </c>
      <c r="AJ93" s="88" t="s">
        <v>111</v>
      </c>
      <c r="AK93" s="88">
        <v>16</v>
      </c>
      <c r="AL93" s="88" t="s">
        <v>111</v>
      </c>
      <c r="AM93" s="88" t="s">
        <v>111</v>
      </c>
      <c r="AN93" s="88" t="s">
        <v>111</v>
      </c>
      <c r="AO93" s="88" t="s">
        <v>111</v>
      </c>
      <c r="AP93" s="88" t="s">
        <v>111</v>
      </c>
      <c r="AQ93" s="88">
        <v>29</v>
      </c>
      <c r="AR93" s="88" t="s">
        <v>111</v>
      </c>
      <c r="AS93" s="88" t="s">
        <v>103</v>
      </c>
      <c r="AT93" s="88">
        <v>1.72</v>
      </c>
      <c r="AU93" s="88" t="s">
        <v>99</v>
      </c>
      <c r="AV93" s="88">
        <v>0.64</v>
      </c>
      <c r="AW93" s="88">
        <v>14.98</v>
      </c>
      <c r="AX93" s="88">
        <v>100.46</v>
      </c>
      <c r="AY93" s="88">
        <v>1.9</v>
      </c>
      <c r="AZ93" s="88">
        <v>0.88</v>
      </c>
      <c r="BA93" s="88">
        <v>0.82</v>
      </c>
      <c r="BB93" s="88">
        <v>23.12</v>
      </c>
      <c r="BC93" s="88" t="s">
        <v>98</v>
      </c>
    </row>
    <row r="94" spans="1:55" x14ac:dyDescent="0.25">
      <c r="A94" s="88" t="s">
        <v>20</v>
      </c>
      <c r="B94" s="89">
        <v>40985.432638888888</v>
      </c>
      <c r="C94" s="89">
        <v>40986.584722222222</v>
      </c>
      <c r="D94" s="89">
        <v>40987.251388888886</v>
      </c>
      <c r="E94" s="88">
        <v>9</v>
      </c>
      <c r="F94" s="88" t="s">
        <v>107</v>
      </c>
      <c r="G94" s="88" t="s">
        <v>92</v>
      </c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>
        <v>8.26</v>
      </c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 t="s">
        <v>103</v>
      </c>
      <c r="AT94" s="88">
        <v>1.59</v>
      </c>
      <c r="AU94" s="88">
        <v>0.18</v>
      </c>
      <c r="AV94" s="88">
        <v>0.53</v>
      </c>
      <c r="AW94" s="88">
        <v>15.19</v>
      </c>
      <c r="AX94" s="88">
        <v>28.54</v>
      </c>
      <c r="AY94" s="88">
        <v>1.85</v>
      </c>
      <c r="AZ94" s="88">
        <v>0.31</v>
      </c>
      <c r="BA94" s="88">
        <v>0.72</v>
      </c>
      <c r="BB94" s="88">
        <v>17.82</v>
      </c>
      <c r="BC94" s="88" t="s">
        <v>98</v>
      </c>
    </row>
    <row r="95" spans="1:55" x14ac:dyDescent="0.25">
      <c r="A95" s="88" t="s">
        <v>20</v>
      </c>
      <c r="B95" s="89">
        <v>40985.432638888888</v>
      </c>
      <c r="C95" s="89"/>
      <c r="D95" s="89"/>
      <c r="E95" s="88"/>
      <c r="F95" s="88" t="s">
        <v>93</v>
      </c>
      <c r="G95" s="88"/>
      <c r="H95" s="88">
        <v>23.19</v>
      </c>
      <c r="I95" s="88">
        <v>1557</v>
      </c>
      <c r="J95" s="88"/>
      <c r="K95" s="88">
        <v>8.49</v>
      </c>
      <c r="L95" s="88">
        <v>4.1900000000000004</v>
      </c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</row>
    <row r="96" spans="1:55" x14ac:dyDescent="0.25">
      <c r="A96" s="88" t="s">
        <v>20</v>
      </c>
      <c r="B96" s="89">
        <v>41072.422222222223</v>
      </c>
      <c r="C96" s="89">
        <v>41071.456250000003</v>
      </c>
      <c r="D96" s="89">
        <v>41072.414583333331</v>
      </c>
      <c r="E96" s="88">
        <v>24</v>
      </c>
      <c r="F96" s="88" t="s">
        <v>100</v>
      </c>
      <c r="G96" s="88" t="s">
        <v>92</v>
      </c>
      <c r="H96" s="88"/>
      <c r="I96" s="88"/>
      <c r="J96" s="88">
        <v>300</v>
      </c>
      <c r="K96" s="88"/>
      <c r="L96" s="88"/>
      <c r="M96" s="88">
        <v>8.49</v>
      </c>
      <c r="N96" s="88">
        <v>1580</v>
      </c>
      <c r="O96" s="88"/>
      <c r="P96" s="88"/>
      <c r="Q96" s="88"/>
      <c r="R96" s="88" t="s">
        <v>90</v>
      </c>
      <c r="S96" s="88">
        <v>138</v>
      </c>
      <c r="T96" s="88">
        <v>256</v>
      </c>
      <c r="U96" s="88">
        <v>6.3</v>
      </c>
      <c r="V96" s="88">
        <v>6.42</v>
      </c>
      <c r="W96" s="88"/>
      <c r="X96" s="88">
        <v>4.5599999999999996</v>
      </c>
      <c r="Y96" s="88" t="s">
        <v>99</v>
      </c>
      <c r="Z96" s="88">
        <v>1.3</v>
      </c>
      <c r="AA96" s="88" t="s">
        <v>98</v>
      </c>
      <c r="AB96" s="88">
        <v>1.22</v>
      </c>
      <c r="AC96" s="88">
        <v>0.11</v>
      </c>
      <c r="AD96" s="88">
        <v>18</v>
      </c>
      <c r="AE96" s="88">
        <v>6</v>
      </c>
      <c r="AF96" s="88" t="s">
        <v>97</v>
      </c>
      <c r="AG96" s="88" t="s">
        <v>97</v>
      </c>
      <c r="AH96" s="88" t="s">
        <v>97</v>
      </c>
      <c r="AI96" s="88" t="s">
        <v>97</v>
      </c>
      <c r="AJ96" s="88"/>
      <c r="AK96" s="88"/>
      <c r="AL96" s="88"/>
      <c r="AM96" s="88"/>
      <c r="AN96" s="88"/>
      <c r="AO96" s="88"/>
      <c r="AP96" s="88"/>
      <c r="AQ96" s="88"/>
      <c r="AR96" s="88"/>
      <c r="AS96" s="88" t="s">
        <v>94</v>
      </c>
      <c r="AT96" s="88">
        <v>3.3</v>
      </c>
      <c r="AU96" s="88" t="s">
        <v>94</v>
      </c>
      <c r="AV96" s="88" t="s">
        <v>94</v>
      </c>
      <c r="AW96" s="88">
        <v>8.6</v>
      </c>
      <c r="AX96" s="88">
        <v>66</v>
      </c>
      <c r="AY96" s="88">
        <v>1.5</v>
      </c>
      <c r="AZ96" s="88" t="s">
        <v>94</v>
      </c>
      <c r="BA96" s="88">
        <v>1.8</v>
      </c>
      <c r="BB96" s="88">
        <v>7.2</v>
      </c>
      <c r="BC96" s="88" t="s">
        <v>101</v>
      </c>
    </row>
    <row r="97" spans="1:55" x14ac:dyDescent="0.25">
      <c r="A97" s="88" t="s">
        <v>20</v>
      </c>
      <c r="B97" s="89">
        <v>41072.422222222223</v>
      </c>
      <c r="C97" s="89">
        <v>41071.456250000003</v>
      </c>
      <c r="D97" s="89">
        <v>41072.414583333331</v>
      </c>
      <c r="E97" s="88">
        <v>24</v>
      </c>
      <c r="F97" s="88" t="s">
        <v>96</v>
      </c>
      <c r="G97" s="88" t="s">
        <v>92</v>
      </c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 t="s">
        <v>94</v>
      </c>
      <c r="AT97" s="88">
        <v>3.3</v>
      </c>
      <c r="AU97" s="88" t="s">
        <v>94</v>
      </c>
      <c r="AV97" s="88" t="s">
        <v>94</v>
      </c>
      <c r="AW97" s="88">
        <v>7</v>
      </c>
      <c r="AX97" s="88" t="s">
        <v>95</v>
      </c>
      <c r="AY97" s="88">
        <v>1.6</v>
      </c>
      <c r="AZ97" s="88" t="s">
        <v>94</v>
      </c>
      <c r="BA97" s="88">
        <v>1.7</v>
      </c>
      <c r="BB97" s="88">
        <v>4.4000000000000004</v>
      </c>
      <c r="BC97" s="88" t="s">
        <v>101</v>
      </c>
    </row>
    <row r="98" spans="1:55" x14ac:dyDescent="0.25">
      <c r="A98" s="88" t="s">
        <v>20</v>
      </c>
      <c r="B98" s="89">
        <v>41072.422222222223</v>
      </c>
      <c r="C98" s="89"/>
      <c r="D98" s="89"/>
      <c r="E98" s="88"/>
      <c r="F98" s="88" t="s">
        <v>93</v>
      </c>
      <c r="G98" s="88"/>
      <c r="H98" s="88">
        <v>12.55</v>
      </c>
      <c r="I98" s="88">
        <v>1609</v>
      </c>
      <c r="J98" s="88"/>
      <c r="K98" s="88">
        <v>8.0399999999999991</v>
      </c>
      <c r="L98" s="88">
        <v>23.66</v>
      </c>
      <c r="M98" s="88"/>
      <c r="N98" s="88"/>
      <c r="O98" s="88">
        <v>90</v>
      </c>
      <c r="P98" s="88">
        <v>210</v>
      </c>
      <c r="Q98" s="88" t="s">
        <v>106</v>
      </c>
      <c r="R98" s="88"/>
      <c r="S98" s="88"/>
      <c r="T98" s="88"/>
      <c r="U98" s="88"/>
      <c r="V98" s="88"/>
      <c r="W98" s="88" t="s">
        <v>90</v>
      </c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</row>
    <row r="99" spans="1:55" x14ac:dyDescent="0.25">
      <c r="A99" s="88" t="s">
        <v>22</v>
      </c>
      <c r="B99" s="89">
        <v>40785.392361111109</v>
      </c>
      <c r="C99" s="89">
        <v>40784.373611111114</v>
      </c>
      <c r="D99" s="89">
        <v>40785.331944444442</v>
      </c>
      <c r="E99" s="88">
        <v>24</v>
      </c>
      <c r="F99" s="88" t="s">
        <v>100</v>
      </c>
      <c r="G99" s="88" t="s">
        <v>92</v>
      </c>
      <c r="H99" s="88"/>
      <c r="I99" s="88"/>
      <c r="J99" s="88">
        <v>360</v>
      </c>
      <c r="K99" s="88"/>
      <c r="L99" s="88"/>
      <c r="M99" s="88">
        <v>8.39</v>
      </c>
      <c r="N99" s="88">
        <v>1410</v>
      </c>
      <c r="O99" s="88"/>
      <c r="P99" s="88"/>
      <c r="Q99" s="88"/>
      <c r="R99" s="88" t="s">
        <v>90</v>
      </c>
      <c r="S99" s="88">
        <v>186</v>
      </c>
      <c r="T99" s="88">
        <v>267</v>
      </c>
      <c r="U99" s="88"/>
      <c r="V99" s="88">
        <v>7</v>
      </c>
      <c r="W99" s="88"/>
      <c r="X99" s="88">
        <v>4.93</v>
      </c>
      <c r="Y99" s="88" t="s">
        <v>99</v>
      </c>
      <c r="Z99" s="88">
        <v>8.9</v>
      </c>
      <c r="AA99" s="88" t="s">
        <v>98</v>
      </c>
      <c r="AB99" s="88">
        <v>1.5</v>
      </c>
      <c r="AC99" s="88">
        <v>0.14000000000000001</v>
      </c>
      <c r="AD99" s="88">
        <v>6</v>
      </c>
      <c r="AE99" s="88" t="s">
        <v>90</v>
      </c>
      <c r="AF99" s="88" t="s">
        <v>97</v>
      </c>
      <c r="AG99" s="88" t="s">
        <v>97</v>
      </c>
      <c r="AH99" s="88" t="s">
        <v>97</v>
      </c>
      <c r="AI99" s="88" t="s">
        <v>97</v>
      </c>
      <c r="AJ99" s="88"/>
      <c r="AK99" s="88"/>
      <c r="AL99" s="88"/>
      <c r="AM99" s="88"/>
      <c r="AN99" s="88"/>
      <c r="AO99" s="88"/>
      <c r="AP99" s="88"/>
      <c r="AQ99" s="88"/>
      <c r="AR99" s="88"/>
      <c r="AS99" s="88" t="s">
        <v>94</v>
      </c>
      <c r="AT99" s="88">
        <v>2.2000000000000002</v>
      </c>
      <c r="AU99" s="88" t="s">
        <v>94</v>
      </c>
      <c r="AV99" s="88" t="s">
        <v>94</v>
      </c>
      <c r="AW99" s="88">
        <v>8.6</v>
      </c>
      <c r="AX99" s="88">
        <v>71</v>
      </c>
      <c r="AY99" s="88">
        <v>1.9</v>
      </c>
      <c r="AZ99" s="88" t="s">
        <v>94</v>
      </c>
      <c r="BA99" s="88">
        <v>2.2999999999999998</v>
      </c>
      <c r="BB99" s="88">
        <v>5.2</v>
      </c>
      <c r="BC99" s="88" t="s">
        <v>101</v>
      </c>
    </row>
    <row r="100" spans="1:55" x14ac:dyDescent="0.25">
      <c r="A100" s="88" t="s">
        <v>22</v>
      </c>
      <c r="B100" s="89">
        <v>40785.392361111109</v>
      </c>
      <c r="C100" s="89">
        <v>40784.373611111114</v>
      </c>
      <c r="D100" s="89">
        <v>40785.331944444442</v>
      </c>
      <c r="E100" s="88">
        <v>24</v>
      </c>
      <c r="F100" s="88" t="s">
        <v>96</v>
      </c>
      <c r="G100" s="88" t="s">
        <v>92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>
        <v>7</v>
      </c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 t="s">
        <v>94</v>
      </c>
      <c r="AT100" s="88">
        <v>2.2000000000000002</v>
      </c>
      <c r="AU100" s="88" t="s">
        <v>94</v>
      </c>
      <c r="AV100" s="88" t="s">
        <v>94</v>
      </c>
      <c r="AW100" s="88">
        <v>5.9</v>
      </c>
      <c r="AX100" s="88" t="s">
        <v>95</v>
      </c>
      <c r="AY100" s="88">
        <v>2.7</v>
      </c>
      <c r="AZ100" s="88" t="s">
        <v>94</v>
      </c>
      <c r="BA100" s="88">
        <v>2.1</v>
      </c>
      <c r="BB100" s="88">
        <v>2.5</v>
      </c>
      <c r="BC100" s="88" t="s">
        <v>101</v>
      </c>
    </row>
    <row r="101" spans="1:55" x14ac:dyDescent="0.25">
      <c r="A101" s="88" t="s">
        <v>22</v>
      </c>
      <c r="B101" s="89">
        <v>40785.392361111109</v>
      </c>
      <c r="C101" s="88"/>
      <c r="D101" s="88"/>
      <c r="E101" s="88"/>
      <c r="F101" s="88" t="s">
        <v>93</v>
      </c>
      <c r="G101" s="88" t="s">
        <v>92</v>
      </c>
      <c r="H101" s="88">
        <v>15.06</v>
      </c>
      <c r="I101" s="88">
        <v>1354</v>
      </c>
      <c r="J101" s="88"/>
      <c r="K101" s="88">
        <v>8.61</v>
      </c>
      <c r="L101" s="88">
        <v>23.22</v>
      </c>
      <c r="M101" s="88"/>
      <c r="N101" s="88"/>
      <c r="O101" s="88">
        <v>390</v>
      </c>
      <c r="P101" s="88">
        <v>94000</v>
      </c>
      <c r="Q101" s="88">
        <v>188000</v>
      </c>
      <c r="R101" s="88"/>
      <c r="S101" s="88"/>
      <c r="T101" s="88"/>
      <c r="U101" s="88"/>
      <c r="V101" s="88"/>
      <c r="W101" s="88" t="s">
        <v>90</v>
      </c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</row>
    <row r="102" spans="1:55" x14ac:dyDescent="0.25">
      <c r="A102" s="88" t="s">
        <v>22</v>
      </c>
      <c r="B102" s="89">
        <v>40822.431250000001</v>
      </c>
      <c r="C102" s="89">
        <v>40821.373611111114</v>
      </c>
      <c r="D102" s="89">
        <v>40821.415277777778</v>
      </c>
      <c r="E102" s="88">
        <v>6</v>
      </c>
      <c r="F102" s="88" t="s">
        <v>108</v>
      </c>
      <c r="G102" s="88" t="s">
        <v>92</v>
      </c>
      <c r="H102" s="88"/>
      <c r="I102" s="88"/>
      <c r="J102" s="88">
        <v>195</v>
      </c>
      <c r="K102" s="88"/>
      <c r="L102" s="88"/>
      <c r="M102" s="88">
        <v>7.3</v>
      </c>
      <c r="N102" s="88">
        <v>647</v>
      </c>
      <c r="O102" s="88"/>
      <c r="P102" s="88"/>
      <c r="Q102" s="88"/>
      <c r="R102" s="88">
        <v>13</v>
      </c>
      <c r="S102" s="88">
        <v>55</v>
      </c>
      <c r="T102" s="88">
        <v>81.099999999999994</v>
      </c>
      <c r="U102" s="88"/>
      <c r="V102" s="88">
        <v>51</v>
      </c>
      <c r="W102" s="88"/>
      <c r="X102" s="88">
        <v>208</v>
      </c>
      <c r="Y102" s="88">
        <v>0.9</v>
      </c>
      <c r="Z102" s="88">
        <v>13.5</v>
      </c>
      <c r="AA102" s="88" t="s">
        <v>98</v>
      </c>
      <c r="AB102" s="88">
        <v>7.6</v>
      </c>
      <c r="AC102" s="88">
        <v>1.47</v>
      </c>
      <c r="AD102" s="88">
        <v>806</v>
      </c>
      <c r="AE102" s="88">
        <v>152</v>
      </c>
      <c r="AF102" s="88" t="s">
        <v>97</v>
      </c>
      <c r="AG102" s="88" t="s">
        <v>97</v>
      </c>
      <c r="AH102" s="88" t="s">
        <v>97</v>
      </c>
      <c r="AI102" s="88" t="s">
        <v>97</v>
      </c>
      <c r="AJ102" s="88" t="s">
        <v>111</v>
      </c>
      <c r="AK102" s="88">
        <v>25</v>
      </c>
      <c r="AL102" s="88" t="s">
        <v>111</v>
      </c>
      <c r="AM102" s="88" t="s">
        <v>111</v>
      </c>
      <c r="AN102" s="88" t="s">
        <v>111</v>
      </c>
      <c r="AO102" s="88" t="s">
        <v>111</v>
      </c>
      <c r="AP102" s="88" t="s">
        <v>111</v>
      </c>
      <c r="AQ102" s="88">
        <v>36</v>
      </c>
      <c r="AR102" s="88" t="s">
        <v>111</v>
      </c>
      <c r="AS102" s="88" t="s">
        <v>94</v>
      </c>
      <c r="AT102" s="88">
        <v>3.6</v>
      </c>
      <c r="AU102" s="88">
        <v>1.2</v>
      </c>
      <c r="AV102" s="88">
        <v>10</v>
      </c>
      <c r="AW102" s="88">
        <v>65</v>
      </c>
      <c r="AX102" s="88">
        <v>6400</v>
      </c>
      <c r="AY102" s="88">
        <v>17</v>
      </c>
      <c r="AZ102" s="88">
        <v>20</v>
      </c>
      <c r="BA102" s="88">
        <v>2.1</v>
      </c>
      <c r="BB102" s="88">
        <v>480</v>
      </c>
      <c r="BC102" s="88" t="s">
        <v>101</v>
      </c>
    </row>
    <row r="103" spans="1:55" x14ac:dyDescent="0.25">
      <c r="A103" s="88" t="s">
        <v>22</v>
      </c>
      <c r="B103" s="89">
        <v>40822.431250000001</v>
      </c>
      <c r="C103" s="89">
        <v>40821.373611111114</v>
      </c>
      <c r="D103" s="89">
        <v>40821.415277777778</v>
      </c>
      <c r="E103" s="88">
        <v>6</v>
      </c>
      <c r="F103" s="88" t="s">
        <v>107</v>
      </c>
      <c r="G103" s="88" t="s">
        <v>92</v>
      </c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>
        <v>50</v>
      </c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 t="s">
        <v>94</v>
      </c>
      <c r="AT103" s="88">
        <v>2.1</v>
      </c>
      <c r="AU103" s="88" t="s">
        <v>94</v>
      </c>
      <c r="AV103" s="88">
        <v>1.1000000000000001</v>
      </c>
      <c r="AW103" s="88">
        <v>9.8000000000000007</v>
      </c>
      <c r="AX103" s="88">
        <v>260</v>
      </c>
      <c r="AY103" s="88">
        <v>9.1999999999999993</v>
      </c>
      <c r="AZ103" s="88">
        <v>0.71</v>
      </c>
      <c r="BA103" s="88">
        <v>1.7</v>
      </c>
      <c r="BB103" s="88">
        <v>55</v>
      </c>
      <c r="BC103" s="88" t="s">
        <v>101</v>
      </c>
    </row>
    <row r="104" spans="1:55" x14ac:dyDescent="0.25">
      <c r="A104" s="88" t="s">
        <v>22</v>
      </c>
      <c r="B104" s="89">
        <v>40822.431944444441</v>
      </c>
      <c r="C104" s="89">
        <v>40821.456944444442</v>
      </c>
      <c r="D104" s="89">
        <v>40822.040277777778</v>
      </c>
      <c r="E104" s="88">
        <v>15</v>
      </c>
      <c r="F104" s="88" t="s">
        <v>108</v>
      </c>
      <c r="G104" s="88" t="s">
        <v>92</v>
      </c>
      <c r="H104" s="88"/>
      <c r="I104" s="88"/>
      <c r="J104" s="88">
        <v>90</v>
      </c>
      <c r="K104" s="88"/>
      <c r="L104" s="88"/>
      <c r="M104" s="88">
        <v>7.45</v>
      </c>
      <c r="N104" s="88">
        <v>280</v>
      </c>
      <c r="O104" s="88"/>
      <c r="P104" s="88"/>
      <c r="Q104" s="88"/>
      <c r="R104" s="88"/>
      <c r="S104" s="88">
        <v>27</v>
      </c>
      <c r="T104" s="88">
        <v>43</v>
      </c>
      <c r="U104" s="88"/>
      <c r="V104" s="88"/>
      <c r="W104" s="88"/>
      <c r="X104" s="88">
        <v>54</v>
      </c>
      <c r="Y104" s="88">
        <v>0.1</v>
      </c>
      <c r="Z104" s="88">
        <v>4.7</v>
      </c>
      <c r="AA104" s="88"/>
      <c r="AB104" s="88">
        <v>1.8</v>
      </c>
      <c r="AC104" s="88">
        <v>0.16</v>
      </c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 t="s">
        <v>94</v>
      </c>
      <c r="AT104" s="88">
        <v>3</v>
      </c>
      <c r="AU104" s="88">
        <v>1.1000000000000001</v>
      </c>
      <c r="AV104" s="88">
        <v>6.3</v>
      </c>
      <c r="AW104" s="88">
        <v>42</v>
      </c>
      <c r="AX104" s="88">
        <v>4900</v>
      </c>
      <c r="AY104" s="88">
        <v>10</v>
      </c>
      <c r="AZ104" s="88">
        <v>8.1</v>
      </c>
      <c r="BA104" s="88">
        <v>1.1000000000000001</v>
      </c>
      <c r="BB104" s="88">
        <v>110</v>
      </c>
      <c r="BC104" s="88" t="s">
        <v>101</v>
      </c>
    </row>
    <row r="105" spans="1:55" x14ac:dyDescent="0.25">
      <c r="A105" s="88" t="s">
        <v>22</v>
      </c>
      <c r="B105" s="89">
        <v>40822.431944444441</v>
      </c>
      <c r="C105" s="89">
        <v>40821.456944444442</v>
      </c>
      <c r="D105" s="89">
        <v>40822.040277777778</v>
      </c>
      <c r="E105" s="88">
        <v>15</v>
      </c>
      <c r="F105" s="88" t="s">
        <v>107</v>
      </c>
      <c r="G105" s="88" t="s">
        <v>92</v>
      </c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>
        <v>13</v>
      </c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 t="s">
        <v>94</v>
      </c>
      <c r="AT105" s="88">
        <v>1.5</v>
      </c>
      <c r="AU105" s="88" t="s">
        <v>94</v>
      </c>
      <c r="AV105" s="88">
        <v>0.57999999999999996</v>
      </c>
      <c r="AW105" s="88">
        <v>14</v>
      </c>
      <c r="AX105" s="88">
        <v>160</v>
      </c>
      <c r="AY105" s="88">
        <v>3.7</v>
      </c>
      <c r="AZ105" s="88">
        <v>0.6</v>
      </c>
      <c r="BA105" s="88">
        <v>0.79</v>
      </c>
      <c r="BB105" s="88">
        <v>21</v>
      </c>
      <c r="BC105" s="88" t="s">
        <v>101</v>
      </c>
    </row>
    <row r="106" spans="1:55" x14ac:dyDescent="0.25">
      <c r="A106" s="88" t="s">
        <v>22</v>
      </c>
      <c r="B106" s="89">
        <v>40822.430555555555</v>
      </c>
      <c r="C106" s="88"/>
      <c r="D106" s="88"/>
      <c r="E106" s="88"/>
      <c r="F106" s="88" t="s">
        <v>93</v>
      </c>
      <c r="G106" s="88" t="s">
        <v>92</v>
      </c>
      <c r="H106" s="88">
        <v>17.2</v>
      </c>
      <c r="I106" s="88">
        <v>777</v>
      </c>
      <c r="J106" s="88"/>
      <c r="K106" s="88">
        <v>8.43</v>
      </c>
      <c r="L106" s="88">
        <v>19.23</v>
      </c>
      <c r="M106" s="88"/>
      <c r="N106" s="88"/>
      <c r="O106" s="88">
        <v>3100</v>
      </c>
      <c r="P106" s="88" t="s">
        <v>161</v>
      </c>
      <c r="Q106" s="88" t="s">
        <v>160</v>
      </c>
      <c r="R106" s="88"/>
      <c r="S106" s="88"/>
      <c r="T106" s="88"/>
      <c r="U106" s="88"/>
      <c r="V106" s="88"/>
      <c r="W106" s="88" t="s">
        <v>90</v>
      </c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</row>
    <row r="107" spans="1:55" s="57" customFormat="1" x14ac:dyDescent="0.25">
      <c r="A107" s="88" t="s">
        <v>22</v>
      </c>
      <c r="B107" s="89">
        <v>40985.386111111111</v>
      </c>
      <c r="C107" s="89">
        <v>40985.425000000003</v>
      </c>
      <c r="D107" s="89">
        <v>40985.466666666667</v>
      </c>
      <c r="E107" s="88">
        <v>6</v>
      </c>
      <c r="F107" s="88" t="s">
        <v>108</v>
      </c>
      <c r="G107" s="88" t="s">
        <v>92</v>
      </c>
      <c r="H107" s="88"/>
      <c r="I107" s="88"/>
      <c r="J107" s="88">
        <v>265</v>
      </c>
      <c r="K107" s="88"/>
      <c r="L107" s="88"/>
      <c r="M107" s="88">
        <v>7.67</v>
      </c>
      <c r="N107" s="88">
        <v>527</v>
      </c>
      <c r="O107" s="88"/>
      <c r="P107" s="88"/>
      <c r="Q107" s="88"/>
      <c r="R107" s="88">
        <v>32</v>
      </c>
      <c r="S107" s="88">
        <v>54.7</v>
      </c>
      <c r="T107" s="88">
        <v>84.9</v>
      </c>
      <c r="U107" s="88"/>
      <c r="V107" s="88">
        <v>16.899999999999999</v>
      </c>
      <c r="W107" s="88"/>
      <c r="X107" s="88">
        <v>134</v>
      </c>
      <c r="Y107" s="88">
        <v>0.2</v>
      </c>
      <c r="Z107" s="88">
        <v>5.4</v>
      </c>
      <c r="AA107" s="88" t="s">
        <v>98</v>
      </c>
      <c r="AB107" s="88">
        <v>3.2</v>
      </c>
      <c r="AC107" s="88">
        <v>1.71</v>
      </c>
      <c r="AD107" s="88">
        <v>345</v>
      </c>
      <c r="AE107" s="88">
        <v>91</v>
      </c>
      <c r="AF107" s="88" t="s">
        <v>97</v>
      </c>
      <c r="AG107" s="88" t="s">
        <v>97</v>
      </c>
      <c r="AH107" s="88" t="s">
        <v>97</v>
      </c>
      <c r="AI107" s="88" t="s">
        <v>97</v>
      </c>
      <c r="AJ107" s="88" t="s">
        <v>111</v>
      </c>
      <c r="AK107" s="88">
        <v>29</v>
      </c>
      <c r="AL107" s="88">
        <v>71</v>
      </c>
      <c r="AM107" s="88" t="s">
        <v>111</v>
      </c>
      <c r="AN107" s="88" t="s">
        <v>111</v>
      </c>
      <c r="AO107" s="88" t="s">
        <v>111</v>
      </c>
      <c r="AP107" s="88" t="s">
        <v>111</v>
      </c>
      <c r="AQ107" s="88">
        <v>110</v>
      </c>
      <c r="AR107" s="88" t="s">
        <v>111</v>
      </c>
      <c r="AS107" s="88" t="s">
        <v>103</v>
      </c>
      <c r="AT107" s="88">
        <v>1.93</v>
      </c>
      <c r="AU107" s="88">
        <v>0.72</v>
      </c>
      <c r="AV107" s="88">
        <v>3.66</v>
      </c>
      <c r="AW107" s="88">
        <v>47.11</v>
      </c>
      <c r="AX107" s="88">
        <v>2146.23</v>
      </c>
      <c r="AY107" s="88">
        <v>6.62</v>
      </c>
      <c r="AZ107" s="88">
        <v>14.74</v>
      </c>
      <c r="BA107" s="88">
        <v>0.89</v>
      </c>
      <c r="BB107" s="88">
        <v>325.52999999999997</v>
      </c>
      <c r="BC107" s="88" t="s">
        <v>98</v>
      </c>
    </row>
    <row r="108" spans="1:55" s="57" customFormat="1" x14ac:dyDescent="0.25">
      <c r="A108" s="88" t="s">
        <v>22</v>
      </c>
      <c r="B108" s="89">
        <v>40985.386111111111</v>
      </c>
      <c r="C108" s="89">
        <v>40985.425000000003</v>
      </c>
      <c r="D108" s="89">
        <v>40985.466666666667</v>
      </c>
      <c r="E108" s="88">
        <v>6</v>
      </c>
      <c r="F108" s="88" t="s">
        <v>107</v>
      </c>
      <c r="G108" s="88" t="s">
        <v>92</v>
      </c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>
        <v>16.8</v>
      </c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 t="s">
        <v>103</v>
      </c>
      <c r="AT108" s="88">
        <v>1.1599999999999999</v>
      </c>
      <c r="AU108" s="88">
        <v>0.13</v>
      </c>
      <c r="AV108" s="88">
        <v>0.48</v>
      </c>
      <c r="AW108" s="88">
        <v>14.97</v>
      </c>
      <c r="AX108" s="88">
        <v>45.07</v>
      </c>
      <c r="AY108" s="88">
        <v>2.39</v>
      </c>
      <c r="AZ108" s="88">
        <v>0.28000000000000003</v>
      </c>
      <c r="BA108" s="88">
        <v>0.89</v>
      </c>
      <c r="BB108" s="88">
        <v>40.479999999999997</v>
      </c>
      <c r="BC108" s="88" t="s">
        <v>98</v>
      </c>
    </row>
    <row r="109" spans="1:55" s="57" customFormat="1" x14ac:dyDescent="0.25">
      <c r="A109" s="88" t="s">
        <v>22</v>
      </c>
      <c r="B109" s="89">
        <v>40985.386805555558</v>
      </c>
      <c r="C109" s="89">
        <v>40985.550000000003</v>
      </c>
      <c r="D109" s="89">
        <v>40986.466666666667</v>
      </c>
      <c r="E109" s="88">
        <v>11</v>
      </c>
      <c r="F109" s="88" t="s">
        <v>108</v>
      </c>
      <c r="G109" s="88" t="s">
        <v>92</v>
      </c>
      <c r="H109" s="88"/>
      <c r="I109" s="88"/>
      <c r="J109" s="88">
        <v>260</v>
      </c>
      <c r="K109" s="88"/>
      <c r="L109" s="88"/>
      <c r="M109" s="88">
        <v>7.91</v>
      </c>
      <c r="N109" s="88">
        <v>325</v>
      </c>
      <c r="O109" s="88"/>
      <c r="P109" s="88"/>
      <c r="Q109" s="88"/>
      <c r="R109" s="88">
        <v>9.8000000000000007</v>
      </c>
      <c r="S109" s="88">
        <v>27.1</v>
      </c>
      <c r="T109" s="88">
        <v>47.4</v>
      </c>
      <c r="U109" s="88"/>
      <c r="V109" s="88">
        <v>7.94</v>
      </c>
      <c r="W109" s="88"/>
      <c r="X109" s="88">
        <v>79.599999999999994</v>
      </c>
      <c r="Y109" s="88">
        <v>0.2</v>
      </c>
      <c r="Z109" s="88">
        <v>2.8</v>
      </c>
      <c r="AA109" s="88">
        <v>0.08</v>
      </c>
      <c r="AB109" s="88">
        <v>1.7</v>
      </c>
      <c r="AC109" s="88">
        <v>0.93</v>
      </c>
      <c r="AD109" s="88">
        <v>130</v>
      </c>
      <c r="AE109" s="88">
        <v>29</v>
      </c>
      <c r="AF109" s="88" t="s">
        <v>97</v>
      </c>
      <c r="AG109" s="88" t="s">
        <v>97</v>
      </c>
      <c r="AH109" s="88" t="s">
        <v>97</v>
      </c>
      <c r="AI109" s="88">
        <v>21</v>
      </c>
      <c r="AJ109" s="88" t="s">
        <v>111</v>
      </c>
      <c r="AK109" s="88">
        <v>35</v>
      </c>
      <c r="AL109" s="88">
        <v>28</v>
      </c>
      <c r="AM109" s="88" t="s">
        <v>111</v>
      </c>
      <c r="AN109" s="88" t="s">
        <v>111</v>
      </c>
      <c r="AO109" s="88" t="s">
        <v>111</v>
      </c>
      <c r="AP109" s="88" t="s">
        <v>111</v>
      </c>
      <c r="AQ109" s="88">
        <v>49</v>
      </c>
      <c r="AR109" s="88" t="s">
        <v>111</v>
      </c>
      <c r="AS109" s="88" t="s">
        <v>103</v>
      </c>
      <c r="AT109" s="88">
        <v>1.69</v>
      </c>
      <c r="AU109" s="88">
        <v>0.48</v>
      </c>
      <c r="AV109" s="88">
        <v>1.43</v>
      </c>
      <c r="AW109" s="88">
        <v>21.66</v>
      </c>
      <c r="AX109" s="88">
        <v>961.5</v>
      </c>
      <c r="AY109" s="88">
        <v>4.08</v>
      </c>
      <c r="AZ109" s="88">
        <v>5.52</v>
      </c>
      <c r="BA109" s="88">
        <v>0.48</v>
      </c>
      <c r="BB109" s="88">
        <v>90.59</v>
      </c>
      <c r="BC109" s="88" t="s">
        <v>98</v>
      </c>
    </row>
    <row r="110" spans="1:55" s="57" customFormat="1" x14ac:dyDescent="0.25">
      <c r="A110" s="88" t="s">
        <v>22</v>
      </c>
      <c r="B110" s="89">
        <v>40985.386805555558</v>
      </c>
      <c r="C110" s="89">
        <v>40985.550000000003</v>
      </c>
      <c r="D110" s="89">
        <v>40986.466666666667</v>
      </c>
      <c r="E110" s="88">
        <v>11</v>
      </c>
      <c r="F110" s="88" t="s">
        <v>107</v>
      </c>
      <c r="G110" s="88" t="s">
        <v>92</v>
      </c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>
        <v>7.55</v>
      </c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 t="s">
        <v>103</v>
      </c>
      <c r="AT110" s="88">
        <v>1.1200000000000001</v>
      </c>
      <c r="AU110" s="88" t="s">
        <v>99</v>
      </c>
      <c r="AV110" s="88">
        <v>0.47</v>
      </c>
      <c r="AW110" s="88">
        <v>9.06</v>
      </c>
      <c r="AX110" s="88">
        <v>69.89</v>
      </c>
      <c r="AY110" s="88">
        <v>1.81</v>
      </c>
      <c r="AZ110" s="88">
        <v>0.25</v>
      </c>
      <c r="BA110" s="88">
        <v>0.5</v>
      </c>
      <c r="BB110" s="88">
        <v>18.77</v>
      </c>
      <c r="BC110" s="88" t="s">
        <v>98</v>
      </c>
    </row>
    <row r="111" spans="1:55" x14ac:dyDescent="0.25">
      <c r="A111" s="88" t="s">
        <v>22</v>
      </c>
      <c r="B111" s="89">
        <v>40985.385416666664</v>
      </c>
      <c r="C111" s="88"/>
      <c r="D111" s="88"/>
      <c r="E111" s="88"/>
      <c r="F111" s="88" t="s">
        <v>93</v>
      </c>
      <c r="G111" s="88" t="s">
        <v>92</v>
      </c>
      <c r="H111" s="88">
        <v>11.99</v>
      </c>
      <c r="I111" s="88">
        <v>689</v>
      </c>
      <c r="J111" s="88"/>
      <c r="K111" s="88">
        <v>7.85</v>
      </c>
      <c r="L111" s="88">
        <v>10.87</v>
      </c>
      <c r="M111" s="88"/>
      <c r="N111" s="88"/>
      <c r="O111" s="88">
        <v>7000</v>
      </c>
      <c r="P111" s="88">
        <v>4500</v>
      </c>
      <c r="Q111" s="88" t="s">
        <v>159</v>
      </c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</row>
    <row r="112" spans="1:55" s="57" customFormat="1" x14ac:dyDescent="0.25">
      <c r="A112" s="88" t="s">
        <v>22</v>
      </c>
      <c r="B112" s="89">
        <v>40985.441666666666</v>
      </c>
      <c r="C112" s="89">
        <v>40986.550000000003</v>
      </c>
      <c r="D112" s="89">
        <v>40987.216666666667</v>
      </c>
      <c r="E112" s="88">
        <v>9</v>
      </c>
      <c r="F112" s="88" t="s">
        <v>108</v>
      </c>
      <c r="G112" s="88" t="s">
        <v>92</v>
      </c>
      <c r="H112" s="88"/>
      <c r="I112" s="88"/>
      <c r="J112" s="88">
        <v>260</v>
      </c>
      <c r="K112" s="88"/>
      <c r="L112" s="88"/>
      <c r="M112" s="88">
        <v>8.39</v>
      </c>
      <c r="N112" s="88">
        <v>587</v>
      </c>
      <c r="O112" s="88"/>
      <c r="P112" s="88"/>
      <c r="Q112" s="88"/>
      <c r="R112" s="88" t="s">
        <v>90</v>
      </c>
      <c r="S112" s="88">
        <v>78.900000000000006</v>
      </c>
      <c r="T112" s="88">
        <v>199</v>
      </c>
      <c r="U112" s="88"/>
      <c r="V112" s="88">
        <v>6.93</v>
      </c>
      <c r="W112" s="88"/>
      <c r="X112" s="88">
        <v>7.8</v>
      </c>
      <c r="Y112" s="88" t="s">
        <v>99</v>
      </c>
      <c r="Z112" s="88">
        <v>4.7</v>
      </c>
      <c r="AA112" s="88">
        <v>0.03</v>
      </c>
      <c r="AB112" s="88">
        <v>0.9</v>
      </c>
      <c r="AC112" s="88">
        <v>0.3</v>
      </c>
      <c r="AD112" s="88">
        <v>8</v>
      </c>
      <c r="AE112" s="88" t="s">
        <v>90</v>
      </c>
      <c r="AF112" s="88" t="s">
        <v>97</v>
      </c>
      <c r="AG112" s="88" t="s">
        <v>97</v>
      </c>
      <c r="AH112" s="88">
        <v>23</v>
      </c>
      <c r="AI112" s="88" t="s">
        <v>97</v>
      </c>
      <c r="AJ112" s="88" t="s">
        <v>111</v>
      </c>
      <c r="AK112" s="88">
        <v>5.9</v>
      </c>
      <c r="AL112" s="88" t="s">
        <v>111</v>
      </c>
      <c r="AM112" s="88" t="s">
        <v>111</v>
      </c>
      <c r="AN112" s="88" t="s">
        <v>111</v>
      </c>
      <c r="AO112" s="88" t="s">
        <v>111</v>
      </c>
      <c r="AP112" s="88" t="s">
        <v>111</v>
      </c>
      <c r="AQ112" s="88">
        <v>25</v>
      </c>
      <c r="AR112" s="88" t="s">
        <v>111</v>
      </c>
      <c r="AS112" s="88" t="s">
        <v>103</v>
      </c>
      <c r="AT112" s="88">
        <v>1.52</v>
      </c>
      <c r="AU112" s="88">
        <v>0.12</v>
      </c>
      <c r="AV112" s="88">
        <v>0.65</v>
      </c>
      <c r="AW112" s="88">
        <v>13.95</v>
      </c>
      <c r="AX112" s="88">
        <v>213.24</v>
      </c>
      <c r="AY112" s="88">
        <v>2.79</v>
      </c>
      <c r="AZ112" s="88">
        <v>0.63</v>
      </c>
      <c r="BA112" s="88">
        <v>1.33</v>
      </c>
      <c r="BB112" s="88">
        <v>12.28</v>
      </c>
      <c r="BC112" s="88" t="s">
        <v>98</v>
      </c>
    </row>
    <row r="113" spans="1:55" s="57" customFormat="1" x14ac:dyDescent="0.25">
      <c r="A113" s="88" t="s">
        <v>22</v>
      </c>
      <c r="B113" s="89">
        <v>40985.441666666666</v>
      </c>
      <c r="C113" s="89">
        <v>40986.550000000003</v>
      </c>
      <c r="D113" s="89">
        <v>40987.216666666667</v>
      </c>
      <c r="E113" s="88">
        <v>9</v>
      </c>
      <c r="F113" s="88" t="s">
        <v>107</v>
      </c>
      <c r="G113" s="88" t="s">
        <v>92</v>
      </c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>
        <v>9.41</v>
      </c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 t="s">
        <v>103</v>
      </c>
      <c r="AT113" s="88">
        <v>1.43</v>
      </c>
      <c r="AU113" s="88" t="s">
        <v>99</v>
      </c>
      <c r="AV113" s="88">
        <v>0.46</v>
      </c>
      <c r="AW113" s="88">
        <v>12.11</v>
      </c>
      <c r="AX113" s="88">
        <v>30.68</v>
      </c>
      <c r="AY113" s="88">
        <v>2.39</v>
      </c>
      <c r="AZ113" s="88">
        <v>0.1</v>
      </c>
      <c r="BA113" s="88">
        <v>1.35</v>
      </c>
      <c r="BB113" s="88">
        <v>7.01</v>
      </c>
      <c r="BC113" s="88" t="s">
        <v>98</v>
      </c>
    </row>
    <row r="114" spans="1:55" s="57" customFormat="1" x14ac:dyDescent="0.25">
      <c r="A114" s="88" t="s">
        <v>22</v>
      </c>
      <c r="B114" s="89">
        <v>40985.440972222219</v>
      </c>
      <c r="C114" s="88"/>
      <c r="D114" s="88"/>
      <c r="E114" s="88"/>
      <c r="F114" s="88" t="s">
        <v>93</v>
      </c>
      <c r="G114" s="88" t="s">
        <v>92</v>
      </c>
      <c r="H114" s="88">
        <v>21.36</v>
      </c>
      <c r="I114" s="88">
        <v>1590</v>
      </c>
      <c r="J114" s="88"/>
      <c r="K114" s="88">
        <v>8.2799999999999994</v>
      </c>
      <c r="L114" s="88">
        <v>11.17</v>
      </c>
      <c r="M114" s="88"/>
      <c r="N114" s="88"/>
      <c r="O114" s="88">
        <v>320</v>
      </c>
      <c r="P114" s="88">
        <v>190</v>
      </c>
      <c r="Q114" s="88">
        <v>37000</v>
      </c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</row>
    <row r="115" spans="1:55" s="57" customFormat="1" x14ac:dyDescent="0.25">
      <c r="A115" s="88" t="s">
        <v>22</v>
      </c>
      <c r="B115" s="89">
        <v>41072.375</v>
      </c>
      <c r="C115" s="88"/>
      <c r="D115" s="88"/>
      <c r="E115" s="88"/>
      <c r="F115" s="88" t="s">
        <v>100</v>
      </c>
      <c r="G115" s="88" t="s">
        <v>92</v>
      </c>
      <c r="H115" s="88">
        <v>11.85</v>
      </c>
      <c r="I115" s="88">
        <v>1336</v>
      </c>
      <c r="J115" s="88">
        <v>390</v>
      </c>
      <c r="K115" s="88">
        <v>7.73</v>
      </c>
      <c r="L115" s="88">
        <v>20.149999999999999</v>
      </c>
      <c r="M115" s="88">
        <v>8.35</v>
      </c>
      <c r="N115" s="88">
        <v>1360</v>
      </c>
      <c r="O115" s="88">
        <v>380</v>
      </c>
      <c r="P115" s="88" t="s">
        <v>158</v>
      </c>
      <c r="Q115" s="88" t="s">
        <v>157</v>
      </c>
      <c r="R115" s="88" t="s">
        <v>90</v>
      </c>
      <c r="S115" s="88">
        <v>156</v>
      </c>
      <c r="T115" s="88">
        <v>211</v>
      </c>
      <c r="U115" s="88"/>
      <c r="V115" s="88">
        <v>5.0199999999999996</v>
      </c>
      <c r="W115" s="88">
        <v>12.5</v>
      </c>
      <c r="X115" s="88">
        <v>15</v>
      </c>
      <c r="Y115" s="88" t="s">
        <v>99</v>
      </c>
      <c r="Z115" s="88">
        <v>8.3000000000000007</v>
      </c>
      <c r="AA115" s="88" t="s">
        <v>98</v>
      </c>
      <c r="AB115" s="88">
        <v>1.1000000000000001</v>
      </c>
      <c r="AC115" s="88">
        <v>0.17</v>
      </c>
      <c r="AD115" s="88">
        <v>22</v>
      </c>
      <c r="AE115" s="88">
        <v>8</v>
      </c>
      <c r="AF115" s="88" t="s">
        <v>97</v>
      </c>
      <c r="AG115" s="88" t="s">
        <v>97</v>
      </c>
      <c r="AH115" s="88" t="s">
        <v>97</v>
      </c>
      <c r="AI115" s="88" t="s">
        <v>97</v>
      </c>
      <c r="AJ115" s="88"/>
      <c r="AK115" s="88"/>
      <c r="AL115" s="88"/>
      <c r="AM115" s="88"/>
      <c r="AN115" s="88"/>
      <c r="AO115" s="88"/>
      <c r="AP115" s="88"/>
      <c r="AQ115" s="88"/>
      <c r="AR115" s="88"/>
      <c r="AS115" s="88" t="s">
        <v>94</v>
      </c>
      <c r="AT115" s="88">
        <v>2.2999999999999998</v>
      </c>
      <c r="AU115" s="88" t="s">
        <v>94</v>
      </c>
      <c r="AV115" s="88">
        <v>0.61</v>
      </c>
      <c r="AW115" s="88">
        <v>4.5999999999999996</v>
      </c>
      <c r="AX115" s="88">
        <v>270</v>
      </c>
      <c r="AY115" s="88">
        <v>2.2000000000000002</v>
      </c>
      <c r="AZ115" s="88">
        <v>0.55000000000000004</v>
      </c>
      <c r="BA115" s="88">
        <v>1.8</v>
      </c>
      <c r="BB115" s="88">
        <v>8.6</v>
      </c>
      <c r="BC115" s="88" t="s">
        <v>101</v>
      </c>
    </row>
    <row r="116" spans="1:55" s="57" customFormat="1" x14ac:dyDescent="0.25">
      <c r="A116" s="88" t="s">
        <v>22</v>
      </c>
      <c r="B116" s="89">
        <v>41072.375</v>
      </c>
      <c r="C116" s="88"/>
      <c r="D116" s="88"/>
      <c r="E116" s="88"/>
      <c r="F116" s="88" t="s">
        <v>96</v>
      </c>
      <c r="G116" s="88" t="s">
        <v>92</v>
      </c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>
        <v>5</v>
      </c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 t="s">
        <v>94</v>
      </c>
      <c r="AT116" s="88">
        <v>2.2999999999999998</v>
      </c>
      <c r="AU116" s="88" t="s">
        <v>94</v>
      </c>
      <c r="AV116" s="88" t="s">
        <v>94</v>
      </c>
      <c r="AW116" s="88">
        <v>3.1</v>
      </c>
      <c r="AX116" s="88" t="s">
        <v>95</v>
      </c>
      <c r="AY116" s="88">
        <v>1.9</v>
      </c>
      <c r="AZ116" s="88" t="s">
        <v>94</v>
      </c>
      <c r="BA116" s="88">
        <v>1.7</v>
      </c>
      <c r="BB116" s="88">
        <v>3.7</v>
      </c>
      <c r="BC116" s="88" t="s">
        <v>101</v>
      </c>
    </row>
    <row r="117" spans="1:55" s="57" customFormat="1" x14ac:dyDescent="0.25">
      <c r="A117" s="88" t="s">
        <v>23</v>
      </c>
      <c r="B117" s="89">
        <v>40730.392361111109</v>
      </c>
      <c r="C117" s="89">
        <v>40729.406944444447</v>
      </c>
      <c r="D117" s="89">
        <v>40730.365277777775</v>
      </c>
      <c r="E117" s="88">
        <v>24</v>
      </c>
      <c r="F117" s="88" t="s">
        <v>100</v>
      </c>
      <c r="G117" s="88" t="s">
        <v>92</v>
      </c>
      <c r="H117" s="88"/>
      <c r="I117" s="88"/>
      <c r="J117" s="88">
        <v>260</v>
      </c>
      <c r="K117" s="88"/>
      <c r="L117" s="88"/>
      <c r="M117" s="88">
        <v>8.02</v>
      </c>
      <c r="N117" s="88">
        <v>1560</v>
      </c>
      <c r="O117" s="88"/>
      <c r="P117" s="88"/>
      <c r="Q117" s="88"/>
      <c r="R117" s="88"/>
      <c r="S117" s="88"/>
      <c r="T117" s="88"/>
      <c r="U117" s="88"/>
      <c r="V117" s="88"/>
      <c r="W117" s="88"/>
      <c r="X117" s="88">
        <v>14.9</v>
      </c>
      <c r="Y117" s="88" t="s">
        <v>99</v>
      </c>
      <c r="Z117" s="88">
        <v>3.38</v>
      </c>
      <c r="AA117" s="88">
        <v>0.16</v>
      </c>
      <c r="AB117" s="88">
        <v>4.5999999999999996</v>
      </c>
      <c r="AC117" s="88">
        <v>2.13</v>
      </c>
      <c r="AD117" s="88">
        <v>34</v>
      </c>
      <c r="AE117" s="88">
        <v>23</v>
      </c>
      <c r="AF117" s="88" t="s">
        <v>97</v>
      </c>
      <c r="AG117" s="88" t="s">
        <v>97</v>
      </c>
      <c r="AH117" s="88" t="s">
        <v>97</v>
      </c>
      <c r="AI117" s="88" t="s">
        <v>97</v>
      </c>
      <c r="AJ117" s="88"/>
      <c r="AK117" s="88"/>
      <c r="AL117" s="88"/>
      <c r="AM117" s="88"/>
      <c r="AN117" s="88"/>
      <c r="AO117" s="88"/>
      <c r="AP117" s="88"/>
      <c r="AQ117" s="88"/>
      <c r="AR117" s="88"/>
      <c r="AS117" s="88" t="s">
        <v>94</v>
      </c>
      <c r="AT117" s="88">
        <v>3.5</v>
      </c>
      <c r="AU117" s="88" t="s">
        <v>94</v>
      </c>
      <c r="AV117" s="88">
        <v>1</v>
      </c>
      <c r="AW117" s="88">
        <v>27</v>
      </c>
      <c r="AX117" s="88">
        <v>140</v>
      </c>
      <c r="AY117" s="88">
        <v>6.4</v>
      </c>
      <c r="AZ117" s="88" t="s">
        <v>94</v>
      </c>
      <c r="BA117" s="88">
        <v>2.1</v>
      </c>
      <c r="BB117" s="88">
        <v>20</v>
      </c>
      <c r="BC117" s="88" t="s">
        <v>101</v>
      </c>
    </row>
    <row r="118" spans="1:55" s="57" customFormat="1" x14ac:dyDescent="0.25">
      <c r="A118" s="88" t="s">
        <v>23</v>
      </c>
      <c r="B118" s="89">
        <v>40730.392361111109</v>
      </c>
      <c r="C118" s="89">
        <v>40729.406944444447</v>
      </c>
      <c r="D118" s="89">
        <v>40730.365277777775</v>
      </c>
      <c r="E118" s="88">
        <v>24</v>
      </c>
      <c r="F118" s="88" t="s">
        <v>96</v>
      </c>
      <c r="G118" s="88" t="s">
        <v>92</v>
      </c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 t="s">
        <v>94</v>
      </c>
      <c r="AT118" s="88">
        <v>3.1</v>
      </c>
      <c r="AU118" s="88" t="s">
        <v>94</v>
      </c>
      <c r="AV118" s="88">
        <v>0.87</v>
      </c>
      <c r="AW118" s="88">
        <v>22</v>
      </c>
      <c r="AX118" s="88">
        <v>41</v>
      </c>
      <c r="AY118" s="88">
        <v>5.6</v>
      </c>
      <c r="AZ118" s="88" t="s">
        <v>94</v>
      </c>
      <c r="BA118" s="88">
        <v>2.1</v>
      </c>
      <c r="BB118" s="88">
        <v>9.8000000000000007</v>
      </c>
      <c r="BC118" s="88" t="s">
        <v>101</v>
      </c>
    </row>
    <row r="119" spans="1:55" s="57" customFormat="1" x14ac:dyDescent="0.25">
      <c r="A119" s="88" t="s">
        <v>23</v>
      </c>
      <c r="B119" s="89">
        <v>40730.392361111109</v>
      </c>
      <c r="C119" s="89"/>
      <c r="D119" s="89"/>
      <c r="E119" s="88"/>
      <c r="F119" s="88" t="s">
        <v>93</v>
      </c>
      <c r="G119" s="88" t="s">
        <v>92</v>
      </c>
      <c r="H119" s="88">
        <v>17.84</v>
      </c>
      <c r="I119" s="88">
        <v>913</v>
      </c>
      <c r="J119" s="88"/>
      <c r="K119" s="88">
        <v>9.2799999999999994</v>
      </c>
      <c r="L119" s="88">
        <v>28.55</v>
      </c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</row>
    <row r="120" spans="1:55" s="57" customFormat="1" x14ac:dyDescent="0.25">
      <c r="A120" s="88" t="s">
        <v>23</v>
      </c>
      <c r="B120" s="89">
        <v>40778.379166666666</v>
      </c>
      <c r="C120" s="89">
        <v>40777.375694444447</v>
      </c>
      <c r="D120" s="89">
        <v>40778.334027777775</v>
      </c>
      <c r="E120" s="88">
        <v>24</v>
      </c>
      <c r="F120" s="88" t="s">
        <v>100</v>
      </c>
      <c r="G120" s="88" t="s">
        <v>92</v>
      </c>
      <c r="H120" s="88"/>
      <c r="I120" s="88"/>
      <c r="J120" s="88">
        <v>320</v>
      </c>
      <c r="K120" s="88"/>
      <c r="L120" s="88"/>
      <c r="M120" s="88">
        <v>9.15</v>
      </c>
      <c r="N120" s="88">
        <v>1370</v>
      </c>
      <c r="O120" s="88"/>
      <c r="P120" s="88"/>
      <c r="Q120" s="88"/>
      <c r="R120" s="88" t="s">
        <v>90</v>
      </c>
      <c r="S120" s="88">
        <v>161</v>
      </c>
      <c r="T120" s="88">
        <v>228</v>
      </c>
      <c r="U120" s="88"/>
      <c r="V120" s="88">
        <v>19</v>
      </c>
      <c r="W120" s="88"/>
      <c r="X120" s="88">
        <v>45.5</v>
      </c>
      <c r="Y120" s="88" t="s">
        <v>99</v>
      </c>
      <c r="Z120" s="88">
        <v>4.4000000000000004</v>
      </c>
      <c r="AA120" s="88">
        <v>0.27</v>
      </c>
      <c r="AB120" s="88">
        <v>3.9</v>
      </c>
      <c r="AC120" s="88">
        <v>4.0199999999999996</v>
      </c>
      <c r="AD120" s="88">
        <v>76</v>
      </c>
      <c r="AE120" s="88">
        <v>37</v>
      </c>
      <c r="AF120" s="88" t="s">
        <v>97</v>
      </c>
      <c r="AG120" s="88" t="s">
        <v>97</v>
      </c>
      <c r="AH120" s="88" t="s">
        <v>97</v>
      </c>
      <c r="AI120" s="88" t="s">
        <v>97</v>
      </c>
      <c r="AJ120" s="88"/>
      <c r="AK120" s="88"/>
      <c r="AL120" s="88"/>
      <c r="AM120" s="88"/>
      <c r="AN120" s="88"/>
      <c r="AO120" s="88"/>
      <c r="AP120" s="88"/>
      <c r="AQ120" s="88"/>
      <c r="AR120" s="88"/>
      <c r="AS120" s="88" t="s">
        <v>94</v>
      </c>
      <c r="AT120" s="88">
        <v>5.6</v>
      </c>
      <c r="AU120" s="88" t="s">
        <v>94</v>
      </c>
      <c r="AV120" s="88">
        <v>1.4</v>
      </c>
      <c r="AW120" s="88">
        <v>34</v>
      </c>
      <c r="AX120" s="88">
        <v>400</v>
      </c>
      <c r="AY120" s="88">
        <v>4.5999999999999996</v>
      </c>
      <c r="AZ120" s="88">
        <v>1.8</v>
      </c>
      <c r="BA120" s="88">
        <v>1.7</v>
      </c>
      <c r="BB120" s="88">
        <v>63</v>
      </c>
      <c r="BC120" s="88" t="s">
        <v>101</v>
      </c>
    </row>
    <row r="121" spans="1:55" s="57" customFormat="1" x14ac:dyDescent="0.25">
      <c r="A121" s="88" t="s">
        <v>23</v>
      </c>
      <c r="B121" s="89">
        <v>40778.379166666666</v>
      </c>
      <c r="C121" s="89">
        <v>40777.375694444447</v>
      </c>
      <c r="D121" s="89">
        <v>40778.334027777775</v>
      </c>
      <c r="E121" s="88">
        <v>24</v>
      </c>
      <c r="F121" s="88" t="s">
        <v>96</v>
      </c>
      <c r="G121" s="88" t="s">
        <v>92</v>
      </c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>
        <v>16</v>
      </c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 t="s">
        <v>94</v>
      </c>
      <c r="AT121" s="88">
        <v>4.5</v>
      </c>
      <c r="AU121" s="88" t="s">
        <v>94</v>
      </c>
      <c r="AV121" s="88" t="s">
        <v>94</v>
      </c>
      <c r="AW121" s="88">
        <v>20</v>
      </c>
      <c r="AX121" s="88" t="s">
        <v>95</v>
      </c>
      <c r="AY121" s="88">
        <v>3.8</v>
      </c>
      <c r="AZ121" s="88" t="s">
        <v>94</v>
      </c>
      <c r="BA121" s="88">
        <v>1.7</v>
      </c>
      <c r="BB121" s="88">
        <v>7.9</v>
      </c>
      <c r="BC121" s="88" t="s">
        <v>101</v>
      </c>
    </row>
    <row r="122" spans="1:55" s="57" customFormat="1" x14ac:dyDescent="0.25">
      <c r="A122" s="88" t="s">
        <v>23</v>
      </c>
      <c r="B122" s="89">
        <v>40778.379861111112</v>
      </c>
      <c r="C122" s="88"/>
      <c r="D122" s="88"/>
      <c r="E122" s="88"/>
      <c r="F122" s="88" t="s">
        <v>93</v>
      </c>
      <c r="G122" s="88" t="s">
        <v>92</v>
      </c>
      <c r="H122" s="88">
        <v>15.39</v>
      </c>
      <c r="I122" s="88">
        <v>2152</v>
      </c>
      <c r="J122" s="88"/>
      <c r="K122" s="88">
        <v>8.86</v>
      </c>
      <c r="L122" s="88">
        <v>29.15</v>
      </c>
      <c r="M122" s="88"/>
      <c r="N122" s="88"/>
      <c r="O122" s="88">
        <v>3000</v>
      </c>
      <c r="P122" s="88" t="s">
        <v>156</v>
      </c>
      <c r="Q122" s="88" t="s">
        <v>155</v>
      </c>
      <c r="R122" s="88"/>
      <c r="S122" s="88"/>
      <c r="T122" s="88"/>
      <c r="U122" s="88"/>
      <c r="V122" s="88"/>
      <c r="W122" s="88" t="s">
        <v>90</v>
      </c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</row>
    <row r="123" spans="1:55" s="57" customFormat="1" x14ac:dyDescent="0.25">
      <c r="A123" s="88" t="s">
        <v>23</v>
      </c>
      <c r="B123" s="89">
        <v>40799.46875</v>
      </c>
      <c r="C123" s="89">
        <v>40798.439583333333</v>
      </c>
      <c r="D123" s="89">
        <v>40799.397916666669</v>
      </c>
      <c r="E123" s="88">
        <v>24</v>
      </c>
      <c r="F123" s="88" t="s">
        <v>100</v>
      </c>
      <c r="G123" s="88" t="s">
        <v>92</v>
      </c>
      <c r="H123" s="88"/>
      <c r="I123" s="88"/>
      <c r="J123" s="88">
        <v>295</v>
      </c>
      <c r="K123" s="88"/>
      <c r="L123" s="88"/>
      <c r="M123" s="88">
        <v>8.66</v>
      </c>
      <c r="N123" s="88">
        <v>1550</v>
      </c>
      <c r="O123" s="88"/>
      <c r="P123" s="88"/>
      <c r="Q123" s="88"/>
      <c r="R123" s="88"/>
      <c r="S123" s="88"/>
      <c r="T123" s="88"/>
      <c r="U123" s="88"/>
      <c r="V123" s="88"/>
      <c r="W123" s="88"/>
      <c r="X123" s="88">
        <v>6.37</v>
      </c>
      <c r="Y123" s="88" t="s">
        <v>99</v>
      </c>
      <c r="Z123" s="88">
        <v>0.5</v>
      </c>
      <c r="AA123" s="88">
        <v>0.1</v>
      </c>
      <c r="AB123" s="88">
        <v>1.1000000000000001</v>
      </c>
      <c r="AC123" s="88">
        <v>0.55000000000000004</v>
      </c>
      <c r="AD123" s="88" t="s">
        <v>90</v>
      </c>
      <c r="AE123" s="88" t="s">
        <v>90</v>
      </c>
      <c r="AF123" s="88" t="s">
        <v>97</v>
      </c>
      <c r="AG123" s="88" t="s">
        <v>97</v>
      </c>
      <c r="AH123" s="88" t="s">
        <v>97</v>
      </c>
      <c r="AI123" s="88" t="s">
        <v>97</v>
      </c>
      <c r="AJ123" s="88"/>
      <c r="AK123" s="88"/>
      <c r="AL123" s="88"/>
      <c r="AM123" s="88"/>
      <c r="AN123" s="88"/>
      <c r="AO123" s="88"/>
      <c r="AP123" s="88"/>
      <c r="AQ123" s="88"/>
      <c r="AR123" s="88"/>
      <c r="AS123" s="88" t="s">
        <v>94</v>
      </c>
      <c r="AT123" s="88">
        <v>4.5</v>
      </c>
      <c r="AU123" s="88" t="s">
        <v>94</v>
      </c>
      <c r="AV123" s="88" t="s">
        <v>94</v>
      </c>
      <c r="AW123" s="88">
        <v>9.6999999999999993</v>
      </c>
      <c r="AX123" s="88">
        <v>130</v>
      </c>
      <c r="AY123" s="88">
        <v>2.2999999999999998</v>
      </c>
      <c r="AZ123" s="88" t="s">
        <v>94</v>
      </c>
      <c r="BA123" s="88">
        <v>0.51</v>
      </c>
      <c r="BB123" s="88">
        <v>4.5999999999999996</v>
      </c>
      <c r="BC123" s="88" t="s">
        <v>101</v>
      </c>
    </row>
    <row r="124" spans="1:55" s="57" customFormat="1" x14ac:dyDescent="0.25">
      <c r="A124" s="88" t="s">
        <v>23</v>
      </c>
      <c r="B124" s="89">
        <v>40799.46875</v>
      </c>
      <c r="C124" s="89">
        <v>40798.439583333333</v>
      </c>
      <c r="D124" s="89">
        <v>40799.397916666669</v>
      </c>
      <c r="E124" s="88">
        <v>24</v>
      </c>
      <c r="F124" s="88" t="s">
        <v>96</v>
      </c>
      <c r="G124" s="88" t="s">
        <v>92</v>
      </c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 t="s">
        <v>94</v>
      </c>
      <c r="AT124" s="88">
        <v>4.5</v>
      </c>
      <c r="AU124" s="88" t="s">
        <v>94</v>
      </c>
      <c r="AV124" s="88" t="s">
        <v>94</v>
      </c>
      <c r="AW124" s="88">
        <v>9</v>
      </c>
      <c r="AX124" s="88" t="s">
        <v>95</v>
      </c>
      <c r="AY124" s="88">
        <v>2.2000000000000002</v>
      </c>
      <c r="AZ124" s="88" t="s">
        <v>94</v>
      </c>
      <c r="BA124" s="88">
        <v>0.52</v>
      </c>
      <c r="BB124" s="88">
        <v>3.1</v>
      </c>
      <c r="BC124" s="88" t="s">
        <v>101</v>
      </c>
    </row>
    <row r="125" spans="1:55" s="57" customFormat="1" x14ac:dyDescent="0.25">
      <c r="A125" s="88" t="s">
        <v>23</v>
      </c>
      <c r="B125" s="89">
        <v>40799.46875</v>
      </c>
      <c r="C125" s="89"/>
      <c r="D125" s="89"/>
      <c r="E125" s="88"/>
      <c r="F125" s="88" t="s">
        <v>93</v>
      </c>
      <c r="G125" s="88"/>
      <c r="H125" s="88">
        <v>14.74</v>
      </c>
      <c r="I125" s="88">
        <v>1546</v>
      </c>
      <c r="J125" s="88"/>
      <c r="K125" s="88">
        <v>8.9600000000000009</v>
      </c>
      <c r="L125" s="88">
        <v>27.13</v>
      </c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</row>
    <row r="126" spans="1:55" s="57" customFormat="1" x14ac:dyDescent="0.25">
      <c r="A126" s="88" t="s">
        <v>23</v>
      </c>
      <c r="B126" s="89">
        <v>40834.416666666664</v>
      </c>
      <c r="C126" s="89">
        <v>40833.447916666664</v>
      </c>
      <c r="D126" s="89">
        <v>40834.40625</v>
      </c>
      <c r="E126" s="88">
        <v>24</v>
      </c>
      <c r="F126" s="88" t="s">
        <v>100</v>
      </c>
      <c r="G126" s="88" t="s">
        <v>92</v>
      </c>
      <c r="H126" s="88"/>
      <c r="I126" s="88"/>
      <c r="J126" s="88">
        <v>300</v>
      </c>
      <c r="K126" s="88"/>
      <c r="L126" s="88"/>
      <c r="M126" s="88">
        <v>8.44</v>
      </c>
      <c r="N126" s="88">
        <v>1500</v>
      </c>
      <c r="O126" s="88"/>
      <c r="P126" s="88"/>
      <c r="Q126" s="88"/>
      <c r="R126" s="88"/>
      <c r="S126" s="88"/>
      <c r="T126" s="88"/>
      <c r="U126" s="88"/>
      <c r="V126" s="88"/>
      <c r="W126" s="88"/>
      <c r="X126" s="88">
        <v>250</v>
      </c>
      <c r="Y126" s="88">
        <v>0.2</v>
      </c>
      <c r="Z126" s="88">
        <v>31.6</v>
      </c>
      <c r="AA126" s="88">
        <v>0.33</v>
      </c>
      <c r="AB126" s="88">
        <v>2.9</v>
      </c>
      <c r="AC126" s="88">
        <v>3.32</v>
      </c>
      <c r="AD126" s="88">
        <v>373</v>
      </c>
      <c r="AE126" s="88">
        <v>46</v>
      </c>
      <c r="AF126" s="88" t="s">
        <v>97</v>
      </c>
      <c r="AG126" s="88" t="s">
        <v>97</v>
      </c>
      <c r="AH126" s="88" t="s">
        <v>97</v>
      </c>
      <c r="AI126" s="88" t="s">
        <v>97</v>
      </c>
      <c r="AJ126" s="88"/>
      <c r="AK126" s="88"/>
      <c r="AL126" s="88"/>
      <c r="AM126" s="88"/>
      <c r="AN126" s="88"/>
      <c r="AO126" s="88"/>
      <c r="AP126" s="88"/>
      <c r="AQ126" s="88"/>
      <c r="AR126" s="88"/>
      <c r="AS126" s="88" t="s">
        <v>94</v>
      </c>
      <c r="AT126" s="88">
        <v>6.8</v>
      </c>
      <c r="AU126" s="88">
        <v>2.1</v>
      </c>
      <c r="AV126" s="88">
        <v>7.6</v>
      </c>
      <c r="AW126" s="88">
        <v>21</v>
      </c>
      <c r="AX126" s="88">
        <v>7400</v>
      </c>
      <c r="AY126" s="88">
        <v>8.9</v>
      </c>
      <c r="AZ126" s="88">
        <v>5.8</v>
      </c>
      <c r="BA126" s="88">
        <v>3.4</v>
      </c>
      <c r="BB126" s="88">
        <v>52</v>
      </c>
      <c r="BC126" s="88" t="s">
        <v>101</v>
      </c>
    </row>
    <row r="127" spans="1:55" s="57" customFormat="1" x14ac:dyDescent="0.25">
      <c r="A127" s="88" t="s">
        <v>23</v>
      </c>
      <c r="B127" s="89">
        <v>40834.416666666664</v>
      </c>
      <c r="C127" s="89">
        <v>40833.447916666664</v>
      </c>
      <c r="D127" s="89">
        <v>40834.40625</v>
      </c>
      <c r="E127" s="88">
        <v>24</v>
      </c>
      <c r="F127" s="88" t="s">
        <v>96</v>
      </c>
      <c r="G127" s="88" t="s">
        <v>92</v>
      </c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 t="s">
        <v>94</v>
      </c>
      <c r="AT127" s="88">
        <v>4.8</v>
      </c>
      <c r="AU127" s="88">
        <v>1.3</v>
      </c>
      <c r="AV127" s="88" t="s">
        <v>94</v>
      </c>
      <c r="AW127" s="88">
        <v>9.9</v>
      </c>
      <c r="AX127" s="88" t="s">
        <v>95</v>
      </c>
      <c r="AY127" s="88">
        <v>3.2</v>
      </c>
      <c r="AZ127" s="88" t="s">
        <v>94</v>
      </c>
      <c r="BA127" s="88">
        <v>3.2</v>
      </c>
      <c r="BB127" s="88">
        <v>7.9</v>
      </c>
      <c r="BC127" s="88" t="s">
        <v>101</v>
      </c>
    </row>
    <row r="128" spans="1:55" s="57" customFormat="1" x14ac:dyDescent="0.25">
      <c r="A128" s="88" t="s">
        <v>23</v>
      </c>
      <c r="B128" s="89">
        <v>40834.416666666664</v>
      </c>
      <c r="C128" s="89"/>
      <c r="D128" s="89"/>
      <c r="E128" s="88"/>
      <c r="F128" s="88" t="s">
        <v>93</v>
      </c>
      <c r="G128" s="88"/>
      <c r="H128" s="88">
        <v>15.32</v>
      </c>
      <c r="I128" s="88">
        <v>1550</v>
      </c>
      <c r="J128" s="88"/>
      <c r="K128" s="88">
        <v>8.76</v>
      </c>
      <c r="L128" s="88">
        <v>19.77</v>
      </c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</row>
    <row r="129" spans="1:55" s="57" customFormat="1" x14ac:dyDescent="0.25">
      <c r="A129" s="88" t="s">
        <v>23</v>
      </c>
      <c r="B129" s="89">
        <v>40877.411805555559</v>
      </c>
      <c r="C129" s="89">
        <v>40876.425000000003</v>
      </c>
      <c r="D129" s="89">
        <v>40877.383333333331</v>
      </c>
      <c r="E129" s="88">
        <v>24</v>
      </c>
      <c r="F129" s="88" t="s">
        <v>100</v>
      </c>
      <c r="G129" s="88" t="s">
        <v>92</v>
      </c>
      <c r="H129" s="88"/>
      <c r="I129" s="88"/>
      <c r="J129" s="88">
        <v>250</v>
      </c>
      <c r="K129" s="88"/>
      <c r="L129" s="88"/>
      <c r="M129" s="88">
        <v>9.1999999999999993</v>
      </c>
      <c r="N129" s="88">
        <v>1600</v>
      </c>
      <c r="O129" s="88"/>
      <c r="P129" s="88"/>
      <c r="Q129" s="88"/>
      <c r="R129" s="88"/>
      <c r="S129" s="88"/>
      <c r="T129" s="88"/>
      <c r="U129" s="88"/>
      <c r="V129" s="88"/>
      <c r="W129" s="88"/>
      <c r="X129" s="88">
        <v>2.63</v>
      </c>
      <c r="Y129" s="88" t="s">
        <v>99</v>
      </c>
      <c r="Z129" s="88">
        <v>17.399999999999999</v>
      </c>
      <c r="AA129" s="88">
        <v>0.05</v>
      </c>
      <c r="AB129" s="88">
        <v>2.8</v>
      </c>
      <c r="AC129" s="88">
        <v>0.5</v>
      </c>
      <c r="AD129" s="88" t="s">
        <v>90</v>
      </c>
      <c r="AE129" s="88" t="s">
        <v>90</v>
      </c>
      <c r="AF129" s="88" t="s">
        <v>97</v>
      </c>
      <c r="AG129" s="88" t="s">
        <v>97</v>
      </c>
      <c r="AH129" s="88" t="s">
        <v>97</v>
      </c>
      <c r="AI129" s="88" t="s">
        <v>97</v>
      </c>
      <c r="AJ129" s="88"/>
      <c r="AK129" s="88"/>
      <c r="AL129" s="88"/>
      <c r="AM129" s="88"/>
      <c r="AN129" s="88"/>
      <c r="AO129" s="88"/>
      <c r="AP129" s="88"/>
      <c r="AQ129" s="88"/>
      <c r="AR129" s="88"/>
      <c r="AS129" s="88" t="s">
        <v>94</v>
      </c>
      <c r="AT129" s="88">
        <v>3.9</v>
      </c>
      <c r="AU129" s="88" t="s">
        <v>94</v>
      </c>
      <c r="AV129" s="88">
        <v>2.2000000000000002</v>
      </c>
      <c r="AW129" s="88">
        <v>15</v>
      </c>
      <c r="AX129" s="88">
        <v>74</v>
      </c>
      <c r="AY129" s="88">
        <v>3.2</v>
      </c>
      <c r="AZ129" s="88" t="s">
        <v>94</v>
      </c>
      <c r="BA129" s="88">
        <v>1.2</v>
      </c>
      <c r="BB129" s="88">
        <v>9.8000000000000007</v>
      </c>
      <c r="BC129" s="88" t="s">
        <v>101</v>
      </c>
    </row>
    <row r="130" spans="1:55" s="57" customFormat="1" x14ac:dyDescent="0.25">
      <c r="A130" s="88" t="s">
        <v>23</v>
      </c>
      <c r="B130" s="89">
        <v>40877.411805555559</v>
      </c>
      <c r="C130" s="89">
        <v>40876.425000000003</v>
      </c>
      <c r="D130" s="89">
        <v>40877.383333333331</v>
      </c>
      <c r="E130" s="88">
        <v>24</v>
      </c>
      <c r="F130" s="88" t="s">
        <v>96</v>
      </c>
      <c r="G130" s="88" t="s">
        <v>92</v>
      </c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 t="s">
        <v>94</v>
      </c>
      <c r="AT130" s="88">
        <v>3.8</v>
      </c>
      <c r="AU130" s="88" t="s">
        <v>94</v>
      </c>
      <c r="AV130" s="88">
        <v>2.4</v>
      </c>
      <c r="AW130" s="88">
        <v>13</v>
      </c>
      <c r="AX130" s="88">
        <v>26</v>
      </c>
      <c r="AY130" s="88">
        <v>2.7</v>
      </c>
      <c r="AZ130" s="88" t="s">
        <v>94</v>
      </c>
      <c r="BA130" s="88">
        <v>1.1000000000000001</v>
      </c>
      <c r="BB130" s="88">
        <v>8.1</v>
      </c>
      <c r="BC130" s="88" t="s">
        <v>101</v>
      </c>
    </row>
    <row r="131" spans="1:55" s="57" customFormat="1" x14ac:dyDescent="0.25">
      <c r="A131" s="88" t="s">
        <v>23</v>
      </c>
      <c r="B131" s="89">
        <v>40877.411805555559</v>
      </c>
      <c r="C131" s="89"/>
      <c r="D131" s="89"/>
      <c r="E131" s="88"/>
      <c r="F131" s="88" t="s">
        <v>93</v>
      </c>
      <c r="G131" s="88"/>
      <c r="H131" s="88">
        <v>21.24</v>
      </c>
      <c r="I131" s="88">
        <v>782</v>
      </c>
      <c r="J131" s="88"/>
      <c r="K131" s="88">
        <v>10.039999999999999</v>
      </c>
      <c r="L131" s="88">
        <v>16.34</v>
      </c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</row>
    <row r="132" spans="1:55" s="57" customFormat="1" x14ac:dyDescent="0.25">
      <c r="A132" s="88" t="s">
        <v>23</v>
      </c>
      <c r="B132" s="89">
        <v>40890.459027777775</v>
      </c>
      <c r="C132" s="89">
        <v>40889.371527777781</v>
      </c>
      <c r="D132" s="89">
        <v>40889.413194444445</v>
      </c>
      <c r="E132" s="88">
        <v>6</v>
      </c>
      <c r="F132" s="88" t="s">
        <v>108</v>
      </c>
      <c r="G132" s="88" t="s">
        <v>92</v>
      </c>
      <c r="H132" s="88"/>
      <c r="I132" s="88"/>
      <c r="J132" s="88">
        <v>95</v>
      </c>
      <c r="K132" s="88"/>
      <c r="L132" s="88"/>
      <c r="M132" s="88">
        <v>6.95</v>
      </c>
      <c r="N132" s="88">
        <v>369</v>
      </c>
      <c r="O132" s="88"/>
      <c r="P132" s="88"/>
      <c r="Q132" s="88"/>
      <c r="R132" s="88" t="s">
        <v>127</v>
      </c>
      <c r="S132" s="88">
        <v>32.4</v>
      </c>
      <c r="T132" s="88">
        <v>35.9</v>
      </c>
      <c r="U132" s="88"/>
      <c r="V132" s="88">
        <v>36</v>
      </c>
      <c r="W132" s="88"/>
      <c r="X132" s="88">
        <v>90.5</v>
      </c>
      <c r="Y132" s="88">
        <v>0.7</v>
      </c>
      <c r="Z132" s="88">
        <v>9</v>
      </c>
      <c r="AA132" s="88">
        <v>0.05</v>
      </c>
      <c r="AB132" s="88">
        <v>3.5</v>
      </c>
      <c r="AC132" s="88">
        <v>1.96</v>
      </c>
      <c r="AD132" s="88">
        <v>179</v>
      </c>
      <c r="AE132" s="88">
        <v>43</v>
      </c>
      <c r="AF132" s="88" t="s">
        <v>97</v>
      </c>
      <c r="AG132" s="88" t="s">
        <v>97</v>
      </c>
      <c r="AH132" s="88" t="s">
        <v>97</v>
      </c>
      <c r="AI132" s="88" t="s">
        <v>97</v>
      </c>
      <c r="AJ132" s="88" t="s">
        <v>111</v>
      </c>
      <c r="AK132" s="88">
        <v>46</v>
      </c>
      <c r="AL132" s="88">
        <v>12</v>
      </c>
      <c r="AM132" s="88">
        <v>22</v>
      </c>
      <c r="AN132" s="88" t="s">
        <v>111</v>
      </c>
      <c r="AO132" s="88" t="s">
        <v>111</v>
      </c>
      <c r="AP132" s="88">
        <v>5.5</v>
      </c>
      <c r="AQ132" s="88">
        <v>43</v>
      </c>
      <c r="AR132" s="88" t="s">
        <v>111</v>
      </c>
      <c r="AS132" s="88" t="s">
        <v>94</v>
      </c>
      <c r="AT132" s="88">
        <v>2.7</v>
      </c>
      <c r="AU132" s="88" t="s">
        <v>94</v>
      </c>
      <c r="AV132" s="88">
        <v>5.4</v>
      </c>
      <c r="AW132" s="88">
        <v>51</v>
      </c>
      <c r="AX132" s="88">
        <v>3000</v>
      </c>
      <c r="AY132" s="88">
        <v>8.8000000000000007</v>
      </c>
      <c r="AZ132" s="88">
        <v>3.8</v>
      </c>
      <c r="BA132" s="88">
        <v>0.67</v>
      </c>
      <c r="BB132" s="88">
        <v>130</v>
      </c>
      <c r="BC132" s="88" t="s">
        <v>101</v>
      </c>
    </row>
    <row r="133" spans="1:55" s="57" customFormat="1" x14ac:dyDescent="0.25">
      <c r="A133" s="88" t="s">
        <v>23</v>
      </c>
      <c r="B133" s="89">
        <v>40890.459027777775</v>
      </c>
      <c r="C133" s="89">
        <v>40889.371527777781</v>
      </c>
      <c r="D133" s="89">
        <v>40889.413194444445</v>
      </c>
      <c r="E133" s="88">
        <v>6</v>
      </c>
      <c r="F133" s="88" t="s">
        <v>107</v>
      </c>
      <c r="G133" s="88" t="s">
        <v>92</v>
      </c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>
        <v>34</v>
      </c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 t="s">
        <v>94</v>
      </c>
      <c r="AT133" s="88">
        <v>1.9</v>
      </c>
      <c r="AU133" s="88" t="s">
        <v>94</v>
      </c>
      <c r="AV133" s="88">
        <v>0.89</v>
      </c>
      <c r="AW133" s="88">
        <v>26</v>
      </c>
      <c r="AX133" s="88">
        <v>78</v>
      </c>
      <c r="AY133" s="88">
        <v>4.5999999999999996</v>
      </c>
      <c r="AZ133" s="88" t="s">
        <v>94</v>
      </c>
      <c r="BA133" s="88">
        <v>0.68</v>
      </c>
      <c r="BB133" s="88">
        <v>36</v>
      </c>
      <c r="BC133" s="88" t="s">
        <v>101</v>
      </c>
    </row>
    <row r="134" spans="1:55" s="57" customFormat="1" x14ac:dyDescent="0.25">
      <c r="A134" s="88" t="s">
        <v>23</v>
      </c>
      <c r="B134" s="89">
        <v>40890.45208333333</v>
      </c>
      <c r="C134" s="88"/>
      <c r="D134" s="88"/>
      <c r="E134" s="88"/>
      <c r="F134" s="88" t="s">
        <v>93</v>
      </c>
      <c r="G134" s="88" t="s">
        <v>92</v>
      </c>
      <c r="H134" s="88">
        <v>11.12</v>
      </c>
      <c r="I134" s="88">
        <v>222</v>
      </c>
      <c r="J134" s="88"/>
      <c r="K134" s="88">
        <v>8.56</v>
      </c>
      <c r="L134" s="88">
        <v>12.81</v>
      </c>
      <c r="M134" s="88"/>
      <c r="N134" s="88"/>
      <c r="O134" s="88">
        <v>32000</v>
      </c>
      <c r="P134" s="88">
        <v>5800</v>
      </c>
      <c r="Q134" s="88">
        <v>45000</v>
      </c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</row>
    <row r="135" spans="1:55" s="57" customFormat="1" x14ac:dyDescent="0.25">
      <c r="A135" s="88" t="s">
        <v>23</v>
      </c>
      <c r="B135" s="89">
        <v>40890.453472222223</v>
      </c>
      <c r="C135" s="89">
        <v>40889.496527777781</v>
      </c>
      <c r="D135" s="89">
        <v>40890.413194444445</v>
      </c>
      <c r="E135" s="88">
        <v>12</v>
      </c>
      <c r="F135" s="88" t="s">
        <v>108</v>
      </c>
      <c r="G135" s="88" t="s">
        <v>92</v>
      </c>
      <c r="H135" s="88"/>
      <c r="I135" s="88"/>
      <c r="J135" s="88">
        <v>135</v>
      </c>
      <c r="K135" s="88"/>
      <c r="L135" s="88"/>
      <c r="M135" s="88">
        <v>7.42</v>
      </c>
      <c r="N135" s="88">
        <v>458</v>
      </c>
      <c r="O135" s="88"/>
      <c r="P135" s="88"/>
      <c r="Q135" s="88"/>
      <c r="R135" s="88">
        <v>24</v>
      </c>
      <c r="S135" s="88">
        <v>37.6</v>
      </c>
      <c r="T135" s="88">
        <v>61.9</v>
      </c>
      <c r="U135" s="88"/>
      <c r="V135" s="88">
        <v>18</v>
      </c>
      <c r="W135" s="88"/>
      <c r="X135" s="88">
        <v>62.2</v>
      </c>
      <c r="Y135" s="88" t="s">
        <v>99</v>
      </c>
      <c r="Z135" s="88">
        <v>22.6</v>
      </c>
      <c r="AA135" s="88">
        <v>0.24</v>
      </c>
      <c r="AB135" s="88">
        <v>1.7</v>
      </c>
      <c r="AC135" s="88">
        <v>1.4</v>
      </c>
      <c r="AD135" s="88">
        <v>68</v>
      </c>
      <c r="AE135" s="88">
        <v>15</v>
      </c>
      <c r="AF135" s="88" t="s">
        <v>97</v>
      </c>
      <c r="AG135" s="88">
        <v>260</v>
      </c>
      <c r="AH135" s="88" t="s">
        <v>97</v>
      </c>
      <c r="AI135" s="88" t="s">
        <v>97</v>
      </c>
      <c r="AJ135" s="88" t="s">
        <v>111</v>
      </c>
      <c r="AK135" s="88">
        <v>11</v>
      </c>
      <c r="AL135" s="88" t="s">
        <v>111</v>
      </c>
      <c r="AM135" s="88">
        <v>3.3</v>
      </c>
      <c r="AN135" s="88" t="s">
        <v>111</v>
      </c>
      <c r="AO135" s="88" t="s">
        <v>111</v>
      </c>
      <c r="AP135" s="88" t="s">
        <v>111</v>
      </c>
      <c r="AQ135" s="88" t="s">
        <v>90</v>
      </c>
      <c r="AR135" s="88">
        <v>12</v>
      </c>
      <c r="AS135" s="88" t="s">
        <v>94</v>
      </c>
      <c r="AT135" s="88">
        <v>3.2</v>
      </c>
      <c r="AU135" s="88">
        <v>0.62</v>
      </c>
      <c r="AV135" s="88">
        <v>3.6</v>
      </c>
      <c r="AW135" s="88">
        <v>21</v>
      </c>
      <c r="AX135" s="88">
        <v>2500</v>
      </c>
      <c r="AY135" s="88">
        <v>5.7</v>
      </c>
      <c r="AZ135" s="88">
        <v>1.7</v>
      </c>
      <c r="BA135" s="88">
        <v>0.52</v>
      </c>
      <c r="BB135" s="88">
        <v>40</v>
      </c>
      <c r="BC135" s="88" t="s">
        <v>101</v>
      </c>
    </row>
    <row r="136" spans="1:55" s="57" customFormat="1" x14ac:dyDescent="0.25">
      <c r="A136" s="88" t="s">
        <v>23</v>
      </c>
      <c r="B136" s="89">
        <v>40890.453472222223</v>
      </c>
      <c r="C136" s="89">
        <v>40889.496527777781</v>
      </c>
      <c r="D136" s="89">
        <v>40890.413194444445</v>
      </c>
      <c r="E136" s="88">
        <v>12</v>
      </c>
      <c r="F136" s="88" t="s">
        <v>107</v>
      </c>
      <c r="G136" s="88" t="s">
        <v>92</v>
      </c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>
        <v>18</v>
      </c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 t="s">
        <v>94</v>
      </c>
      <c r="AT136" s="88">
        <v>2.6</v>
      </c>
      <c r="AU136" s="88" t="s">
        <v>94</v>
      </c>
      <c r="AV136" s="88">
        <v>1.1000000000000001</v>
      </c>
      <c r="AW136" s="88">
        <v>14</v>
      </c>
      <c r="AX136" s="88">
        <v>61</v>
      </c>
      <c r="AY136" s="88">
        <v>4.3</v>
      </c>
      <c r="AZ136" s="88" t="s">
        <v>94</v>
      </c>
      <c r="BA136" s="88">
        <v>0.59</v>
      </c>
      <c r="BB136" s="88">
        <v>15</v>
      </c>
      <c r="BC136" s="88" t="s">
        <v>101</v>
      </c>
    </row>
    <row r="137" spans="1:55" s="57" customFormat="1" x14ac:dyDescent="0.25">
      <c r="A137" s="88" t="s">
        <v>23</v>
      </c>
      <c r="B137" s="89">
        <v>40890.452777777777</v>
      </c>
      <c r="C137" s="88"/>
      <c r="D137" s="88"/>
      <c r="E137" s="88"/>
      <c r="F137" s="88" t="s">
        <v>93</v>
      </c>
      <c r="G137" s="88" t="s">
        <v>92</v>
      </c>
      <c r="H137" s="88">
        <v>13.29</v>
      </c>
      <c r="I137" s="88">
        <v>472</v>
      </c>
      <c r="J137" s="88"/>
      <c r="K137" s="88">
        <v>8.77</v>
      </c>
      <c r="L137" s="88">
        <v>14.26</v>
      </c>
      <c r="M137" s="88"/>
      <c r="N137" s="88"/>
      <c r="O137" s="88">
        <v>5400</v>
      </c>
      <c r="P137" s="88">
        <v>2700</v>
      </c>
      <c r="Q137" s="88" t="s">
        <v>154</v>
      </c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</row>
    <row r="138" spans="1:55" s="57" customFormat="1" x14ac:dyDescent="0.25">
      <c r="A138" s="88" t="s">
        <v>23</v>
      </c>
      <c r="B138" s="89">
        <v>40892.402083333334</v>
      </c>
      <c r="C138" s="89">
        <v>40890.496527777781</v>
      </c>
      <c r="D138" s="89">
        <v>40891.663194444445</v>
      </c>
      <c r="E138" s="88">
        <v>15</v>
      </c>
      <c r="F138" s="88" t="s">
        <v>108</v>
      </c>
      <c r="G138" s="88" t="s">
        <v>92</v>
      </c>
      <c r="H138" s="88"/>
      <c r="I138" s="88"/>
      <c r="J138" s="88">
        <v>155</v>
      </c>
      <c r="K138" s="88"/>
      <c r="L138" s="88"/>
      <c r="M138" s="88">
        <v>8.9</v>
      </c>
      <c r="N138" s="88">
        <v>574</v>
      </c>
      <c r="O138" s="88"/>
      <c r="P138" s="88"/>
      <c r="Q138" s="88"/>
      <c r="R138" s="88">
        <v>18</v>
      </c>
      <c r="S138" s="88">
        <v>45.4</v>
      </c>
      <c r="T138" s="88">
        <v>70</v>
      </c>
      <c r="U138" s="88"/>
      <c r="V138" s="88">
        <v>22</v>
      </c>
      <c r="W138" s="88"/>
      <c r="X138" s="88">
        <v>9.2899999999999991</v>
      </c>
      <c r="Y138" s="88" t="s">
        <v>99</v>
      </c>
      <c r="Z138" s="88">
        <v>17.600000000000001</v>
      </c>
      <c r="AA138" s="88">
        <v>0.18</v>
      </c>
      <c r="AB138" s="88">
        <v>1.2</v>
      </c>
      <c r="AC138" s="88">
        <v>0.78</v>
      </c>
      <c r="AD138" s="88">
        <v>7</v>
      </c>
      <c r="AE138" s="88" t="s">
        <v>90</v>
      </c>
      <c r="AF138" s="88" t="s">
        <v>97</v>
      </c>
      <c r="AG138" s="88">
        <v>190</v>
      </c>
      <c r="AH138" s="88" t="s">
        <v>97</v>
      </c>
      <c r="AI138" s="88">
        <v>48</v>
      </c>
      <c r="AJ138" s="88"/>
      <c r="AK138" s="88"/>
      <c r="AL138" s="88"/>
      <c r="AM138" s="88"/>
      <c r="AN138" s="88"/>
      <c r="AO138" s="88"/>
      <c r="AP138" s="88"/>
      <c r="AQ138" s="88"/>
      <c r="AR138" s="88"/>
      <c r="AS138" s="88" t="s">
        <v>94</v>
      </c>
      <c r="AT138" s="88">
        <v>2.8</v>
      </c>
      <c r="AU138" s="88" t="s">
        <v>94</v>
      </c>
      <c r="AV138" s="88">
        <v>1.5</v>
      </c>
      <c r="AW138" s="88">
        <v>16</v>
      </c>
      <c r="AX138" s="88">
        <v>280</v>
      </c>
      <c r="AY138" s="88">
        <v>3.8</v>
      </c>
      <c r="AZ138" s="88" t="s">
        <v>94</v>
      </c>
      <c r="BA138" s="88">
        <v>0.73</v>
      </c>
      <c r="BB138" s="88">
        <v>12</v>
      </c>
      <c r="BC138" s="88" t="s">
        <v>101</v>
      </c>
    </row>
    <row r="139" spans="1:55" s="57" customFormat="1" x14ac:dyDescent="0.25">
      <c r="A139" s="88" t="s">
        <v>23</v>
      </c>
      <c r="B139" s="89">
        <v>40892.402083333334</v>
      </c>
      <c r="C139" s="89">
        <v>40890.496527777781</v>
      </c>
      <c r="D139" s="89">
        <v>40891.663194444445</v>
      </c>
      <c r="E139" s="88">
        <v>15</v>
      </c>
      <c r="F139" s="88" t="s">
        <v>107</v>
      </c>
      <c r="G139" s="88" t="s">
        <v>92</v>
      </c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>
        <v>21</v>
      </c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 t="s">
        <v>94</v>
      </c>
      <c r="AT139" s="88">
        <v>2.8</v>
      </c>
      <c r="AU139" s="88" t="s">
        <v>94</v>
      </c>
      <c r="AV139" s="88">
        <v>1</v>
      </c>
      <c r="AW139" s="88">
        <v>15</v>
      </c>
      <c r="AX139" s="88">
        <v>49</v>
      </c>
      <c r="AY139" s="88">
        <v>3.4</v>
      </c>
      <c r="AZ139" s="88" t="s">
        <v>94</v>
      </c>
      <c r="BA139" s="88">
        <v>0.62</v>
      </c>
      <c r="BB139" s="88">
        <v>7.8</v>
      </c>
      <c r="BC139" s="88" t="s">
        <v>101</v>
      </c>
    </row>
    <row r="140" spans="1:55" s="57" customFormat="1" x14ac:dyDescent="0.25">
      <c r="A140" s="88" t="s">
        <v>23</v>
      </c>
      <c r="B140" s="89">
        <v>40892.401388888888</v>
      </c>
      <c r="C140" s="88"/>
      <c r="D140" s="88"/>
      <c r="E140" s="88"/>
      <c r="F140" s="88" t="s">
        <v>93</v>
      </c>
      <c r="G140" s="88" t="s">
        <v>92</v>
      </c>
      <c r="H140" s="88">
        <v>21.56</v>
      </c>
      <c r="I140" s="88">
        <v>699</v>
      </c>
      <c r="J140" s="88"/>
      <c r="K140" s="88">
        <v>915</v>
      </c>
      <c r="L140" s="88">
        <v>11.91</v>
      </c>
      <c r="M140" s="88"/>
      <c r="N140" s="88"/>
      <c r="O140" s="88">
        <v>70</v>
      </c>
      <c r="P140" s="88">
        <v>160</v>
      </c>
      <c r="Q140" s="88" t="s">
        <v>153</v>
      </c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</row>
    <row r="141" spans="1:55" s="57" customFormat="1" x14ac:dyDescent="0.25">
      <c r="A141" s="88" t="s">
        <v>23</v>
      </c>
      <c r="B141" s="89">
        <v>40906.40625</v>
      </c>
      <c r="C141" s="89">
        <v>40905.361805555556</v>
      </c>
      <c r="D141" s="89">
        <v>40906.320138888892</v>
      </c>
      <c r="E141" s="88">
        <v>24</v>
      </c>
      <c r="F141" s="88" t="s">
        <v>100</v>
      </c>
      <c r="G141" s="88" t="s">
        <v>92</v>
      </c>
      <c r="H141" s="88"/>
      <c r="I141" s="88"/>
      <c r="J141" s="88">
        <v>225</v>
      </c>
      <c r="K141" s="88"/>
      <c r="L141" s="88"/>
      <c r="M141" s="88">
        <v>8.2100000000000009</v>
      </c>
      <c r="N141" s="88">
        <v>1100</v>
      </c>
      <c r="O141" s="88"/>
      <c r="P141" s="88"/>
      <c r="Q141" s="88"/>
      <c r="R141" s="88"/>
      <c r="S141" s="88"/>
      <c r="T141" s="88"/>
      <c r="U141" s="88"/>
      <c r="V141" s="88"/>
      <c r="W141" s="88"/>
      <c r="X141" s="88">
        <v>3.81</v>
      </c>
      <c r="Y141" s="88" t="s">
        <v>99</v>
      </c>
      <c r="Z141" s="88">
        <v>3.3</v>
      </c>
      <c r="AA141" s="88">
        <v>0.03</v>
      </c>
      <c r="AB141" s="88">
        <v>0.4</v>
      </c>
      <c r="AC141" s="88">
        <v>0.27</v>
      </c>
      <c r="AD141" s="88" t="s">
        <v>90</v>
      </c>
      <c r="AE141" s="88" t="s">
        <v>90</v>
      </c>
      <c r="AF141" s="88" t="s">
        <v>97</v>
      </c>
      <c r="AG141" s="88" t="s">
        <v>97</v>
      </c>
      <c r="AH141" s="88" t="s">
        <v>97</v>
      </c>
      <c r="AI141" s="88" t="s">
        <v>97</v>
      </c>
      <c r="AJ141" s="88"/>
      <c r="AK141" s="88"/>
      <c r="AL141" s="88"/>
      <c r="AM141" s="88"/>
      <c r="AN141" s="88"/>
      <c r="AO141" s="88"/>
      <c r="AP141" s="88"/>
      <c r="AQ141" s="88"/>
      <c r="AR141" s="88"/>
      <c r="AS141" s="88" t="s">
        <v>94</v>
      </c>
      <c r="AT141" s="88">
        <v>4</v>
      </c>
      <c r="AU141" s="88" t="s">
        <v>94</v>
      </c>
      <c r="AV141" s="88" t="s">
        <v>94</v>
      </c>
      <c r="AW141" s="88">
        <v>11</v>
      </c>
      <c r="AX141" s="88">
        <v>220</v>
      </c>
      <c r="AY141" s="88">
        <v>1.5</v>
      </c>
      <c r="AZ141" s="88" t="s">
        <v>94</v>
      </c>
      <c r="BA141" s="88">
        <v>1.6</v>
      </c>
      <c r="BB141" s="88">
        <v>8</v>
      </c>
      <c r="BC141" s="88" t="s">
        <v>101</v>
      </c>
    </row>
    <row r="142" spans="1:55" s="57" customFormat="1" x14ac:dyDescent="0.25">
      <c r="A142" s="88" t="s">
        <v>23</v>
      </c>
      <c r="B142" s="89">
        <v>40906.40625</v>
      </c>
      <c r="C142" s="89">
        <v>40905.361805555556</v>
      </c>
      <c r="D142" s="89">
        <v>40906.320138888892</v>
      </c>
      <c r="E142" s="88">
        <v>24</v>
      </c>
      <c r="F142" s="88" t="s">
        <v>96</v>
      </c>
      <c r="G142" s="88" t="s">
        <v>92</v>
      </c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 t="s">
        <v>94</v>
      </c>
      <c r="AT142" s="88">
        <v>3.9</v>
      </c>
      <c r="AU142" s="88" t="s">
        <v>94</v>
      </c>
      <c r="AV142" s="88" t="s">
        <v>94</v>
      </c>
      <c r="AW142" s="88">
        <v>7.5</v>
      </c>
      <c r="AX142" s="88" t="s">
        <v>95</v>
      </c>
      <c r="AY142" s="88">
        <v>1.2</v>
      </c>
      <c r="AZ142" s="88" t="s">
        <v>94</v>
      </c>
      <c r="BA142" s="88">
        <v>1.5</v>
      </c>
      <c r="BB142" s="88">
        <v>6.5</v>
      </c>
      <c r="BC142" s="88" t="s">
        <v>101</v>
      </c>
    </row>
    <row r="143" spans="1:55" s="57" customFormat="1" x14ac:dyDescent="0.25">
      <c r="A143" s="88" t="s">
        <v>23</v>
      </c>
      <c r="B143" s="89">
        <v>40906.40625</v>
      </c>
      <c r="C143" s="88"/>
      <c r="D143" s="88"/>
      <c r="E143" s="88"/>
      <c r="F143" s="88" t="s">
        <v>93</v>
      </c>
      <c r="G143" s="88"/>
      <c r="H143" s="88">
        <v>18.27</v>
      </c>
      <c r="I143" s="88">
        <v>910</v>
      </c>
      <c r="J143" s="88"/>
      <c r="K143" s="88">
        <v>8.69</v>
      </c>
      <c r="L143" s="88">
        <v>15.77</v>
      </c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</row>
    <row r="144" spans="1:55" s="57" customFormat="1" x14ac:dyDescent="0.25">
      <c r="A144" s="88" t="s">
        <v>23</v>
      </c>
      <c r="B144" s="89">
        <v>40917.40625</v>
      </c>
      <c r="C144" s="89">
        <v>40917.395833333336</v>
      </c>
      <c r="D144" s="89">
        <v>40918.354166666664</v>
      </c>
      <c r="E144" s="88">
        <v>24</v>
      </c>
      <c r="F144" s="88" t="s">
        <v>100</v>
      </c>
      <c r="G144" s="88" t="s">
        <v>92</v>
      </c>
      <c r="H144" s="88"/>
      <c r="I144" s="88"/>
      <c r="J144" s="88">
        <v>225</v>
      </c>
      <c r="K144" s="88"/>
      <c r="L144" s="88"/>
      <c r="M144" s="88">
        <v>8.17</v>
      </c>
      <c r="N144" s="88">
        <v>1140</v>
      </c>
      <c r="O144" s="88"/>
      <c r="P144" s="88"/>
      <c r="Q144" s="88"/>
      <c r="R144" s="88"/>
      <c r="S144" s="88"/>
      <c r="T144" s="88"/>
      <c r="U144" s="88"/>
      <c r="V144" s="88">
        <v>4.4000000000000004</v>
      </c>
      <c r="W144" s="88"/>
      <c r="X144" s="88">
        <v>2.71</v>
      </c>
      <c r="Y144" s="88" t="s">
        <v>99</v>
      </c>
      <c r="Z144" s="88">
        <v>5.3</v>
      </c>
      <c r="AA144" s="88">
        <v>0.05</v>
      </c>
      <c r="AB144" s="88">
        <v>1</v>
      </c>
      <c r="AC144" s="88">
        <v>0.3</v>
      </c>
      <c r="AD144" s="88">
        <v>6</v>
      </c>
      <c r="AE144" s="88" t="s">
        <v>90</v>
      </c>
      <c r="AF144" s="88" t="s">
        <v>97</v>
      </c>
      <c r="AG144" s="88" t="s">
        <v>97</v>
      </c>
      <c r="AH144" s="88" t="s">
        <v>97</v>
      </c>
      <c r="AI144" s="88" t="s">
        <v>97</v>
      </c>
      <c r="AJ144" s="88"/>
      <c r="AK144" s="88"/>
      <c r="AL144" s="88"/>
      <c r="AM144" s="88"/>
      <c r="AN144" s="88"/>
      <c r="AO144" s="88"/>
      <c r="AP144" s="88"/>
      <c r="AQ144" s="88"/>
      <c r="AR144" s="88"/>
      <c r="AS144" s="88" t="s">
        <v>94</v>
      </c>
      <c r="AT144" s="88">
        <v>4</v>
      </c>
      <c r="AU144" s="88" t="s">
        <v>94</v>
      </c>
      <c r="AV144" s="88" t="s">
        <v>94</v>
      </c>
      <c r="AW144" s="88">
        <v>11</v>
      </c>
      <c r="AX144" s="88">
        <v>130</v>
      </c>
      <c r="AY144" s="88">
        <v>2.1</v>
      </c>
      <c r="AZ144" s="88" t="s">
        <v>94</v>
      </c>
      <c r="BA144" s="88">
        <v>2</v>
      </c>
      <c r="BB144" s="88">
        <v>11</v>
      </c>
      <c r="BC144" s="88" t="s">
        <v>101</v>
      </c>
    </row>
    <row r="145" spans="1:55" s="57" customFormat="1" x14ac:dyDescent="0.25">
      <c r="A145" s="88" t="s">
        <v>23</v>
      </c>
      <c r="B145" s="89">
        <v>40917.40625</v>
      </c>
      <c r="C145" s="89">
        <v>40917.395833333336</v>
      </c>
      <c r="D145" s="89">
        <v>40918.354166666664</v>
      </c>
      <c r="E145" s="88">
        <v>24</v>
      </c>
      <c r="F145" s="88" t="s">
        <v>96</v>
      </c>
      <c r="G145" s="88" t="s">
        <v>92</v>
      </c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>
        <v>4</v>
      </c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 t="s">
        <v>94</v>
      </c>
      <c r="AT145" s="88">
        <v>3.7</v>
      </c>
      <c r="AU145" s="88" t="s">
        <v>94</v>
      </c>
      <c r="AV145" s="88" t="s">
        <v>94</v>
      </c>
      <c r="AW145" s="88">
        <v>9</v>
      </c>
      <c r="AX145" s="88">
        <v>22</v>
      </c>
      <c r="AY145" s="88">
        <v>1.6</v>
      </c>
      <c r="AZ145" s="88" t="s">
        <v>94</v>
      </c>
      <c r="BA145" s="88">
        <v>2</v>
      </c>
      <c r="BB145" s="88">
        <v>7.8</v>
      </c>
      <c r="BC145" s="88" t="s">
        <v>101</v>
      </c>
    </row>
    <row r="146" spans="1:55" s="57" customFormat="1" x14ac:dyDescent="0.25">
      <c r="A146" s="88" t="s">
        <v>23</v>
      </c>
      <c r="B146" s="89">
        <v>40917.40625</v>
      </c>
      <c r="C146" s="89"/>
      <c r="D146" s="89"/>
      <c r="E146" s="88"/>
      <c r="F146" s="88" t="s">
        <v>93</v>
      </c>
      <c r="G146" s="88" t="s">
        <v>92</v>
      </c>
      <c r="H146" s="88">
        <v>18.18</v>
      </c>
      <c r="I146" s="88">
        <v>757</v>
      </c>
      <c r="J146" s="88"/>
      <c r="K146" s="88">
        <v>10.1</v>
      </c>
      <c r="L146" s="88">
        <v>15.29</v>
      </c>
      <c r="M146" s="88"/>
      <c r="N146" s="88"/>
      <c r="O146" s="88">
        <v>860</v>
      </c>
      <c r="P146" s="88" t="s">
        <v>152</v>
      </c>
      <c r="Q146" s="88" t="s">
        <v>151</v>
      </c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</row>
    <row r="147" spans="1:55" s="57" customFormat="1" x14ac:dyDescent="0.25">
      <c r="A147" s="88" t="s">
        <v>23</v>
      </c>
      <c r="B147" s="89">
        <v>40970.420138888891</v>
      </c>
      <c r="C147" s="89">
        <v>40969.379166666666</v>
      </c>
      <c r="D147" s="89">
        <v>40970.337500000001</v>
      </c>
      <c r="E147" s="88">
        <v>24</v>
      </c>
      <c r="F147" s="88" t="s">
        <v>100</v>
      </c>
      <c r="G147" s="88" t="s">
        <v>92</v>
      </c>
      <c r="H147" s="88"/>
      <c r="I147" s="88"/>
      <c r="J147" s="88">
        <v>250</v>
      </c>
      <c r="K147" s="88"/>
      <c r="L147" s="88"/>
      <c r="M147" s="88">
        <v>9.3699999999999992</v>
      </c>
      <c r="N147" s="88">
        <v>1070</v>
      </c>
      <c r="O147" s="88"/>
      <c r="P147" s="88"/>
      <c r="Q147" s="88"/>
      <c r="R147" s="88"/>
      <c r="S147" s="88"/>
      <c r="T147" s="88"/>
      <c r="U147" s="88"/>
      <c r="V147" s="88"/>
      <c r="W147" s="88"/>
      <c r="X147" s="88">
        <v>1.94</v>
      </c>
      <c r="Y147" s="88" t="s">
        <v>99</v>
      </c>
      <c r="Z147" s="88">
        <v>5</v>
      </c>
      <c r="AA147" s="88">
        <v>0.06</v>
      </c>
      <c r="AB147" s="88">
        <v>1.4</v>
      </c>
      <c r="AC147" s="88">
        <v>0.28999999999999998</v>
      </c>
      <c r="AD147" s="88" t="s">
        <v>90</v>
      </c>
      <c r="AE147" s="88" t="s">
        <v>90</v>
      </c>
      <c r="AF147" s="88" t="s">
        <v>97</v>
      </c>
      <c r="AG147" s="88" t="s">
        <v>97</v>
      </c>
      <c r="AH147" s="88">
        <v>26</v>
      </c>
      <c r="AI147" s="88" t="s">
        <v>97</v>
      </c>
      <c r="AJ147" s="88"/>
      <c r="AK147" s="88"/>
      <c r="AL147" s="88"/>
      <c r="AM147" s="88"/>
      <c r="AN147" s="88"/>
      <c r="AO147" s="88"/>
      <c r="AP147" s="88"/>
      <c r="AQ147" s="88"/>
      <c r="AR147" s="88"/>
      <c r="AS147" s="88" t="s">
        <v>103</v>
      </c>
      <c r="AT147" s="88">
        <v>5.32</v>
      </c>
      <c r="AU147" s="88">
        <v>0.19</v>
      </c>
      <c r="AV147" s="88">
        <v>3.97</v>
      </c>
      <c r="AW147" s="88">
        <v>18.86</v>
      </c>
      <c r="AX147" s="88">
        <v>49.48</v>
      </c>
      <c r="AY147" s="88">
        <v>3.75</v>
      </c>
      <c r="AZ147" s="88">
        <v>0.14000000000000001</v>
      </c>
      <c r="BA147" s="88">
        <v>1.1100000000000001</v>
      </c>
      <c r="BB147" s="88">
        <v>136.03</v>
      </c>
      <c r="BC147" s="88" t="s">
        <v>98</v>
      </c>
    </row>
    <row r="148" spans="1:55" s="57" customFormat="1" x14ac:dyDescent="0.25">
      <c r="A148" s="88" t="s">
        <v>23</v>
      </c>
      <c r="B148" s="89">
        <v>40970.420138888891</v>
      </c>
      <c r="C148" s="89">
        <v>40969.379166666666</v>
      </c>
      <c r="D148" s="89">
        <v>40970.337500000001</v>
      </c>
      <c r="E148" s="88">
        <v>24</v>
      </c>
      <c r="F148" s="88" t="s">
        <v>96</v>
      </c>
      <c r="G148" s="88" t="s">
        <v>92</v>
      </c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 t="s">
        <v>103</v>
      </c>
      <c r="AT148" s="88">
        <v>5.44</v>
      </c>
      <c r="AU148" s="88">
        <v>0.21</v>
      </c>
      <c r="AV148" s="88">
        <v>3.79</v>
      </c>
      <c r="AW148" s="88">
        <v>17.71</v>
      </c>
      <c r="AX148" s="88">
        <v>10.130000000000001</v>
      </c>
      <c r="AY148" s="88">
        <v>3.49</v>
      </c>
      <c r="AZ148" s="88">
        <v>7.0000000000000007E-2</v>
      </c>
      <c r="BA148" s="88">
        <v>1.17</v>
      </c>
      <c r="BB148" s="88">
        <v>191.83</v>
      </c>
      <c r="BC148" s="88" t="s">
        <v>98</v>
      </c>
    </row>
    <row r="149" spans="1:55" s="57" customFormat="1" x14ac:dyDescent="0.25">
      <c r="A149" s="88" t="s">
        <v>23</v>
      </c>
      <c r="B149" s="89">
        <v>40970.420138888891</v>
      </c>
      <c r="C149" s="89"/>
      <c r="D149" s="89"/>
      <c r="E149" s="88"/>
      <c r="F149" s="88" t="s">
        <v>93</v>
      </c>
      <c r="G149" s="88"/>
      <c r="H149" s="88">
        <v>18.48</v>
      </c>
      <c r="I149" s="88">
        <v>796</v>
      </c>
      <c r="J149" s="88"/>
      <c r="K149" s="88">
        <v>9.85</v>
      </c>
      <c r="L149" s="88">
        <v>18.989999999999998</v>
      </c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</row>
    <row r="150" spans="1:55" s="57" customFormat="1" x14ac:dyDescent="0.25">
      <c r="A150" s="88" t="s">
        <v>23</v>
      </c>
      <c r="B150" s="89">
        <v>40996.411805555559</v>
      </c>
      <c r="C150" s="89">
        <v>40996.435416666667</v>
      </c>
      <c r="D150" s="89">
        <v>40997.393750000003</v>
      </c>
      <c r="E150" s="88">
        <v>24</v>
      </c>
      <c r="F150" s="88" t="s">
        <v>100</v>
      </c>
      <c r="G150" s="88" t="s">
        <v>92</v>
      </c>
      <c r="H150" s="88"/>
      <c r="I150" s="88"/>
      <c r="J150" s="88"/>
      <c r="K150" s="88"/>
      <c r="L150" s="88"/>
      <c r="M150" s="88">
        <v>9.19</v>
      </c>
      <c r="N150" s="88">
        <v>965</v>
      </c>
      <c r="O150" s="88"/>
      <c r="P150" s="88"/>
      <c r="Q150" s="88"/>
      <c r="R150" s="88"/>
      <c r="S150" s="88"/>
      <c r="T150" s="88"/>
      <c r="U150" s="88"/>
      <c r="V150" s="88"/>
      <c r="W150" s="88"/>
      <c r="X150" s="88">
        <v>2.0099999999999998</v>
      </c>
      <c r="Y150" s="88" t="s">
        <v>99</v>
      </c>
      <c r="Z150" s="88">
        <v>4.2</v>
      </c>
      <c r="AA150" s="88">
        <v>0.04</v>
      </c>
      <c r="AB150" s="88">
        <v>1.31</v>
      </c>
      <c r="AC150" s="88">
        <v>0.36</v>
      </c>
      <c r="AD150" s="88" t="s">
        <v>90</v>
      </c>
      <c r="AE150" s="88" t="s">
        <v>90</v>
      </c>
      <c r="AF150" s="88" t="s">
        <v>97</v>
      </c>
      <c r="AG150" s="88" t="s">
        <v>97</v>
      </c>
      <c r="AH150" s="88" t="s">
        <v>97</v>
      </c>
      <c r="AI150" s="88" t="s">
        <v>97</v>
      </c>
      <c r="AJ150" s="88"/>
      <c r="AK150" s="88"/>
      <c r="AL150" s="88"/>
      <c r="AM150" s="88"/>
      <c r="AN150" s="88"/>
      <c r="AO150" s="88"/>
      <c r="AP150" s="88"/>
      <c r="AQ150" s="88"/>
      <c r="AR150" s="88"/>
      <c r="AS150" s="88" t="s">
        <v>103</v>
      </c>
      <c r="AT150" s="88">
        <v>5.67</v>
      </c>
      <c r="AU150" s="88">
        <v>0.23</v>
      </c>
      <c r="AV150" s="88">
        <v>5.38</v>
      </c>
      <c r="AW150" s="88">
        <v>17.47</v>
      </c>
      <c r="AX150" s="88">
        <v>58.95</v>
      </c>
      <c r="AY150" s="88">
        <v>3.28</v>
      </c>
      <c r="AZ150" s="88">
        <v>0.17</v>
      </c>
      <c r="BA150" s="88">
        <v>1.03</v>
      </c>
      <c r="BB150" s="88">
        <v>9.3800000000000008</v>
      </c>
      <c r="BC150" s="88"/>
    </row>
    <row r="151" spans="1:55" s="57" customFormat="1" x14ac:dyDescent="0.25">
      <c r="A151" s="88" t="s">
        <v>23</v>
      </c>
      <c r="B151" s="89">
        <v>40996.411805555559</v>
      </c>
      <c r="C151" s="89">
        <v>40996.435416666667</v>
      </c>
      <c r="D151" s="89">
        <v>40997.393750000003</v>
      </c>
      <c r="E151" s="88">
        <v>24</v>
      </c>
      <c r="F151" s="88" t="s">
        <v>96</v>
      </c>
      <c r="G151" s="88" t="s">
        <v>92</v>
      </c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 t="s">
        <v>103</v>
      </c>
      <c r="AT151" s="88">
        <v>5.4</v>
      </c>
      <c r="AU151" s="88">
        <v>0.19</v>
      </c>
      <c r="AV151" s="88">
        <v>5.0599999999999996</v>
      </c>
      <c r="AW151" s="88">
        <v>22.93</v>
      </c>
      <c r="AX151" s="88">
        <v>11.74</v>
      </c>
      <c r="AY151" s="88">
        <v>3.18</v>
      </c>
      <c r="AZ151" s="88">
        <v>0.1</v>
      </c>
      <c r="BA151" s="88">
        <v>1.1299999999999999</v>
      </c>
      <c r="BB151" s="88">
        <v>9.74</v>
      </c>
      <c r="BC151" s="88"/>
    </row>
    <row r="152" spans="1:55" s="57" customFormat="1" x14ac:dyDescent="0.25">
      <c r="A152" s="88" t="s">
        <v>23</v>
      </c>
      <c r="B152" s="89">
        <v>40996.411805555559</v>
      </c>
      <c r="C152" s="89"/>
      <c r="D152" s="89"/>
      <c r="E152" s="88"/>
      <c r="F152" s="88" t="s">
        <v>93</v>
      </c>
      <c r="G152" s="88"/>
      <c r="H152" s="88">
        <v>17.510000000000002</v>
      </c>
      <c r="I152" s="88">
        <v>830</v>
      </c>
      <c r="J152" s="88"/>
      <c r="K152" s="88">
        <v>9.31</v>
      </c>
      <c r="L152" s="88">
        <v>16.399999999999999</v>
      </c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</row>
    <row r="153" spans="1:55" s="57" customFormat="1" x14ac:dyDescent="0.25">
      <c r="A153" s="88" t="s">
        <v>23</v>
      </c>
      <c r="B153" s="89">
        <v>41038.427083333336</v>
      </c>
      <c r="C153" s="89">
        <v>41037.421527777777</v>
      </c>
      <c r="D153" s="89">
        <v>41038.379861111112</v>
      </c>
      <c r="E153" s="88">
        <v>24</v>
      </c>
      <c r="F153" s="88" t="s">
        <v>100</v>
      </c>
      <c r="G153" s="88" t="s">
        <v>92</v>
      </c>
      <c r="H153" s="88"/>
      <c r="I153" s="88"/>
      <c r="J153" s="88">
        <v>250</v>
      </c>
      <c r="K153" s="88"/>
      <c r="L153" s="88"/>
      <c r="M153" s="88">
        <v>8.94</v>
      </c>
      <c r="N153" s="88">
        <v>1350</v>
      </c>
      <c r="O153" s="88"/>
      <c r="P153" s="88"/>
      <c r="Q153" s="88"/>
      <c r="R153" s="88"/>
      <c r="S153" s="88"/>
      <c r="T153" s="88"/>
      <c r="U153" s="88"/>
      <c r="V153" s="88"/>
      <c r="W153" s="88"/>
      <c r="X153" s="88">
        <v>4.0199999999999996</v>
      </c>
      <c r="Y153" s="88">
        <v>0.3</v>
      </c>
      <c r="Z153" s="88">
        <v>0.7</v>
      </c>
      <c r="AA153" s="88">
        <v>0.35</v>
      </c>
      <c r="AB153" s="88">
        <v>3.89</v>
      </c>
      <c r="AC153" s="88">
        <v>1.7</v>
      </c>
      <c r="AD153" s="88" t="s">
        <v>90</v>
      </c>
      <c r="AE153" s="88" t="s">
        <v>90</v>
      </c>
      <c r="AF153" s="88" t="s">
        <v>97</v>
      </c>
      <c r="AG153" s="88" t="s">
        <v>97</v>
      </c>
      <c r="AH153" s="88" t="s">
        <v>97</v>
      </c>
      <c r="AI153" s="88" t="s">
        <v>97</v>
      </c>
      <c r="AJ153" s="88"/>
      <c r="AK153" s="88"/>
      <c r="AL153" s="88"/>
      <c r="AM153" s="88"/>
      <c r="AN153" s="88"/>
      <c r="AO153" s="88"/>
      <c r="AP153" s="88"/>
      <c r="AQ153" s="88"/>
      <c r="AR153" s="88"/>
      <c r="AS153" s="88" t="s">
        <v>94</v>
      </c>
      <c r="AT153" s="88">
        <v>6.9</v>
      </c>
      <c r="AU153" s="88" t="s">
        <v>94</v>
      </c>
      <c r="AV153" s="88">
        <v>1</v>
      </c>
      <c r="AW153" s="88">
        <v>33</v>
      </c>
      <c r="AX153" s="88">
        <v>47</v>
      </c>
      <c r="AY153" s="88">
        <v>5.2</v>
      </c>
      <c r="AZ153" s="88" t="s">
        <v>94</v>
      </c>
      <c r="BA153" s="88">
        <v>1.5</v>
      </c>
      <c r="BB153" s="88">
        <v>8.3000000000000007</v>
      </c>
      <c r="BC153" s="88" t="s">
        <v>101</v>
      </c>
    </row>
    <row r="154" spans="1:55" s="57" customFormat="1" x14ac:dyDescent="0.25">
      <c r="A154" s="88" t="s">
        <v>23</v>
      </c>
      <c r="B154" s="89">
        <v>41038.427083333336</v>
      </c>
      <c r="C154" s="89">
        <v>41037.421527777777</v>
      </c>
      <c r="D154" s="89">
        <v>41038.379861111112</v>
      </c>
      <c r="E154" s="88">
        <v>24</v>
      </c>
      <c r="F154" s="88" t="s">
        <v>96</v>
      </c>
      <c r="G154" s="88" t="s">
        <v>92</v>
      </c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 t="s">
        <v>94</v>
      </c>
      <c r="AT154" s="88">
        <v>6.7</v>
      </c>
      <c r="AU154" s="88" t="s">
        <v>94</v>
      </c>
      <c r="AV154" s="88">
        <v>1.1000000000000001</v>
      </c>
      <c r="AW154" s="88">
        <v>32</v>
      </c>
      <c r="AX154" s="88">
        <v>20</v>
      </c>
      <c r="AY154" s="88">
        <v>5</v>
      </c>
      <c r="AZ154" s="88" t="s">
        <v>94</v>
      </c>
      <c r="BA154" s="88">
        <v>1.6</v>
      </c>
      <c r="BB154" s="88">
        <v>7.3</v>
      </c>
      <c r="BC154" s="88" t="s">
        <v>101</v>
      </c>
    </row>
    <row r="155" spans="1:55" s="57" customFormat="1" x14ac:dyDescent="0.25">
      <c r="A155" s="88" t="s">
        <v>23</v>
      </c>
      <c r="B155" s="89">
        <v>41038.427083333336</v>
      </c>
      <c r="C155" s="89"/>
      <c r="D155" s="89"/>
      <c r="E155" s="88"/>
      <c r="F155" s="88" t="s">
        <v>93</v>
      </c>
      <c r="G155" s="88"/>
      <c r="H155" s="88">
        <v>19.190000000000001</v>
      </c>
      <c r="I155" s="88">
        <v>1020</v>
      </c>
      <c r="J155" s="88"/>
      <c r="K155" s="88">
        <v>9.4600000000000009</v>
      </c>
      <c r="L155" s="88">
        <v>23.96</v>
      </c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</row>
    <row r="156" spans="1:55" s="57" customFormat="1" x14ac:dyDescent="0.25">
      <c r="A156" s="88" t="s">
        <v>23</v>
      </c>
      <c r="B156" s="89">
        <v>41065.404166666667</v>
      </c>
      <c r="C156" s="89">
        <v>41064.390277777777</v>
      </c>
      <c r="D156" s="89">
        <v>41065.348611111112</v>
      </c>
      <c r="E156" s="88">
        <v>24</v>
      </c>
      <c r="F156" s="88" t="s">
        <v>100</v>
      </c>
      <c r="G156" s="88" t="s">
        <v>92</v>
      </c>
      <c r="H156" s="88"/>
      <c r="I156" s="88"/>
      <c r="J156" s="88">
        <v>220</v>
      </c>
      <c r="K156" s="88"/>
      <c r="L156" s="88"/>
      <c r="M156" s="88">
        <v>9.23</v>
      </c>
      <c r="N156" s="88">
        <v>1230</v>
      </c>
      <c r="O156" s="88"/>
      <c r="P156" s="88"/>
      <c r="Q156" s="88"/>
      <c r="R156" s="88" t="s">
        <v>90</v>
      </c>
      <c r="S156" s="88">
        <v>137</v>
      </c>
      <c r="T156" s="88">
        <v>264</v>
      </c>
      <c r="U156" s="88"/>
      <c r="V156" s="88">
        <v>16.600000000000001</v>
      </c>
      <c r="W156" s="88"/>
      <c r="X156" s="88">
        <v>7.21</v>
      </c>
      <c r="Y156" s="88" t="s">
        <v>99</v>
      </c>
      <c r="Z156" s="88" t="s">
        <v>115</v>
      </c>
      <c r="AA156" s="88">
        <v>0.37</v>
      </c>
      <c r="AB156" s="88">
        <v>1.95</v>
      </c>
      <c r="AC156" s="88">
        <v>1.64</v>
      </c>
      <c r="AD156" s="88">
        <v>18</v>
      </c>
      <c r="AE156" s="88">
        <v>11</v>
      </c>
      <c r="AF156" s="88" t="s">
        <v>97</v>
      </c>
      <c r="AG156" s="88" t="s">
        <v>97</v>
      </c>
      <c r="AH156" s="88" t="s">
        <v>97</v>
      </c>
      <c r="AI156" s="88" t="s">
        <v>97</v>
      </c>
      <c r="AJ156" s="88"/>
      <c r="AK156" s="88"/>
      <c r="AL156" s="88"/>
      <c r="AM156" s="88"/>
      <c r="AN156" s="88"/>
      <c r="AO156" s="88"/>
      <c r="AP156" s="88"/>
      <c r="AQ156" s="88"/>
      <c r="AR156" s="88"/>
      <c r="AS156" s="88" t="s">
        <v>94</v>
      </c>
      <c r="AT156" s="88">
        <v>5.2</v>
      </c>
      <c r="AU156" s="88" t="s">
        <v>94</v>
      </c>
      <c r="AV156" s="88">
        <v>0.71</v>
      </c>
      <c r="AW156" s="88">
        <v>25</v>
      </c>
      <c r="AX156" s="88">
        <v>140</v>
      </c>
      <c r="AY156" s="88">
        <v>4.2</v>
      </c>
      <c r="AZ156" s="88" t="s">
        <v>94</v>
      </c>
      <c r="BA156" s="88">
        <v>1.1000000000000001</v>
      </c>
      <c r="BB156" s="88">
        <v>18</v>
      </c>
      <c r="BC156" s="88">
        <v>0.05</v>
      </c>
    </row>
    <row r="157" spans="1:55" s="57" customFormat="1" x14ac:dyDescent="0.25">
      <c r="A157" s="88" t="s">
        <v>23</v>
      </c>
      <c r="B157" s="89">
        <v>41065.404166666667</v>
      </c>
      <c r="C157" s="89">
        <v>41064.390277777777</v>
      </c>
      <c r="D157" s="89">
        <v>41065.348611111112</v>
      </c>
      <c r="E157" s="88">
        <v>24</v>
      </c>
      <c r="F157" s="88" t="s">
        <v>96</v>
      </c>
      <c r="G157" s="88" t="s">
        <v>92</v>
      </c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>
        <v>14</v>
      </c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 t="s">
        <v>94</v>
      </c>
      <c r="AT157" s="88">
        <v>5.0999999999999996</v>
      </c>
      <c r="AU157" s="88" t="s">
        <v>94</v>
      </c>
      <c r="AV157" s="88">
        <v>0.54</v>
      </c>
      <c r="AW157" s="88">
        <v>21</v>
      </c>
      <c r="AX157" s="88" t="s">
        <v>95</v>
      </c>
      <c r="AY157" s="88">
        <v>4</v>
      </c>
      <c r="AZ157" s="88" t="s">
        <v>94</v>
      </c>
      <c r="BA157" s="88">
        <v>1.1000000000000001</v>
      </c>
      <c r="BB157" s="88">
        <v>9.8000000000000007</v>
      </c>
      <c r="BC157" s="88" t="s">
        <v>101</v>
      </c>
    </row>
    <row r="158" spans="1:55" s="57" customFormat="1" x14ac:dyDescent="0.25">
      <c r="A158" s="88" t="s">
        <v>23</v>
      </c>
      <c r="B158" s="89">
        <v>41065.402777777781</v>
      </c>
      <c r="C158" s="88"/>
      <c r="D158" s="88"/>
      <c r="E158" s="88"/>
      <c r="F158" s="88" t="s">
        <v>100</v>
      </c>
      <c r="G158" s="88" t="s">
        <v>92</v>
      </c>
      <c r="H158" s="88">
        <v>15.4</v>
      </c>
      <c r="I158" s="88">
        <v>1158</v>
      </c>
      <c r="J158" s="88"/>
      <c r="K158" s="88">
        <v>9.67</v>
      </c>
      <c r="L158" s="88">
        <v>27.1</v>
      </c>
      <c r="M158" s="88"/>
      <c r="N158" s="88"/>
      <c r="O158" s="88">
        <v>550</v>
      </c>
      <c r="P158" s="88">
        <v>140</v>
      </c>
      <c r="Q158" s="88" t="s">
        <v>150</v>
      </c>
      <c r="R158" s="88"/>
      <c r="S158" s="88"/>
      <c r="T158" s="88"/>
      <c r="U158" s="88"/>
      <c r="V158" s="88"/>
      <c r="W158" s="88">
        <v>7.64</v>
      </c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</row>
    <row r="159" spans="1:55" s="57" customFormat="1" x14ac:dyDescent="0.25">
      <c r="A159" s="88" t="s">
        <v>25</v>
      </c>
      <c r="B159" s="89">
        <v>40730.451388888891</v>
      </c>
      <c r="C159" s="89">
        <v>40729.329861111109</v>
      </c>
      <c r="D159" s="89">
        <v>40730.288194444445</v>
      </c>
      <c r="E159" s="88">
        <v>24</v>
      </c>
      <c r="F159" s="88" t="s">
        <v>100</v>
      </c>
      <c r="G159" s="88" t="s">
        <v>92</v>
      </c>
      <c r="H159" s="88"/>
      <c r="I159" s="88"/>
      <c r="J159" s="88">
        <v>200</v>
      </c>
      <c r="K159" s="88"/>
      <c r="L159" s="88"/>
      <c r="M159" s="88">
        <v>8.76</v>
      </c>
      <c r="N159" s="88">
        <v>1120</v>
      </c>
      <c r="O159" s="88"/>
      <c r="P159" s="88"/>
      <c r="Q159" s="88"/>
      <c r="R159" s="88"/>
      <c r="S159" s="88"/>
      <c r="T159" s="88"/>
      <c r="U159" s="88"/>
      <c r="V159" s="88"/>
      <c r="W159" s="88"/>
      <c r="X159" s="88">
        <v>3.82</v>
      </c>
      <c r="Y159" s="88" t="s">
        <v>99</v>
      </c>
      <c r="Z159" s="88" t="s">
        <v>115</v>
      </c>
      <c r="AA159" s="88">
        <v>0.09</v>
      </c>
      <c r="AB159" s="88">
        <v>1.2</v>
      </c>
      <c r="AC159" s="88">
        <v>0.69</v>
      </c>
      <c r="AD159" s="88" t="s">
        <v>90</v>
      </c>
      <c r="AE159" s="88" t="s">
        <v>90</v>
      </c>
      <c r="AF159" s="88" t="s">
        <v>97</v>
      </c>
      <c r="AG159" s="88" t="s">
        <v>97</v>
      </c>
      <c r="AH159" s="88" t="s">
        <v>97</v>
      </c>
      <c r="AI159" s="88" t="s">
        <v>97</v>
      </c>
      <c r="AJ159" s="88"/>
      <c r="AK159" s="88"/>
      <c r="AL159" s="88"/>
      <c r="AM159" s="88"/>
      <c r="AN159" s="88"/>
      <c r="AO159" s="88"/>
      <c r="AP159" s="88"/>
      <c r="AQ159" s="88"/>
      <c r="AR159" s="88"/>
      <c r="AS159" s="88" t="s">
        <v>94</v>
      </c>
      <c r="AT159" s="88">
        <v>2.5</v>
      </c>
      <c r="AU159" s="88" t="s">
        <v>94</v>
      </c>
      <c r="AV159" s="88">
        <v>0.66</v>
      </c>
      <c r="AW159" s="88">
        <v>12</v>
      </c>
      <c r="AX159" s="88">
        <v>97</v>
      </c>
      <c r="AY159" s="88">
        <v>3.1</v>
      </c>
      <c r="AZ159" s="88">
        <v>0.76</v>
      </c>
      <c r="BA159" s="88">
        <v>0.8</v>
      </c>
      <c r="BB159" s="88">
        <v>14</v>
      </c>
      <c r="BC159" s="88" t="s">
        <v>101</v>
      </c>
    </row>
    <row r="160" spans="1:55" s="57" customFormat="1" x14ac:dyDescent="0.25">
      <c r="A160" s="88" t="s">
        <v>25</v>
      </c>
      <c r="B160" s="89">
        <v>40730.451388888891</v>
      </c>
      <c r="C160" s="89">
        <v>40729.329861111109</v>
      </c>
      <c r="D160" s="89">
        <v>40730.288194444445</v>
      </c>
      <c r="E160" s="88">
        <v>24</v>
      </c>
      <c r="F160" s="88" t="s">
        <v>96</v>
      </c>
      <c r="G160" s="88" t="s">
        <v>92</v>
      </c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91" t="s">
        <v>149</v>
      </c>
      <c r="AT160" s="91">
        <v>2.5</v>
      </c>
      <c r="AU160" s="91" t="s">
        <v>149</v>
      </c>
      <c r="AV160" s="91">
        <v>0.59</v>
      </c>
      <c r="AW160" s="91">
        <v>9.6</v>
      </c>
      <c r="AX160" s="91">
        <v>49</v>
      </c>
      <c r="AY160" s="91">
        <v>2.9</v>
      </c>
      <c r="AZ160" s="91" t="s">
        <v>149</v>
      </c>
      <c r="BA160" s="91">
        <v>0.76</v>
      </c>
      <c r="BB160" s="91">
        <v>9.1999999999999993</v>
      </c>
      <c r="BC160" s="88"/>
    </row>
    <row r="161" spans="1:55" s="57" customFormat="1" x14ac:dyDescent="0.25">
      <c r="A161" s="88" t="s">
        <v>25</v>
      </c>
      <c r="B161" s="89">
        <v>40730.451388888891</v>
      </c>
      <c r="C161" s="89">
        <v>40729.329861111109</v>
      </c>
      <c r="D161" s="89">
        <v>40730.288194444445</v>
      </c>
      <c r="E161" s="88">
        <v>24</v>
      </c>
      <c r="F161" s="88" t="s">
        <v>93</v>
      </c>
      <c r="G161" s="88"/>
      <c r="H161" s="88">
        <v>14.06</v>
      </c>
      <c r="I161" s="88">
        <v>957</v>
      </c>
      <c r="J161" s="88"/>
      <c r="K161" s="88">
        <v>8.86</v>
      </c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</row>
    <row r="162" spans="1:55" s="57" customFormat="1" x14ac:dyDescent="0.25">
      <c r="A162" s="88" t="s">
        <v>25</v>
      </c>
      <c r="B162" s="89">
        <v>40771.509722222225</v>
      </c>
      <c r="C162" s="89">
        <v>40770.530555555553</v>
      </c>
      <c r="D162" s="89">
        <v>40771.488888888889</v>
      </c>
      <c r="E162" s="88">
        <v>24</v>
      </c>
      <c r="F162" s="88" t="s">
        <v>100</v>
      </c>
      <c r="G162" s="88" t="s">
        <v>92</v>
      </c>
      <c r="H162" s="88"/>
      <c r="I162" s="88"/>
      <c r="J162" s="88"/>
      <c r="K162" s="88"/>
      <c r="L162" s="88"/>
      <c r="M162" s="88">
        <v>8.82</v>
      </c>
      <c r="N162" s="88">
        <v>886</v>
      </c>
      <c r="O162" s="88"/>
      <c r="P162" s="88"/>
      <c r="Q162" s="88"/>
      <c r="R162" s="88"/>
      <c r="S162" s="88"/>
      <c r="T162" s="88"/>
      <c r="U162" s="88"/>
      <c r="V162" s="88"/>
      <c r="W162" s="88"/>
      <c r="X162" s="88">
        <v>3.17</v>
      </c>
      <c r="Y162" s="88">
        <v>0.2</v>
      </c>
      <c r="Z162" s="88" t="s">
        <v>115</v>
      </c>
      <c r="AA162" s="88">
        <v>0.05</v>
      </c>
      <c r="AB162" s="88">
        <v>1.7</v>
      </c>
      <c r="AC162" s="88">
        <v>0.68</v>
      </c>
      <c r="AD162" s="88" t="s">
        <v>90</v>
      </c>
      <c r="AE162" s="88" t="s">
        <v>90</v>
      </c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</row>
    <row r="163" spans="1:55" s="57" customFormat="1" x14ac:dyDescent="0.25">
      <c r="A163" s="88" t="s">
        <v>25</v>
      </c>
      <c r="B163" s="89">
        <v>40771.509722222225</v>
      </c>
      <c r="C163" s="89"/>
      <c r="D163" s="89"/>
      <c r="E163" s="88"/>
      <c r="F163" s="88"/>
      <c r="G163" s="88"/>
      <c r="H163" s="88">
        <v>12.12</v>
      </c>
      <c r="I163" s="88">
        <v>880</v>
      </c>
      <c r="J163" s="88"/>
      <c r="K163" s="88">
        <v>9.39</v>
      </c>
      <c r="L163" s="88">
        <v>29.24</v>
      </c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</row>
    <row r="164" spans="1:55" s="57" customFormat="1" x14ac:dyDescent="0.25">
      <c r="A164" s="88" t="s">
        <v>25</v>
      </c>
      <c r="B164" s="89">
        <v>40778.472222222219</v>
      </c>
      <c r="C164" s="89">
        <v>40777.491666666669</v>
      </c>
      <c r="D164" s="89">
        <v>40778.449999999997</v>
      </c>
      <c r="E164" s="88">
        <v>24</v>
      </c>
      <c r="F164" s="88" t="s">
        <v>100</v>
      </c>
      <c r="G164" s="88" t="s">
        <v>92</v>
      </c>
      <c r="H164" s="88"/>
      <c r="I164" s="88"/>
      <c r="J164" s="88">
        <v>190</v>
      </c>
      <c r="K164" s="88"/>
      <c r="L164" s="88"/>
      <c r="M164" s="88">
        <v>8.6</v>
      </c>
      <c r="N164" s="88">
        <v>835</v>
      </c>
      <c r="O164" s="88"/>
      <c r="P164" s="88"/>
      <c r="Q164" s="88"/>
      <c r="R164" s="88">
        <v>7.4</v>
      </c>
      <c r="S164" s="88">
        <v>98.4</v>
      </c>
      <c r="T164" s="88">
        <v>125</v>
      </c>
      <c r="U164" s="88"/>
      <c r="V164" s="88">
        <v>9</v>
      </c>
      <c r="W164" s="88"/>
      <c r="X164" s="88">
        <v>6.72</v>
      </c>
      <c r="Y164" s="88" t="s">
        <v>99</v>
      </c>
      <c r="Z164" s="88" t="s">
        <v>115</v>
      </c>
      <c r="AA164" s="88" t="s">
        <v>98</v>
      </c>
      <c r="AB164" s="88">
        <v>1.3</v>
      </c>
      <c r="AC164" s="88">
        <v>0.6</v>
      </c>
      <c r="AD164" s="88">
        <v>13</v>
      </c>
      <c r="AE164" s="88">
        <v>8</v>
      </c>
      <c r="AF164" s="88" t="s">
        <v>97</v>
      </c>
      <c r="AG164" s="88" t="s">
        <v>97</v>
      </c>
      <c r="AH164" s="88" t="s">
        <v>97</v>
      </c>
      <c r="AI164" s="88">
        <v>32</v>
      </c>
      <c r="AJ164" s="88"/>
      <c r="AK164" s="88"/>
      <c r="AL164" s="88"/>
      <c r="AM164" s="88"/>
      <c r="AN164" s="88"/>
      <c r="AO164" s="88"/>
      <c r="AP164" s="88"/>
      <c r="AQ164" s="88"/>
      <c r="AR164" s="88"/>
      <c r="AS164" s="88" t="s">
        <v>94</v>
      </c>
      <c r="AT164" s="88">
        <v>2</v>
      </c>
      <c r="AU164" s="88" t="s">
        <v>94</v>
      </c>
      <c r="AV164" s="88" t="s">
        <v>94</v>
      </c>
      <c r="AW164" s="88">
        <v>13</v>
      </c>
      <c r="AX164" s="88">
        <v>130</v>
      </c>
      <c r="AY164" s="88">
        <v>1.8</v>
      </c>
      <c r="AZ164" s="88">
        <v>1.1000000000000001</v>
      </c>
      <c r="BA164" s="88">
        <v>0.52</v>
      </c>
      <c r="BB164" s="88">
        <v>16</v>
      </c>
      <c r="BC164" s="88" t="s">
        <v>101</v>
      </c>
    </row>
    <row r="165" spans="1:55" s="57" customFormat="1" x14ac:dyDescent="0.25">
      <c r="A165" s="88" t="s">
        <v>25</v>
      </c>
      <c r="B165" s="89">
        <v>40778.472222222219</v>
      </c>
      <c r="C165" s="89">
        <v>40777.491666666669</v>
      </c>
      <c r="D165" s="89">
        <v>40778.449999999997</v>
      </c>
      <c r="E165" s="88">
        <v>24</v>
      </c>
      <c r="F165" s="88" t="s">
        <v>96</v>
      </c>
      <c r="G165" s="88" t="s">
        <v>92</v>
      </c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>
        <v>9</v>
      </c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 t="s">
        <v>94</v>
      </c>
      <c r="AT165" s="88">
        <v>2</v>
      </c>
      <c r="AU165" s="88" t="s">
        <v>94</v>
      </c>
      <c r="AV165" s="88" t="s">
        <v>94</v>
      </c>
      <c r="AW165" s="88">
        <v>8.9</v>
      </c>
      <c r="AX165" s="88">
        <v>24</v>
      </c>
      <c r="AY165" s="88">
        <v>1.8</v>
      </c>
      <c r="AZ165" s="88" t="s">
        <v>94</v>
      </c>
      <c r="BA165" s="88" t="s">
        <v>94</v>
      </c>
      <c r="BB165" s="88">
        <v>6.4</v>
      </c>
      <c r="BC165" s="88" t="s">
        <v>101</v>
      </c>
    </row>
    <row r="166" spans="1:55" s="57" customFormat="1" ht="10.5" customHeight="1" x14ac:dyDescent="0.25">
      <c r="A166" s="88" t="s">
        <v>25</v>
      </c>
      <c r="B166" s="89">
        <v>40778.472916666666</v>
      </c>
      <c r="C166" s="88"/>
      <c r="D166" s="88"/>
      <c r="E166" s="88"/>
      <c r="F166" s="88" t="s">
        <v>93</v>
      </c>
      <c r="G166" s="88" t="s">
        <v>92</v>
      </c>
      <c r="H166" s="88">
        <v>14.24</v>
      </c>
      <c r="I166" s="88">
        <v>933</v>
      </c>
      <c r="J166" s="88"/>
      <c r="K166" s="88">
        <v>8.49</v>
      </c>
      <c r="L166" s="88">
        <v>25.58</v>
      </c>
      <c r="M166" s="88"/>
      <c r="N166" s="88"/>
      <c r="O166" s="88">
        <v>20000</v>
      </c>
      <c r="P166" s="88">
        <v>550</v>
      </c>
      <c r="Q166" s="88" t="s">
        <v>134</v>
      </c>
      <c r="R166" s="88"/>
      <c r="S166" s="88"/>
      <c r="T166" s="88"/>
      <c r="U166" s="88"/>
      <c r="V166" s="88"/>
      <c r="W166" s="88" t="s">
        <v>90</v>
      </c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</row>
    <row r="167" spans="1:55" s="57" customFormat="1" ht="12.75" hidden="1" customHeight="1" x14ac:dyDescent="0.25">
      <c r="A167" s="88" t="s">
        <v>25</v>
      </c>
      <c r="B167" s="89">
        <v>40730.451388888891</v>
      </c>
      <c r="C167" s="89">
        <v>40729.329861111109</v>
      </c>
      <c r="D167" s="89">
        <v>40730.288194444445</v>
      </c>
      <c r="E167" s="88">
        <v>24</v>
      </c>
      <c r="F167" s="88" t="s">
        <v>96</v>
      </c>
      <c r="G167" s="88" t="s">
        <v>92</v>
      </c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 t="s">
        <v>94</v>
      </c>
      <c r="AT167" s="88">
        <v>2.5</v>
      </c>
      <c r="AU167" s="88" t="s">
        <v>94</v>
      </c>
      <c r="AV167" s="88">
        <v>0.59</v>
      </c>
      <c r="AW167" s="88">
        <v>9.6</v>
      </c>
      <c r="AX167" s="88">
        <v>49</v>
      </c>
      <c r="AY167" s="88">
        <v>2.9</v>
      </c>
      <c r="AZ167" s="88" t="s">
        <v>94</v>
      </c>
      <c r="BA167" s="88">
        <v>0.76</v>
      </c>
      <c r="BB167" s="88">
        <v>9.1999999999999993</v>
      </c>
      <c r="BC167" s="88" t="s">
        <v>101</v>
      </c>
    </row>
    <row r="168" spans="1:55" s="57" customFormat="1" ht="12.75" hidden="1" customHeight="1" x14ac:dyDescent="0.25">
      <c r="A168" s="88" t="s">
        <v>25</v>
      </c>
      <c r="B168" s="89">
        <v>40730.451388888891</v>
      </c>
      <c r="C168" s="89"/>
      <c r="D168" s="89"/>
      <c r="E168" s="88"/>
      <c r="F168" s="88"/>
      <c r="G168" s="88"/>
      <c r="H168" s="88">
        <v>14.06</v>
      </c>
      <c r="I168" s="88">
        <v>957</v>
      </c>
      <c r="J168" s="88">
        <v>200</v>
      </c>
      <c r="K168" s="88">
        <v>8.86</v>
      </c>
      <c r="L168" s="88">
        <v>25.41</v>
      </c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</row>
    <row r="169" spans="1:55" s="57" customFormat="1" ht="12.75" hidden="1" customHeight="1" x14ac:dyDescent="0.25">
      <c r="A169" s="88" t="s">
        <v>25</v>
      </c>
      <c r="B169" s="89">
        <v>40745.417361111111</v>
      </c>
      <c r="C169" s="89">
        <v>40744.414583333331</v>
      </c>
      <c r="D169" s="89">
        <v>40745.372916666667</v>
      </c>
      <c r="E169" s="88">
        <v>24</v>
      </c>
      <c r="F169" s="88" t="s">
        <v>100</v>
      </c>
      <c r="G169" s="88" t="s">
        <v>92</v>
      </c>
      <c r="H169" s="88"/>
      <c r="I169" s="88"/>
      <c r="J169" s="88"/>
      <c r="K169" s="88"/>
      <c r="L169" s="88"/>
      <c r="M169" s="88">
        <v>9.09</v>
      </c>
      <c r="N169" s="88">
        <v>1100</v>
      </c>
      <c r="O169" s="88"/>
      <c r="P169" s="88"/>
      <c r="Q169" s="88"/>
      <c r="R169" s="88"/>
      <c r="S169" s="88"/>
      <c r="T169" s="88"/>
      <c r="U169" s="88"/>
      <c r="V169" s="88"/>
      <c r="W169" s="88"/>
      <c r="X169" s="88">
        <v>2.68</v>
      </c>
      <c r="Y169" s="88" t="s">
        <v>99</v>
      </c>
      <c r="Z169" s="88" t="s">
        <v>101</v>
      </c>
      <c r="AA169" s="88">
        <v>0.09</v>
      </c>
      <c r="AB169" s="88">
        <v>1.57</v>
      </c>
      <c r="AC169" s="88">
        <v>0.57999999999999996</v>
      </c>
      <c r="AD169" s="88">
        <v>16</v>
      </c>
      <c r="AE169" s="88">
        <v>15</v>
      </c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  <c r="BA169" s="88"/>
      <c r="BB169" s="88"/>
      <c r="BC169" s="88"/>
    </row>
    <row r="170" spans="1:55" s="57" customFormat="1" x14ac:dyDescent="0.25">
      <c r="A170" s="88" t="s">
        <v>25</v>
      </c>
      <c r="B170" s="89">
        <v>40799.40902777778</v>
      </c>
      <c r="C170" s="89">
        <v>40798.368055555555</v>
      </c>
      <c r="D170" s="89">
        <v>40799.326388888891</v>
      </c>
      <c r="E170" s="88">
        <v>24</v>
      </c>
      <c r="F170" s="88" t="s">
        <v>100</v>
      </c>
      <c r="G170" s="88" t="s">
        <v>92</v>
      </c>
      <c r="H170" s="88"/>
      <c r="I170" s="88"/>
      <c r="J170" s="88">
        <v>205</v>
      </c>
      <c r="K170" s="88"/>
      <c r="L170" s="88"/>
      <c r="M170" s="88">
        <v>8.57</v>
      </c>
      <c r="N170" s="88">
        <v>835</v>
      </c>
      <c r="O170" s="88"/>
      <c r="P170" s="88"/>
      <c r="Q170" s="88"/>
      <c r="R170" s="88"/>
      <c r="S170" s="88"/>
      <c r="T170" s="88"/>
      <c r="U170" s="88"/>
      <c r="V170" s="88"/>
      <c r="W170" s="88"/>
      <c r="X170" s="88">
        <v>14.1</v>
      </c>
      <c r="Y170" s="88">
        <v>0.4</v>
      </c>
      <c r="Z170" s="88">
        <v>0.6</v>
      </c>
      <c r="AA170" s="88">
        <v>0.35</v>
      </c>
      <c r="AB170" s="88">
        <v>2.4</v>
      </c>
      <c r="AC170" s="88">
        <v>1.56</v>
      </c>
      <c r="AD170" s="88">
        <v>21</v>
      </c>
      <c r="AE170" s="88">
        <v>9</v>
      </c>
      <c r="AF170" s="88" t="s">
        <v>97</v>
      </c>
      <c r="AG170" s="88" t="s">
        <v>97</v>
      </c>
      <c r="AH170" s="88" t="s">
        <v>97</v>
      </c>
      <c r="AI170" s="88" t="s">
        <v>97</v>
      </c>
      <c r="AJ170" s="88"/>
      <c r="AK170" s="88"/>
      <c r="AL170" s="88"/>
      <c r="AM170" s="88"/>
      <c r="AN170" s="88"/>
      <c r="AO170" s="88"/>
      <c r="AP170" s="88"/>
      <c r="AQ170" s="88"/>
      <c r="AR170" s="88"/>
      <c r="AS170" s="88" t="s">
        <v>94</v>
      </c>
      <c r="AT170" s="88">
        <v>3</v>
      </c>
      <c r="AU170" s="88" t="s">
        <v>94</v>
      </c>
      <c r="AV170" s="88">
        <v>0.82</v>
      </c>
      <c r="AW170" s="88">
        <v>32</v>
      </c>
      <c r="AX170" s="88">
        <v>240</v>
      </c>
      <c r="AY170" s="88">
        <v>5.0999999999999996</v>
      </c>
      <c r="AZ170" s="88">
        <v>1.7</v>
      </c>
      <c r="BA170" s="88">
        <v>0.84</v>
      </c>
      <c r="BB170" s="88">
        <v>31</v>
      </c>
      <c r="BC170" s="88" t="s">
        <v>101</v>
      </c>
    </row>
    <row r="171" spans="1:55" s="57" customFormat="1" x14ac:dyDescent="0.25">
      <c r="A171" s="88" t="s">
        <v>25</v>
      </c>
      <c r="B171" s="89">
        <v>40799.40902777778</v>
      </c>
      <c r="C171" s="89">
        <v>40798.368055555555</v>
      </c>
      <c r="D171" s="89">
        <v>40799.326388888891</v>
      </c>
      <c r="E171" s="88">
        <v>24</v>
      </c>
      <c r="F171" s="88" t="s">
        <v>96</v>
      </c>
      <c r="G171" s="88" t="s">
        <v>92</v>
      </c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 t="s">
        <v>94</v>
      </c>
      <c r="AT171" s="88">
        <v>2.8</v>
      </c>
      <c r="AU171" s="88">
        <v>0.65</v>
      </c>
      <c r="AV171" s="88">
        <v>0.56999999999999995</v>
      </c>
      <c r="AW171" s="88">
        <v>25</v>
      </c>
      <c r="AX171" s="88">
        <v>97</v>
      </c>
      <c r="AY171" s="88">
        <v>4.7</v>
      </c>
      <c r="AZ171" s="88">
        <v>0.63</v>
      </c>
      <c r="BA171" s="88">
        <v>0.76</v>
      </c>
      <c r="BB171" s="88">
        <v>17</v>
      </c>
      <c r="BC171" s="88" t="s">
        <v>101</v>
      </c>
    </row>
    <row r="172" spans="1:55" s="57" customFormat="1" x14ac:dyDescent="0.25">
      <c r="A172" s="88" t="s">
        <v>25</v>
      </c>
      <c r="B172" s="89">
        <v>40799.40902777778</v>
      </c>
      <c r="C172" s="89"/>
      <c r="D172" s="89"/>
      <c r="E172" s="88"/>
      <c r="F172" s="88" t="s">
        <v>93</v>
      </c>
      <c r="G172" s="88" t="s">
        <v>92</v>
      </c>
      <c r="H172" s="88">
        <v>13.32</v>
      </c>
      <c r="I172" s="88">
        <v>753</v>
      </c>
      <c r="J172" s="88"/>
      <c r="K172" s="88">
        <v>8.76</v>
      </c>
      <c r="L172" s="88">
        <v>21.53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</row>
    <row r="173" spans="1:55" s="57" customFormat="1" x14ac:dyDescent="0.25">
      <c r="A173" s="88" t="s">
        <v>25</v>
      </c>
      <c r="B173" s="89">
        <v>40822.438194444447</v>
      </c>
      <c r="C173" s="89">
        <v>40820.394444444442</v>
      </c>
      <c r="D173" s="89">
        <v>40820.561111111114</v>
      </c>
      <c r="E173" s="88">
        <v>5</v>
      </c>
      <c r="F173" s="88" t="s">
        <v>108</v>
      </c>
      <c r="G173" s="88" t="s">
        <v>92</v>
      </c>
      <c r="H173" s="88"/>
      <c r="I173" s="88"/>
      <c r="J173" s="88"/>
      <c r="K173" s="88"/>
      <c r="L173" s="88"/>
      <c r="M173" s="88">
        <v>6.77</v>
      </c>
      <c r="N173" s="88">
        <v>419</v>
      </c>
      <c r="O173" s="88"/>
      <c r="P173" s="88"/>
      <c r="Q173" s="88"/>
      <c r="R173" s="88" t="s">
        <v>127</v>
      </c>
      <c r="S173" s="88">
        <v>44.1</v>
      </c>
      <c r="T173" s="88">
        <v>48.4</v>
      </c>
      <c r="U173" s="88"/>
      <c r="V173" s="88">
        <v>68</v>
      </c>
      <c r="W173" s="88"/>
      <c r="X173" s="88">
        <v>48.3</v>
      </c>
      <c r="Y173" s="88">
        <v>0.2</v>
      </c>
      <c r="Z173" s="88">
        <v>14</v>
      </c>
      <c r="AA173" s="88">
        <v>0.42</v>
      </c>
      <c r="AB173" s="88">
        <v>7</v>
      </c>
      <c r="AC173" s="88">
        <v>2.76</v>
      </c>
      <c r="AD173" s="88">
        <v>127</v>
      </c>
      <c r="AE173" s="88">
        <v>63</v>
      </c>
      <c r="AF173" s="88" t="s">
        <v>97</v>
      </c>
      <c r="AG173" s="88" t="s">
        <v>97</v>
      </c>
      <c r="AH173" s="88" t="s">
        <v>97</v>
      </c>
      <c r="AI173" s="88">
        <v>190</v>
      </c>
      <c r="AJ173" s="88"/>
      <c r="AK173" s="88"/>
      <c r="AL173" s="88"/>
      <c r="AM173" s="88"/>
      <c r="AN173" s="88"/>
      <c r="AO173" s="88"/>
      <c r="AP173" s="88"/>
      <c r="AQ173" s="88"/>
      <c r="AR173" s="88"/>
      <c r="AS173" s="88" t="s">
        <v>94</v>
      </c>
      <c r="AT173" s="88">
        <v>3.4</v>
      </c>
      <c r="AU173" s="88">
        <v>0.66</v>
      </c>
      <c r="AV173" s="88">
        <v>6.9</v>
      </c>
      <c r="AW173" s="88">
        <v>150</v>
      </c>
      <c r="AX173" s="88">
        <v>2300</v>
      </c>
      <c r="AY173" s="88">
        <v>25</v>
      </c>
      <c r="AZ173" s="88">
        <v>12</v>
      </c>
      <c r="BA173" s="88">
        <v>0.88</v>
      </c>
      <c r="BB173" s="88">
        <v>520</v>
      </c>
      <c r="BC173" s="88" t="s">
        <v>101</v>
      </c>
    </row>
    <row r="174" spans="1:55" s="57" customFormat="1" x14ac:dyDescent="0.25">
      <c r="A174" s="88" t="s">
        <v>25</v>
      </c>
      <c r="B174" s="89">
        <v>40822.438194444447</v>
      </c>
      <c r="C174" s="89">
        <v>40820.394444444442</v>
      </c>
      <c r="D174" s="89">
        <v>40820.561111111114</v>
      </c>
      <c r="E174" s="88">
        <v>5</v>
      </c>
      <c r="F174" s="88" t="s">
        <v>107</v>
      </c>
      <c r="G174" s="88" t="s">
        <v>92</v>
      </c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>
        <v>67</v>
      </c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 t="s">
        <v>94</v>
      </c>
      <c r="AT174" s="88">
        <v>2.5</v>
      </c>
      <c r="AU174" s="88" t="s">
        <v>94</v>
      </c>
      <c r="AV174" s="88">
        <v>3</v>
      </c>
      <c r="AW174" s="88">
        <v>84</v>
      </c>
      <c r="AX174" s="88">
        <v>370</v>
      </c>
      <c r="AY174" s="88">
        <v>21</v>
      </c>
      <c r="AZ174" s="88">
        <v>2.9</v>
      </c>
      <c r="BA174" s="88">
        <v>0.71</v>
      </c>
      <c r="BB174" s="88">
        <v>330</v>
      </c>
      <c r="BC174" s="88" t="s">
        <v>101</v>
      </c>
    </row>
    <row r="175" spans="1:55" s="57" customFormat="1" x14ac:dyDescent="0.25">
      <c r="A175" s="88" t="s">
        <v>25</v>
      </c>
      <c r="B175" s="89">
        <v>40821.347916666666</v>
      </c>
      <c r="C175" s="88"/>
      <c r="D175" s="88"/>
      <c r="E175" s="88"/>
      <c r="F175" s="88" t="s">
        <v>93</v>
      </c>
      <c r="G175" s="88" t="s">
        <v>92</v>
      </c>
      <c r="H175" s="88">
        <v>12.22</v>
      </c>
      <c r="I175" s="88">
        <v>496</v>
      </c>
      <c r="J175" s="88"/>
      <c r="K175" s="88">
        <v>8.36</v>
      </c>
      <c r="L175" s="88">
        <v>17.04</v>
      </c>
      <c r="M175" s="88"/>
      <c r="N175" s="88"/>
      <c r="O175" s="88">
        <v>20000</v>
      </c>
      <c r="P175" s="88" t="s">
        <v>148</v>
      </c>
      <c r="Q175" s="88" t="s">
        <v>147</v>
      </c>
      <c r="R175" s="88"/>
      <c r="S175" s="88"/>
      <c r="T175" s="88"/>
      <c r="U175" s="88"/>
      <c r="V175" s="88"/>
      <c r="W175" s="88" t="s">
        <v>90</v>
      </c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  <c r="BA175" s="88"/>
      <c r="BB175" s="88"/>
      <c r="BC175" s="88"/>
    </row>
    <row r="176" spans="1:55" s="57" customFormat="1" x14ac:dyDescent="0.25">
      <c r="A176" s="88" t="s">
        <v>25</v>
      </c>
      <c r="B176" s="89">
        <v>40822.438888888886</v>
      </c>
      <c r="C176" s="90">
        <v>40821.352777777778</v>
      </c>
      <c r="D176" s="90">
        <v>40822.311111111114</v>
      </c>
      <c r="E176" s="88">
        <v>24</v>
      </c>
      <c r="F176" s="88" t="s">
        <v>108</v>
      </c>
      <c r="G176" s="88" t="s">
        <v>92</v>
      </c>
      <c r="H176" s="88">
        <v>15.34</v>
      </c>
      <c r="I176" s="88">
        <v>446</v>
      </c>
      <c r="J176" s="88"/>
      <c r="K176" s="88">
        <v>9.1999999999999993</v>
      </c>
      <c r="L176" s="88">
        <v>17.09</v>
      </c>
      <c r="M176" s="88">
        <v>7.31</v>
      </c>
      <c r="N176" s="88">
        <v>308</v>
      </c>
      <c r="O176" s="88">
        <v>4300</v>
      </c>
      <c r="P176" s="88">
        <v>4500</v>
      </c>
      <c r="Q176" s="88" t="s">
        <v>112</v>
      </c>
      <c r="R176" s="88">
        <v>6.4</v>
      </c>
      <c r="S176" s="88"/>
      <c r="T176" s="88"/>
      <c r="U176" s="88"/>
      <c r="V176" s="88">
        <v>6.6</v>
      </c>
      <c r="W176" s="88" t="s">
        <v>90</v>
      </c>
      <c r="X176" s="88">
        <v>14</v>
      </c>
      <c r="Y176" s="88">
        <v>0.3</v>
      </c>
      <c r="Z176" s="88">
        <v>3.8</v>
      </c>
      <c r="AA176" s="88">
        <v>0.36</v>
      </c>
      <c r="AB176" s="88">
        <v>2</v>
      </c>
      <c r="AC176" s="88">
        <v>1.45</v>
      </c>
      <c r="AD176" s="88">
        <v>24</v>
      </c>
      <c r="AE176" s="88">
        <v>7</v>
      </c>
      <c r="AF176" s="88" t="s">
        <v>97</v>
      </c>
      <c r="AG176" s="88" t="s">
        <v>97</v>
      </c>
      <c r="AH176" s="88" t="s">
        <v>97</v>
      </c>
      <c r="AI176" s="88">
        <v>42</v>
      </c>
      <c r="AJ176" s="88"/>
      <c r="AK176" s="88"/>
      <c r="AL176" s="88"/>
      <c r="AM176" s="88"/>
      <c r="AN176" s="88"/>
      <c r="AO176" s="88"/>
      <c r="AP176" s="88"/>
      <c r="AQ176" s="88"/>
      <c r="AR176" s="88"/>
      <c r="AS176" s="88" t="s">
        <v>94</v>
      </c>
      <c r="AT176" s="88">
        <v>2</v>
      </c>
      <c r="AU176" s="88" t="s">
        <v>94</v>
      </c>
      <c r="AV176" s="88">
        <v>3.5</v>
      </c>
      <c r="AW176" s="88">
        <v>38</v>
      </c>
      <c r="AX176" s="88">
        <v>550</v>
      </c>
      <c r="AY176" s="88">
        <v>5.6</v>
      </c>
      <c r="AZ176" s="88">
        <v>3.4</v>
      </c>
      <c r="BA176" s="88" t="s">
        <v>94</v>
      </c>
      <c r="BB176" s="88">
        <v>120</v>
      </c>
      <c r="BC176" s="88" t="s">
        <v>101</v>
      </c>
    </row>
    <row r="177" spans="1:55" s="57" customFormat="1" x14ac:dyDescent="0.25">
      <c r="A177" s="88" t="s">
        <v>25</v>
      </c>
      <c r="B177" s="89">
        <v>40822.438888888886</v>
      </c>
      <c r="C177" s="90">
        <v>40821.352777777778</v>
      </c>
      <c r="D177" s="90">
        <v>40822.311111111114</v>
      </c>
      <c r="E177" s="88">
        <v>24</v>
      </c>
      <c r="F177" s="88" t="s">
        <v>107</v>
      </c>
      <c r="G177" s="88" t="s">
        <v>92</v>
      </c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>
        <v>16</v>
      </c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 t="s">
        <v>94</v>
      </c>
      <c r="AT177" s="88">
        <v>1.9</v>
      </c>
      <c r="AU177" s="88" t="s">
        <v>94</v>
      </c>
      <c r="AV177" s="88">
        <v>2.6</v>
      </c>
      <c r="AW177" s="88">
        <v>30</v>
      </c>
      <c r="AX177" s="88">
        <v>84</v>
      </c>
      <c r="AY177" s="88">
        <v>4.8</v>
      </c>
      <c r="AZ177" s="88">
        <v>1.2</v>
      </c>
      <c r="BA177" s="88" t="s">
        <v>94</v>
      </c>
      <c r="BB177" s="88">
        <v>83</v>
      </c>
      <c r="BC177" s="88" t="s">
        <v>101</v>
      </c>
    </row>
    <row r="178" spans="1:55" s="57" customFormat="1" x14ac:dyDescent="0.25">
      <c r="A178" s="88" t="s">
        <v>25</v>
      </c>
      <c r="B178" s="89">
        <v>40834.537499999999</v>
      </c>
      <c r="C178" s="89">
        <v>40833.522916666669</v>
      </c>
      <c r="D178" s="89">
        <v>40834.481249999997</v>
      </c>
      <c r="E178" s="88">
        <v>24</v>
      </c>
      <c r="F178" s="88" t="s">
        <v>100</v>
      </c>
      <c r="G178" s="88" t="s">
        <v>92</v>
      </c>
      <c r="H178" s="88"/>
      <c r="I178" s="88"/>
      <c r="J178" s="88">
        <v>220</v>
      </c>
      <c r="K178" s="88"/>
      <c r="L178" s="88"/>
      <c r="M178" s="88">
        <v>9.2100000000000009</v>
      </c>
      <c r="N178" s="88">
        <v>860</v>
      </c>
      <c r="O178" s="88"/>
      <c r="P178" s="88"/>
      <c r="Q178" s="88"/>
      <c r="R178" s="88"/>
      <c r="S178" s="88"/>
      <c r="T178" s="88"/>
      <c r="U178" s="88"/>
      <c r="V178" s="88"/>
      <c r="W178" s="88"/>
      <c r="X178" s="88">
        <v>3.33</v>
      </c>
      <c r="Y178" s="88" t="s">
        <v>99</v>
      </c>
      <c r="Z178" s="88">
        <v>0.8</v>
      </c>
      <c r="AA178" s="88">
        <v>0.09</v>
      </c>
      <c r="AB178" s="88">
        <v>1.2</v>
      </c>
      <c r="AC178" s="88">
        <v>0.57999999999999996</v>
      </c>
      <c r="AD178" s="88" t="s">
        <v>90</v>
      </c>
      <c r="AE178" s="88" t="s">
        <v>90</v>
      </c>
      <c r="AF178" s="88" t="s">
        <v>97</v>
      </c>
      <c r="AG178" s="88" t="s">
        <v>97</v>
      </c>
      <c r="AH178" s="88" t="s">
        <v>97</v>
      </c>
      <c r="AI178" s="88" t="s">
        <v>97</v>
      </c>
      <c r="AJ178" s="88"/>
      <c r="AK178" s="88"/>
      <c r="AL178" s="88"/>
      <c r="AM178" s="88"/>
      <c r="AN178" s="88"/>
      <c r="AO178" s="88"/>
      <c r="AP178" s="88"/>
      <c r="AQ178" s="88"/>
      <c r="AR178" s="88"/>
      <c r="AS178" s="88" t="s">
        <v>94</v>
      </c>
      <c r="AT178" s="88">
        <v>2.1</v>
      </c>
      <c r="AU178" s="88" t="s">
        <v>94</v>
      </c>
      <c r="AV178" s="88" t="s">
        <v>94</v>
      </c>
      <c r="AW178" s="88">
        <v>28</v>
      </c>
      <c r="AX178" s="88">
        <v>66</v>
      </c>
      <c r="AY178" s="88">
        <v>2.2000000000000002</v>
      </c>
      <c r="AZ178" s="88">
        <v>1.5</v>
      </c>
      <c r="BA178" s="88">
        <v>0.59</v>
      </c>
      <c r="BB178" s="88">
        <v>14</v>
      </c>
      <c r="BC178" s="88" t="s">
        <v>101</v>
      </c>
    </row>
    <row r="179" spans="1:55" s="57" customFormat="1" x14ac:dyDescent="0.25">
      <c r="A179" s="88" t="s">
        <v>25</v>
      </c>
      <c r="B179" s="89">
        <v>40834.537499999999</v>
      </c>
      <c r="C179" s="89">
        <v>40833.522916666669</v>
      </c>
      <c r="D179" s="89">
        <v>40834.481249999997</v>
      </c>
      <c r="E179" s="88">
        <v>24</v>
      </c>
      <c r="F179" s="88" t="s">
        <v>96</v>
      </c>
      <c r="G179" s="88" t="s">
        <v>92</v>
      </c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 t="s">
        <v>94</v>
      </c>
      <c r="AT179" s="88">
        <v>2.1</v>
      </c>
      <c r="AU179" s="88" t="s">
        <v>94</v>
      </c>
      <c r="AV179" s="88" t="s">
        <v>94</v>
      </c>
      <c r="AW179" s="88">
        <v>24</v>
      </c>
      <c r="AX179" s="88">
        <v>23</v>
      </c>
      <c r="AY179" s="88">
        <v>2</v>
      </c>
      <c r="AZ179" s="88">
        <v>0.74</v>
      </c>
      <c r="BA179" s="88">
        <v>0.55000000000000004</v>
      </c>
      <c r="BB179" s="88">
        <v>9</v>
      </c>
      <c r="BC179" s="88" t="s">
        <v>101</v>
      </c>
    </row>
    <row r="180" spans="1:55" s="57" customFormat="1" x14ac:dyDescent="0.25">
      <c r="A180" s="88" t="s">
        <v>25</v>
      </c>
      <c r="B180" s="89">
        <v>40834.537499999999</v>
      </c>
      <c r="C180" s="89"/>
      <c r="D180" s="89"/>
      <c r="E180" s="88"/>
      <c r="F180" s="88" t="s">
        <v>93</v>
      </c>
      <c r="G180" s="88" t="s">
        <v>92</v>
      </c>
      <c r="H180" s="88">
        <v>20.27</v>
      </c>
      <c r="I180" s="88">
        <v>528</v>
      </c>
      <c r="J180" s="88"/>
      <c r="K180" s="88">
        <v>10.23</v>
      </c>
      <c r="L180" s="88">
        <v>20.61</v>
      </c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</row>
    <row r="181" spans="1:55" s="57" customFormat="1" x14ac:dyDescent="0.25">
      <c r="A181" s="88" t="s">
        <v>25</v>
      </c>
      <c r="B181" s="89">
        <v>40877.474999999999</v>
      </c>
      <c r="C181" s="89">
        <v>40876.505555555559</v>
      </c>
      <c r="D181" s="89">
        <v>40877.463888888888</v>
      </c>
      <c r="E181" s="88">
        <v>24</v>
      </c>
      <c r="F181" s="88" t="s">
        <v>100</v>
      </c>
      <c r="G181" s="88" t="s">
        <v>92</v>
      </c>
      <c r="H181" s="88"/>
      <c r="I181" s="88"/>
      <c r="J181" s="88">
        <v>205</v>
      </c>
      <c r="K181" s="88"/>
      <c r="L181" s="88"/>
      <c r="M181" s="88">
        <v>9.1300000000000008</v>
      </c>
      <c r="N181" s="88">
        <v>771</v>
      </c>
      <c r="O181" s="88"/>
      <c r="P181" s="88"/>
      <c r="Q181" s="88"/>
      <c r="R181" s="88"/>
      <c r="S181" s="88"/>
      <c r="T181" s="88"/>
      <c r="U181" s="88"/>
      <c r="V181" s="88"/>
      <c r="W181" s="88"/>
      <c r="X181" s="88">
        <v>3.77</v>
      </c>
      <c r="Y181" s="88">
        <v>0.5</v>
      </c>
      <c r="Z181" s="88">
        <v>1.4</v>
      </c>
      <c r="AA181" s="88">
        <v>0.1</v>
      </c>
      <c r="AB181" s="88">
        <v>6.7</v>
      </c>
      <c r="AC181" s="88">
        <v>0.68</v>
      </c>
      <c r="AD181" s="88" t="s">
        <v>90</v>
      </c>
      <c r="AE181" s="88" t="s">
        <v>90</v>
      </c>
      <c r="AF181" s="88" t="s">
        <v>97</v>
      </c>
      <c r="AG181" s="88" t="s">
        <v>97</v>
      </c>
      <c r="AH181" s="88" t="s">
        <v>97</v>
      </c>
      <c r="AI181" s="88" t="s">
        <v>97</v>
      </c>
      <c r="AJ181" s="88"/>
      <c r="AK181" s="88"/>
      <c r="AL181" s="88"/>
      <c r="AM181" s="88"/>
      <c r="AN181" s="88"/>
      <c r="AO181" s="88"/>
      <c r="AP181" s="88"/>
      <c r="AQ181" s="88"/>
      <c r="AR181" s="88"/>
      <c r="AS181" s="88" t="s">
        <v>94</v>
      </c>
      <c r="AT181" s="88">
        <v>1.7</v>
      </c>
      <c r="AU181" s="88" t="s">
        <v>94</v>
      </c>
      <c r="AV181" s="88" t="s">
        <v>94</v>
      </c>
      <c r="AW181" s="88">
        <v>15</v>
      </c>
      <c r="AX181" s="88">
        <v>86</v>
      </c>
      <c r="AY181" s="88">
        <v>2.7</v>
      </c>
      <c r="AZ181" s="88">
        <v>0.95</v>
      </c>
      <c r="BA181" s="88">
        <v>0.53</v>
      </c>
      <c r="BB181" s="88">
        <v>27</v>
      </c>
      <c r="BC181" s="88" t="s">
        <v>101</v>
      </c>
    </row>
    <row r="182" spans="1:55" s="57" customFormat="1" x14ac:dyDescent="0.25">
      <c r="A182" s="88" t="s">
        <v>25</v>
      </c>
      <c r="B182" s="89">
        <v>40877.474999999999</v>
      </c>
      <c r="C182" s="89">
        <v>40876.505555555559</v>
      </c>
      <c r="D182" s="89">
        <v>40877.463888888888</v>
      </c>
      <c r="E182" s="88">
        <v>24</v>
      </c>
      <c r="F182" s="88" t="s">
        <v>96</v>
      </c>
      <c r="G182" s="88" t="s">
        <v>92</v>
      </c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 t="s">
        <v>94</v>
      </c>
      <c r="AT182" s="88">
        <v>1.7</v>
      </c>
      <c r="AU182" s="88" t="s">
        <v>94</v>
      </c>
      <c r="AV182" s="88" t="s">
        <v>94</v>
      </c>
      <c r="AW182" s="88">
        <v>12</v>
      </c>
      <c r="AX182" s="88">
        <v>54</v>
      </c>
      <c r="AY182" s="88">
        <v>3.1</v>
      </c>
      <c r="AZ182" s="88">
        <v>0.51</v>
      </c>
      <c r="BA182" s="88" t="s">
        <v>94</v>
      </c>
      <c r="BB182" s="88">
        <v>19</v>
      </c>
      <c r="BC182" s="88" t="s">
        <v>101</v>
      </c>
    </row>
    <row r="183" spans="1:55" s="57" customFormat="1" x14ac:dyDescent="0.25">
      <c r="A183" s="88" t="s">
        <v>25</v>
      </c>
      <c r="B183" s="89">
        <v>40877.474999999999</v>
      </c>
      <c r="C183" s="89"/>
      <c r="D183" s="89"/>
      <c r="E183" s="88"/>
      <c r="F183" s="88" t="s">
        <v>93</v>
      </c>
      <c r="G183" s="88" t="s">
        <v>92</v>
      </c>
      <c r="H183" s="88">
        <v>14.18</v>
      </c>
      <c r="I183" s="88">
        <v>544</v>
      </c>
      <c r="J183" s="88"/>
      <c r="K183" s="88">
        <v>9.42</v>
      </c>
      <c r="L183" s="88">
        <v>16.079999999999998</v>
      </c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</row>
    <row r="184" spans="1:55" s="57" customFormat="1" x14ac:dyDescent="0.25">
      <c r="A184" s="88" t="s">
        <v>25</v>
      </c>
      <c r="B184" s="89">
        <v>40890.509027777778</v>
      </c>
      <c r="C184" s="88"/>
      <c r="D184" s="88"/>
      <c r="E184" s="88"/>
      <c r="F184" s="88" t="s">
        <v>93</v>
      </c>
      <c r="G184" s="88" t="s">
        <v>92</v>
      </c>
      <c r="H184" s="88">
        <v>10.61</v>
      </c>
      <c r="I184" s="88">
        <v>733</v>
      </c>
      <c r="J184" s="88"/>
      <c r="K184" s="88">
        <v>7.97</v>
      </c>
      <c r="L184" s="88">
        <v>12</v>
      </c>
      <c r="M184" s="88"/>
      <c r="N184" s="88"/>
      <c r="O184" s="88">
        <v>9100</v>
      </c>
      <c r="P184" s="88">
        <v>1300</v>
      </c>
      <c r="Q184" s="88">
        <v>78000</v>
      </c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</row>
    <row r="185" spans="1:55" s="57" customFormat="1" x14ac:dyDescent="0.25">
      <c r="A185" s="88" t="s">
        <v>25</v>
      </c>
      <c r="B185" s="89">
        <v>40890.527777777781</v>
      </c>
      <c r="C185" s="89">
        <v>40889.456944444442</v>
      </c>
      <c r="D185" s="89">
        <v>40889.498611111114</v>
      </c>
      <c r="E185" s="88">
        <v>6</v>
      </c>
      <c r="F185" s="88" t="s">
        <v>108</v>
      </c>
      <c r="G185" s="88" t="s">
        <v>92</v>
      </c>
      <c r="H185" s="88"/>
      <c r="I185" s="88"/>
      <c r="J185" s="88">
        <v>45</v>
      </c>
      <c r="K185" s="88"/>
      <c r="L185" s="88"/>
      <c r="M185" s="88">
        <v>6.9</v>
      </c>
      <c r="N185" s="88">
        <v>100</v>
      </c>
      <c r="O185" s="88"/>
      <c r="P185" s="88"/>
      <c r="Q185" s="88"/>
      <c r="R185" s="88" t="s">
        <v>127</v>
      </c>
      <c r="S185" s="88">
        <v>7.92</v>
      </c>
      <c r="T185" s="88">
        <v>7.29</v>
      </c>
      <c r="U185" s="88"/>
      <c r="V185" s="88">
        <v>21</v>
      </c>
      <c r="W185" s="88"/>
      <c r="X185" s="88">
        <v>42.6</v>
      </c>
      <c r="Y185" s="88">
        <v>0.6</v>
      </c>
      <c r="Z185" s="88">
        <v>3.2</v>
      </c>
      <c r="AA185" s="88">
        <v>0.16</v>
      </c>
      <c r="AB185" s="88">
        <v>2</v>
      </c>
      <c r="AC185" s="88">
        <v>1.46</v>
      </c>
      <c r="AD185" s="88">
        <v>52</v>
      </c>
      <c r="AE185" s="88">
        <v>25</v>
      </c>
      <c r="AF185" s="88" t="s">
        <v>97</v>
      </c>
      <c r="AG185" s="88" t="s">
        <v>97</v>
      </c>
      <c r="AH185" s="88" t="s">
        <v>97</v>
      </c>
      <c r="AI185" s="88" t="s">
        <v>97</v>
      </c>
      <c r="AJ185" s="88" t="s">
        <v>111</v>
      </c>
      <c r="AK185" s="88">
        <v>34</v>
      </c>
      <c r="AL185" s="88">
        <v>21</v>
      </c>
      <c r="AM185" s="88">
        <v>47</v>
      </c>
      <c r="AN185" s="88" t="s">
        <v>111</v>
      </c>
      <c r="AO185" s="88" t="s">
        <v>111</v>
      </c>
      <c r="AP185" s="88">
        <v>3.8</v>
      </c>
      <c r="AQ185" s="88">
        <v>65</v>
      </c>
      <c r="AR185" s="88" t="s">
        <v>111</v>
      </c>
      <c r="AS185" s="88" t="s">
        <v>94</v>
      </c>
      <c r="AT185" s="88">
        <v>1.5</v>
      </c>
      <c r="AU185" s="88" t="s">
        <v>94</v>
      </c>
      <c r="AV185" s="88">
        <v>3.8</v>
      </c>
      <c r="AW185" s="88">
        <v>55</v>
      </c>
      <c r="AX185" s="88">
        <v>1300</v>
      </c>
      <c r="AY185" s="88">
        <v>4.9000000000000004</v>
      </c>
      <c r="AZ185" s="88">
        <v>6.3</v>
      </c>
      <c r="BA185" s="88" t="s">
        <v>94</v>
      </c>
      <c r="BB185" s="88">
        <v>180</v>
      </c>
      <c r="BC185" s="88" t="s">
        <v>101</v>
      </c>
    </row>
    <row r="186" spans="1:55" s="57" customFormat="1" x14ac:dyDescent="0.25">
      <c r="A186" s="88" t="s">
        <v>25</v>
      </c>
      <c r="B186" s="89">
        <v>40890.527777777781</v>
      </c>
      <c r="C186" s="89">
        <v>40889.456944444442</v>
      </c>
      <c r="D186" s="89">
        <v>40889.498611111114</v>
      </c>
      <c r="E186" s="88">
        <v>6</v>
      </c>
      <c r="F186" s="88" t="s">
        <v>107</v>
      </c>
      <c r="G186" s="88" t="s">
        <v>92</v>
      </c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>
        <v>19</v>
      </c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 t="s">
        <v>94</v>
      </c>
      <c r="AT186" s="88">
        <v>1.1000000000000001</v>
      </c>
      <c r="AU186" s="88" t="s">
        <v>94</v>
      </c>
      <c r="AV186" s="88">
        <v>1.8</v>
      </c>
      <c r="AW186" s="88">
        <v>33</v>
      </c>
      <c r="AX186" s="88">
        <v>100</v>
      </c>
      <c r="AY186" s="88">
        <v>3.1</v>
      </c>
      <c r="AZ186" s="88">
        <v>0.94</v>
      </c>
      <c r="BA186" s="88" t="s">
        <v>94</v>
      </c>
      <c r="BB186" s="88">
        <v>76</v>
      </c>
      <c r="BC186" s="88" t="s">
        <v>101</v>
      </c>
    </row>
    <row r="187" spans="1:55" s="57" customFormat="1" x14ac:dyDescent="0.25">
      <c r="A187" s="88" t="s">
        <v>25</v>
      </c>
      <c r="B187" s="89">
        <v>40890.527777777781</v>
      </c>
      <c r="C187" s="89">
        <v>40889.456944444442</v>
      </c>
      <c r="D187" s="89">
        <v>40889.498611111114</v>
      </c>
      <c r="E187" s="88">
        <v>6</v>
      </c>
      <c r="F187" s="88" t="s">
        <v>108</v>
      </c>
      <c r="G187" s="88" t="s">
        <v>92</v>
      </c>
      <c r="H187" s="88">
        <v>10.72</v>
      </c>
      <c r="I187" s="88">
        <v>105</v>
      </c>
      <c r="J187" s="88"/>
      <c r="K187" s="88">
        <v>8.15</v>
      </c>
      <c r="L187" s="88">
        <v>13.61</v>
      </c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</row>
    <row r="188" spans="1:55" s="57" customFormat="1" x14ac:dyDescent="0.25">
      <c r="A188" s="88" t="s">
        <v>25</v>
      </c>
      <c r="B188" s="89">
        <v>40890.510416666664</v>
      </c>
      <c r="C188" s="89">
        <v>40889.581944444442</v>
      </c>
      <c r="D188" s="89">
        <v>40890.498611111114</v>
      </c>
      <c r="E188" s="88">
        <v>12</v>
      </c>
      <c r="F188" s="88" t="s">
        <v>108</v>
      </c>
      <c r="G188" s="88" t="s">
        <v>92</v>
      </c>
      <c r="H188" s="88"/>
      <c r="I188" s="88"/>
      <c r="J188" s="88">
        <v>55</v>
      </c>
      <c r="K188" s="88"/>
      <c r="L188" s="88"/>
      <c r="M188" s="88">
        <v>7.48</v>
      </c>
      <c r="N188" s="88">
        <v>198</v>
      </c>
      <c r="O188" s="88"/>
      <c r="P188" s="88"/>
      <c r="Q188" s="88"/>
      <c r="R188" s="88" t="s">
        <v>90</v>
      </c>
      <c r="S188" s="88">
        <v>14.4</v>
      </c>
      <c r="T188" s="88">
        <v>17.899999999999999</v>
      </c>
      <c r="U188" s="88"/>
      <c r="V188" s="88">
        <v>13</v>
      </c>
      <c r="W188" s="88"/>
      <c r="X188" s="88">
        <v>23</v>
      </c>
      <c r="Y188" s="88">
        <v>0.2</v>
      </c>
      <c r="Z188" s="88">
        <v>3.7</v>
      </c>
      <c r="AA188" s="88">
        <v>0.27</v>
      </c>
      <c r="AB188" s="88">
        <v>1.1000000000000001</v>
      </c>
      <c r="AC188" s="88">
        <v>1.07</v>
      </c>
      <c r="AD188" s="88">
        <v>51</v>
      </c>
      <c r="AE188" s="88">
        <v>45</v>
      </c>
      <c r="AF188" s="88" t="s">
        <v>97</v>
      </c>
      <c r="AG188" s="88" t="s">
        <v>97</v>
      </c>
      <c r="AH188" s="88" t="s">
        <v>97</v>
      </c>
      <c r="AI188" s="88" t="s">
        <v>97</v>
      </c>
      <c r="AJ188" s="88" t="s">
        <v>111</v>
      </c>
      <c r="AK188" s="88">
        <v>18</v>
      </c>
      <c r="AL188" s="88">
        <v>22</v>
      </c>
      <c r="AM188" s="88">
        <v>19</v>
      </c>
      <c r="AN188" s="88" t="s">
        <v>111</v>
      </c>
      <c r="AO188" s="88" t="s">
        <v>111</v>
      </c>
      <c r="AP188" s="88" t="s">
        <v>111</v>
      </c>
      <c r="AQ188" s="88">
        <v>28</v>
      </c>
      <c r="AR188" s="88" t="s">
        <v>111</v>
      </c>
      <c r="AS188" s="88" t="s">
        <v>94</v>
      </c>
      <c r="AT188" s="88">
        <v>1.5</v>
      </c>
      <c r="AU188" s="88" t="s">
        <v>94</v>
      </c>
      <c r="AV188" s="88">
        <v>2.4</v>
      </c>
      <c r="AW188" s="88">
        <v>28</v>
      </c>
      <c r="AX188" s="88">
        <v>610</v>
      </c>
      <c r="AY188" s="88">
        <v>3.3</v>
      </c>
      <c r="AZ188" s="88">
        <v>3.3</v>
      </c>
      <c r="BA188" s="88" t="s">
        <v>94</v>
      </c>
      <c r="BB188" s="88">
        <v>71</v>
      </c>
      <c r="BC188" s="88" t="s">
        <v>101</v>
      </c>
    </row>
    <row r="189" spans="1:55" s="57" customFormat="1" x14ac:dyDescent="0.25">
      <c r="A189" s="88" t="s">
        <v>25</v>
      </c>
      <c r="B189" s="89">
        <v>40890.510416666664</v>
      </c>
      <c r="C189" s="89">
        <v>40889.581944444442</v>
      </c>
      <c r="D189" s="89">
        <v>40890.498611111114</v>
      </c>
      <c r="E189" s="88">
        <v>12</v>
      </c>
      <c r="F189" s="88" t="s">
        <v>107</v>
      </c>
      <c r="G189" s="88" t="s">
        <v>92</v>
      </c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>
        <v>13</v>
      </c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 t="s">
        <v>94</v>
      </c>
      <c r="AT189" s="88">
        <v>1.3</v>
      </c>
      <c r="AU189" s="88" t="s">
        <v>94</v>
      </c>
      <c r="AV189" s="88">
        <v>1.4</v>
      </c>
      <c r="AW189" s="88">
        <v>19</v>
      </c>
      <c r="AX189" s="88">
        <v>61</v>
      </c>
      <c r="AY189" s="88">
        <v>3.2</v>
      </c>
      <c r="AZ189" s="88">
        <v>0.64</v>
      </c>
      <c r="BA189" s="88" t="s">
        <v>94</v>
      </c>
      <c r="BB189" s="88">
        <v>38</v>
      </c>
      <c r="BC189" s="88" t="s">
        <v>101</v>
      </c>
    </row>
    <row r="190" spans="1:55" s="57" customFormat="1" x14ac:dyDescent="0.25">
      <c r="A190" s="88" t="s">
        <v>25</v>
      </c>
      <c r="B190" s="89">
        <v>40890.509722222225</v>
      </c>
      <c r="C190" s="88"/>
      <c r="D190" s="88"/>
      <c r="E190" s="88"/>
      <c r="F190" s="88" t="s">
        <v>93</v>
      </c>
      <c r="G190" s="88" t="s">
        <v>92</v>
      </c>
      <c r="H190" s="88">
        <v>14.47</v>
      </c>
      <c r="I190" s="88">
        <v>212</v>
      </c>
      <c r="J190" s="88"/>
      <c r="K190" s="88">
        <v>9.24</v>
      </c>
      <c r="L190" s="88">
        <v>15.17</v>
      </c>
      <c r="M190" s="88"/>
      <c r="N190" s="88"/>
      <c r="O190" s="88">
        <v>990</v>
      </c>
      <c r="P190" s="88" t="s">
        <v>146</v>
      </c>
      <c r="Q190" s="88" t="s">
        <v>145</v>
      </c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</row>
    <row r="191" spans="1:55" x14ac:dyDescent="0.25">
      <c r="A191" s="88" t="s">
        <v>25</v>
      </c>
      <c r="B191" s="89">
        <v>40892.396527777775</v>
      </c>
      <c r="C191" s="89">
        <v>40890.576388888891</v>
      </c>
      <c r="D191" s="89">
        <v>40891.243055555555</v>
      </c>
      <c r="E191" s="88">
        <v>9</v>
      </c>
      <c r="F191" s="88" t="s">
        <v>108</v>
      </c>
      <c r="G191" s="88" t="s">
        <v>92</v>
      </c>
      <c r="H191" s="88"/>
      <c r="I191" s="88"/>
      <c r="J191" s="88">
        <v>160</v>
      </c>
      <c r="K191" s="88"/>
      <c r="L191" s="88"/>
      <c r="M191" s="88">
        <v>8.4499999999999993</v>
      </c>
      <c r="N191" s="88">
        <v>478</v>
      </c>
      <c r="O191" s="88"/>
      <c r="P191" s="88"/>
      <c r="Q191" s="88"/>
      <c r="R191" s="88" t="s">
        <v>90</v>
      </c>
      <c r="S191" s="88">
        <v>39.5</v>
      </c>
      <c r="T191" s="88">
        <v>48.6</v>
      </c>
      <c r="U191" s="88"/>
      <c r="V191" s="88">
        <v>12</v>
      </c>
      <c r="W191" s="88"/>
      <c r="X191" s="88">
        <v>5.49</v>
      </c>
      <c r="Y191" s="88" t="s">
        <v>99</v>
      </c>
      <c r="Z191" s="88">
        <v>4.0999999999999996</v>
      </c>
      <c r="AA191" s="88">
        <v>0.17</v>
      </c>
      <c r="AB191" s="88">
        <v>1.1000000000000001</v>
      </c>
      <c r="AC191" s="88">
        <v>0.68</v>
      </c>
      <c r="AD191" s="88">
        <v>6</v>
      </c>
      <c r="AE191" s="88" t="s">
        <v>90</v>
      </c>
      <c r="AF191" s="88" t="s">
        <v>97</v>
      </c>
      <c r="AG191" s="88" t="s">
        <v>97</v>
      </c>
      <c r="AH191" s="88" t="s">
        <v>97</v>
      </c>
      <c r="AI191" s="88" t="s">
        <v>97</v>
      </c>
      <c r="AJ191" s="88"/>
      <c r="AK191" s="88"/>
      <c r="AL191" s="88"/>
      <c r="AM191" s="88"/>
      <c r="AN191" s="88"/>
      <c r="AO191" s="88"/>
      <c r="AP191" s="88"/>
      <c r="AQ191" s="88"/>
      <c r="AR191" s="88"/>
      <c r="AS191" s="88" t="s">
        <v>94</v>
      </c>
      <c r="AT191" s="88">
        <v>1.6</v>
      </c>
      <c r="AU191" s="88" t="s">
        <v>94</v>
      </c>
      <c r="AV191" s="88">
        <v>0.86</v>
      </c>
      <c r="AW191" s="88">
        <v>20</v>
      </c>
      <c r="AX191" s="88">
        <v>120</v>
      </c>
      <c r="AY191" s="88">
        <v>2.1</v>
      </c>
      <c r="AZ191" s="88">
        <v>0.97</v>
      </c>
      <c r="BA191" s="88">
        <v>0.53</v>
      </c>
      <c r="BB191" s="88">
        <v>31</v>
      </c>
      <c r="BC191" s="88" t="s">
        <v>101</v>
      </c>
    </row>
    <row r="192" spans="1:55" x14ac:dyDescent="0.25">
      <c r="A192" s="88" t="s">
        <v>25</v>
      </c>
      <c r="B192" s="89">
        <v>40892.396527777775</v>
      </c>
      <c r="C192" s="89">
        <v>40890.576388888891</v>
      </c>
      <c r="D192" s="89">
        <v>40891.243055555555</v>
      </c>
      <c r="E192" s="88">
        <v>9</v>
      </c>
      <c r="F192" s="88" t="s">
        <v>107</v>
      </c>
      <c r="G192" s="88" t="s">
        <v>92</v>
      </c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>
        <v>11</v>
      </c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 t="s">
        <v>94</v>
      </c>
      <c r="AT192" s="88">
        <v>1.6</v>
      </c>
      <c r="AU192" s="88" t="s">
        <v>94</v>
      </c>
      <c r="AV192" s="88">
        <v>0.67</v>
      </c>
      <c r="AW192" s="88">
        <v>17</v>
      </c>
      <c r="AX192" s="88">
        <v>38</v>
      </c>
      <c r="AY192" s="88">
        <v>2</v>
      </c>
      <c r="AZ192" s="88">
        <v>0.51</v>
      </c>
      <c r="BA192" s="88">
        <v>0.59</v>
      </c>
      <c r="BB192" s="88">
        <v>24</v>
      </c>
      <c r="BC192" s="88" t="s">
        <v>101</v>
      </c>
    </row>
    <row r="193" spans="1:55" s="57" customFormat="1" x14ac:dyDescent="0.25">
      <c r="A193" s="88" t="s">
        <v>25</v>
      </c>
      <c r="B193" s="89">
        <v>40892.395833333336</v>
      </c>
      <c r="C193" s="88"/>
      <c r="D193" s="88"/>
      <c r="E193" s="88"/>
      <c r="F193" s="88" t="s">
        <v>93</v>
      </c>
      <c r="G193" s="88" t="s">
        <v>92</v>
      </c>
      <c r="H193" s="88">
        <v>15.35</v>
      </c>
      <c r="I193" s="88">
        <v>570</v>
      </c>
      <c r="J193" s="88"/>
      <c r="K193" s="88">
        <v>8.42</v>
      </c>
      <c r="L193" s="88">
        <v>11.31</v>
      </c>
      <c r="M193" s="88"/>
      <c r="N193" s="88"/>
      <c r="O193" s="88">
        <v>580</v>
      </c>
      <c r="P193" s="88">
        <v>270</v>
      </c>
      <c r="Q193" s="88" t="s">
        <v>113</v>
      </c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  <c r="BA193" s="88"/>
      <c r="BB193" s="88"/>
      <c r="BC193" s="88"/>
    </row>
    <row r="194" spans="1:55" x14ac:dyDescent="0.25">
      <c r="A194" s="88" t="s">
        <v>25</v>
      </c>
      <c r="B194" s="89">
        <v>40906.46597222222</v>
      </c>
      <c r="C194" s="89">
        <v>40905.438888888886</v>
      </c>
      <c r="D194" s="89">
        <v>40906.397222222222</v>
      </c>
      <c r="E194" s="88">
        <v>24</v>
      </c>
      <c r="F194" s="88" t="s">
        <v>100</v>
      </c>
      <c r="G194" s="88" t="s">
        <v>92</v>
      </c>
      <c r="H194" s="88"/>
      <c r="I194" s="88"/>
      <c r="J194" s="88">
        <v>205</v>
      </c>
      <c r="K194" s="88"/>
      <c r="L194" s="88"/>
      <c r="M194" s="88">
        <v>8.43</v>
      </c>
      <c r="N194" s="88">
        <v>736</v>
      </c>
      <c r="O194" s="88"/>
      <c r="P194" s="88"/>
      <c r="Q194" s="88"/>
      <c r="R194" s="88"/>
      <c r="S194" s="88"/>
      <c r="T194" s="88"/>
      <c r="U194" s="88"/>
      <c r="V194" s="88"/>
      <c r="W194" s="88"/>
      <c r="X194" s="88">
        <v>2.72</v>
      </c>
      <c r="Y194" s="88" t="s">
        <v>99</v>
      </c>
      <c r="Z194" s="88">
        <v>6.7</v>
      </c>
      <c r="AA194" s="88">
        <v>0.22</v>
      </c>
      <c r="AB194" s="88">
        <v>1.1000000000000001</v>
      </c>
      <c r="AC194" s="88">
        <v>1.04</v>
      </c>
      <c r="AD194" s="88" t="s">
        <v>90</v>
      </c>
      <c r="AE194" s="88" t="s">
        <v>90</v>
      </c>
      <c r="AF194" s="88" t="s">
        <v>97</v>
      </c>
      <c r="AG194" s="88" t="s">
        <v>97</v>
      </c>
      <c r="AH194" s="88" t="s">
        <v>97</v>
      </c>
      <c r="AI194" s="88" t="s">
        <v>97</v>
      </c>
      <c r="AJ194" s="88"/>
      <c r="AK194" s="88"/>
      <c r="AL194" s="88"/>
      <c r="AM194" s="88"/>
      <c r="AN194" s="88"/>
      <c r="AO194" s="88"/>
      <c r="AP194" s="88"/>
      <c r="AQ194" s="88"/>
      <c r="AR194" s="88"/>
      <c r="AS194" s="88" t="s">
        <v>94</v>
      </c>
      <c r="AT194" s="88">
        <v>2.4</v>
      </c>
      <c r="AU194" s="88" t="s">
        <v>94</v>
      </c>
      <c r="AV194" s="88" t="s">
        <v>94</v>
      </c>
      <c r="AW194" s="88">
        <v>11</v>
      </c>
      <c r="AX194" s="88">
        <v>72</v>
      </c>
      <c r="AY194" s="88">
        <v>1.1000000000000001</v>
      </c>
      <c r="AZ194" s="88">
        <v>1.4</v>
      </c>
      <c r="BA194" s="88">
        <v>0.94</v>
      </c>
      <c r="BB194" s="88">
        <v>16</v>
      </c>
      <c r="BC194" s="88" t="s">
        <v>101</v>
      </c>
    </row>
    <row r="195" spans="1:55" x14ac:dyDescent="0.25">
      <c r="A195" s="88" t="s">
        <v>25</v>
      </c>
      <c r="B195" s="89">
        <v>40906.46597222222</v>
      </c>
      <c r="C195" s="89">
        <v>40905.438888888886</v>
      </c>
      <c r="D195" s="89">
        <v>40906.397222222222</v>
      </c>
      <c r="E195" s="88">
        <v>24</v>
      </c>
      <c r="F195" s="88" t="s">
        <v>96</v>
      </c>
      <c r="G195" s="88" t="s">
        <v>92</v>
      </c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 t="s">
        <v>94</v>
      </c>
      <c r="AT195" s="88">
        <v>2.2000000000000002</v>
      </c>
      <c r="AU195" s="88" t="s">
        <v>94</v>
      </c>
      <c r="AV195" s="88" t="s">
        <v>94</v>
      </c>
      <c r="AW195" s="88">
        <v>9.1</v>
      </c>
      <c r="AX195" s="88">
        <v>20</v>
      </c>
      <c r="AY195" s="88">
        <v>0.95</v>
      </c>
      <c r="AZ195" s="88">
        <v>0.76</v>
      </c>
      <c r="BA195" s="88">
        <v>0.94</v>
      </c>
      <c r="BB195" s="88">
        <v>12</v>
      </c>
      <c r="BC195" s="88" t="s">
        <v>101</v>
      </c>
    </row>
    <row r="196" spans="1:55" x14ac:dyDescent="0.25">
      <c r="A196" s="88" t="s">
        <v>25</v>
      </c>
      <c r="B196" s="89">
        <v>40906.46597222222</v>
      </c>
      <c r="C196" s="89"/>
      <c r="D196" s="89"/>
      <c r="E196" s="88"/>
      <c r="F196" s="88" t="s">
        <v>93</v>
      </c>
      <c r="G196" s="88"/>
      <c r="H196" s="88">
        <v>17.62</v>
      </c>
      <c r="I196" s="88">
        <v>797</v>
      </c>
      <c r="J196" s="88"/>
      <c r="K196" s="88">
        <v>8.69</v>
      </c>
      <c r="L196" s="88">
        <v>16.29</v>
      </c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  <c r="BA196" s="88"/>
      <c r="BB196" s="88"/>
      <c r="BC196" s="88"/>
    </row>
    <row r="197" spans="1:55" x14ac:dyDescent="0.25">
      <c r="A197" s="88" t="s">
        <v>25</v>
      </c>
      <c r="B197" s="89">
        <v>40917.415277777778</v>
      </c>
      <c r="C197" s="89">
        <v>40917.410416666666</v>
      </c>
      <c r="D197" s="89">
        <v>40918.368750000001</v>
      </c>
      <c r="E197" s="88">
        <v>24</v>
      </c>
      <c r="F197" s="88" t="s">
        <v>100</v>
      </c>
      <c r="G197" s="88" t="s">
        <v>92</v>
      </c>
      <c r="H197" s="88"/>
      <c r="I197" s="88"/>
      <c r="J197" s="88">
        <v>160</v>
      </c>
      <c r="K197" s="88"/>
      <c r="L197" s="88"/>
      <c r="M197" s="88">
        <v>8.34</v>
      </c>
      <c r="N197" s="88">
        <v>726</v>
      </c>
      <c r="O197" s="88"/>
      <c r="P197" s="88"/>
      <c r="Q197" s="88"/>
      <c r="R197" s="88"/>
      <c r="S197" s="88"/>
      <c r="T197" s="88"/>
      <c r="U197" s="88"/>
      <c r="V197" s="88">
        <v>15</v>
      </c>
      <c r="W197" s="88"/>
      <c r="X197" s="88">
        <v>4.18</v>
      </c>
      <c r="Y197" s="88" t="s">
        <v>99</v>
      </c>
      <c r="Z197" s="88">
        <v>1.2</v>
      </c>
      <c r="AA197" s="88">
        <v>0.13</v>
      </c>
      <c r="AB197" s="88">
        <v>1</v>
      </c>
      <c r="AC197" s="88">
        <v>0.72</v>
      </c>
      <c r="AD197" s="88" t="s">
        <v>90</v>
      </c>
      <c r="AE197" s="88" t="s">
        <v>90</v>
      </c>
      <c r="AF197" s="88" t="s">
        <v>97</v>
      </c>
      <c r="AG197" s="88">
        <v>32</v>
      </c>
      <c r="AH197" s="88">
        <v>25</v>
      </c>
      <c r="AI197" s="88" t="s">
        <v>97</v>
      </c>
      <c r="AJ197" s="88"/>
      <c r="AK197" s="88"/>
      <c r="AL197" s="88"/>
      <c r="AM197" s="88"/>
      <c r="AN197" s="88"/>
      <c r="AO197" s="88"/>
      <c r="AP197" s="88"/>
      <c r="AQ197" s="88"/>
      <c r="AR197" s="88"/>
      <c r="AS197" s="88" t="s">
        <v>94</v>
      </c>
      <c r="AT197" s="88">
        <v>1.8</v>
      </c>
      <c r="AU197" s="88" t="s">
        <v>94</v>
      </c>
      <c r="AV197" s="88">
        <v>1.5</v>
      </c>
      <c r="AW197" s="88">
        <v>25</v>
      </c>
      <c r="AX197" s="88">
        <v>170</v>
      </c>
      <c r="AY197" s="88">
        <v>4.4000000000000004</v>
      </c>
      <c r="AZ197" s="88">
        <v>1.3</v>
      </c>
      <c r="BA197" s="88">
        <v>0.56999999999999995</v>
      </c>
      <c r="BB197" s="88">
        <v>28</v>
      </c>
      <c r="BC197" s="88" t="s">
        <v>101</v>
      </c>
    </row>
    <row r="198" spans="1:55" x14ac:dyDescent="0.25">
      <c r="A198" s="88" t="s">
        <v>25</v>
      </c>
      <c r="B198" s="89">
        <v>40917.415277777778</v>
      </c>
      <c r="C198" s="89">
        <v>40917.410416666666</v>
      </c>
      <c r="D198" s="89">
        <v>40918.368750000001</v>
      </c>
      <c r="E198" s="88">
        <v>24</v>
      </c>
      <c r="F198" s="88" t="s">
        <v>96</v>
      </c>
      <c r="G198" s="88" t="s">
        <v>92</v>
      </c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>
        <v>15</v>
      </c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 t="s">
        <v>94</v>
      </c>
      <c r="AT198" s="88">
        <v>1.7</v>
      </c>
      <c r="AU198" s="88" t="s">
        <v>94</v>
      </c>
      <c r="AV198" s="88">
        <v>1.1000000000000001</v>
      </c>
      <c r="AW198" s="88">
        <v>21</v>
      </c>
      <c r="AX198" s="88">
        <v>66</v>
      </c>
      <c r="AY198" s="88">
        <v>4.3</v>
      </c>
      <c r="AZ198" s="88">
        <v>0.57999999999999996</v>
      </c>
      <c r="BA198" s="88">
        <v>0.56000000000000005</v>
      </c>
      <c r="BB198" s="88">
        <v>25</v>
      </c>
      <c r="BC198" s="88" t="s">
        <v>101</v>
      </c>
    </row>
    <row r="199" spans="1:55" x14ac:dyDescent="0.25">
      <c r="A199" s="88" t="s">
        <v>25</v>
      </c>
      <c r="B199" s="89">
        <v>40917.415277777778</v>
      </c>
      <c r="C199" s="89"/>
      <c r="D199" s="89"/>
      <c r="E199" s="88"/>
      <c r="F199" s="88" t="s">
        <v>93</v>
      </c>
      <c r="G199" s="88" t="s">
        <v>92</v>
      </c>
      <c r="H199" s="88">
        <v>19.39</v>
      </c>
      <c r="I199" s="88">
        <v>534</v>
      </c>
      <c r="J199" s="88"/>
      <c r="K199" s="88">
        <v>8.7200000000000006</v>
      </c>
      <c r="L199" s="88">
        <v>12.29</v>
      </c>
      <c r="M199" s="88"/>
      <c r="N199" s="88"/>
      <c r="O199" s="88">
        <v>460</v>
      </c>
      <c r="P199" s="88">
        <v>410</v>
      </c>
      <c r="Q199" s="88">
        <v>230000</v>
      </c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</row>
    <row r="200" spans="1:55" x14ac:dyDescent="0.25">
      <c r="A200" s="88" t="s">
        <v>25</v>
      </c>
      <c r="B200" s="89">
        <v>40970.495138888888</v>
      </c>
      <c r="C200" s="89">
        <v>40969.456944444442</v>
      </c>
      <c r="D200" s="89">
        <v>40970.415277777778</v>
      </c>
      <c r="E200" s="88">
        <v>24</v>
      </c>
      <c r="F200" s="88" t="s">
        <v>100</v>
      </c>
      <c r="G200" s="88" t="s">
        <v>92</v>
      </c>
      <c r="H200" s="88"/>
      <c r="I200" s="88"/>
      <c r="J200" s="88">
        <v>345</v>
      </c>
      <c r="K200" s="88"/>
      <c r="L200" s="88"/>
      <c r="M200" s="88">
        <v>8.49</v>
      </c>
      <c r="N200" s="88">
        <v>953</v>
      </c>
      <c r="O200" s="88"/>
      <c r="P200" s="88"/>
      <c r="Q200" s="88"/>
      <c r="R200" s="88"/>
      <c r="S200" s="88"/>
      <c r="T200" s="88"/>
      <c r="U200" s="88"/>
      <c r="V200" s="88"/>
      <c r="W200" s="88"/>
      <c r="X200" s="88">
        <v>2.99</v>
      </c>
      <c r="Y200" s="88">
        <v>1.36</v>
      </c>
      <c r="Z200" s="88">
        <v>1.9</v>
      </c>
      <c r="AA200" s="88">
        <v>0.08</v>
      </c>
      <c r="AB200" s="88">
        <v>3.1</v>
      </c>
      <c r="AC200" s="88">
        <v>0.62</v>
      </c>
      <c r="AD200" s="88" t="s">
        <v>90</v>
      </c>
      <c r="AE200" s="88" t="s">
        <v>90</v>
      </c>
      <c r="AF200" s="88" t="s">
        <v>97</v>
      </c>
      <c r="AG200" s="88" t="s">
        <v>97</v>
      </c>
      <c r="AH200" s="88">
        <v>23</v>
      </c>
      <c r="AI200" s="88" t="s">
        <v>97</v>
      </c>
      <c r="AJ200" s="88"/>
      <c r="AK200" s="88"/>
      <c r="AL200" s="88"/>
      <c r="AM200" s="88"/>
      <c r="AN200" s="88"/>
      <c r="AO200" s="88"/>
      <c r="AP200" s="88"/>
      <c r="AQ200" s="88"/>
      <c r="AR200" s="88"/>
      <c r="AS200" s="88" t="s">
        <v>103</v>
      </c>
      <c r="AT200" s="88">
        <v>1.98</v>
      </c>
      <c r="AU200" s="88">
        <v>0.2</v>
      </c>
      <c r="AV200" s="88">
        <v>0.51</v>
      </c>
      <c r="AW200" s="88">
        <v>21.14</v>
      </c>
      <c r="AX200" s="88">
        <v>132.47999999999999</v>
      </c>
      <c r="AY200" s="88">
        <v>2.66</v>
      </c>
      <c r="AZ200" s="88">
        <v>0.84</v>
      </c>
      <c r="BA200" s="88">
        <v>1.3</v>
      </c>
      <c r="BB200" s="88">
        <v>179.46</v>
      </c>
      <c r="BC200" s="88" t="s">
        <v>98</v>
      </c>
    </row>
    <row r="201" spans="1:55" x14ac:dyDescent="0.25">
      <c r="A201" s="88" t="s">
        <v>25</v>
      </c>
      <c r="B201" s="89">
        <v>40970.495138888888</v>
      </c>
      <c r="C201" s="89">
        <v>40969.456944444442</v>
      </c>
      <c r="D201" s="89">
        <v>40970.415277777778</v>
      </c>
      <c r="E201" s="88">
        <v>24</v>
      </c>
      <c r="F201" s="88" t="s">
        <v>96</v>
      </c>
      <c r="G201" s="88" t="s">
        <v>92</v>
      </c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 t="s">
        <v>103</v>
      </c>
      <c r="AT201" s="88">
        <v>1.65</v>
      </c>
      <c r="AU201" s="88">
        <v>0.16</v>
      </c>
      <c r="AV201" s="88">
        <v>0.47</v>
      </c>
      <c r="AW201" s="88">
        <v>19.29</v>
      </c>
      <c r="AX201" s="88">
        <v>88.02</v>
      </c>
      <c r="AY201" s="88">
        <v>2.48</v>
      </c>
      <c r="AZ201" s="88">
        <v>0.55000000000000004</v>
      </c>
      <c r="BA201" s="88">
        <v>1.24</v>
      </c>
      <c r="BB201" s="88">
        <v>292.91000000000003</v>
      </c>
      <c r="BC201" s="88" t="s">
        <v>98</v>
      </c>
    </row>
    <row r="202" spans="1:55" x14ac:dyDescent="0.25">
      <c r="A202" s="88" t="s">
        <v>25</v>
      </c>
      <c r="B202" s="89">
        <v>40970.495138888888</v>
      </c>
      <c r="C202" s="89"/>
      <c r="D202" s="89"/>
      <c r="E202" s="88"/>
      <c r="F202" s="88" t="s">
        <v>93</v>
      </c>
      <c r="G202" s="88" t="s">
        <v>92</v>
      </c>
      <c r="H202" s="88">
        <v>16.399999999999999</v>
      </c>
      <c r="I202" s="88">
        <v>951</v>
      </c>
      <c r="J202" s="88"/>
      <c r="K202" s="88">
        <v>9.26</v>
      </c>
      <c r="L202" s="88">
        <v>22.51</v>
      </c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  <c r="AY202" s="88"/>
      <c r="AZ202" s="88"/>
      <c r="BA202" s="88"/>
      <c r="BB202" s="88"/>
      <c r="BC202" s="88"/>
    </row>
    <row r="203" spans="1:55" x14ac:dyDescent="0.25">
      <c r="A203" s="88" t="s">
        <v>25</v>
      </c>
      <c r="B203" s="89">
        <v>40996.48541666667</v>
      </c>
      <c r="C203" s="89">
        <v>40996.369444444441</v>
      </c>
      <c r="D203" s="89">
        <v>40997.327777777777</v>
      </c>
      <c r="E203" s="88">
        <v>24</v>
      </c>
      <c r="F203" s="88" t="s">
        <v>100</v>
      </c>
      <c r="G203" s="88" t="s">
        <v>92</v>
      </c>
      <c r="H203" s="88"/>
      <c r="I203" s="88"/>
      <c r="J203" s="88"/>
      <c r="K203" s="88"/>
      <c r="L203" s="88"/>
      <c r="M203" s="88">
        <v>8.89</v>
      </c>
      <c r="N203" s="88">
        <v>714</v>
      </c>
      <c r="O203" s="88"/>
      <c r="P203" s="88"/>
      <c r="Q203" s="88"/>
      <c r="R203" s="88"/>
      <c r="S203" s="88"/>
      <c r="T203" s="88"/>
      <c r="U203" s="88"/>
      <c r="V203" s="88"/>
      <c r="W203" s="88"/>
      <c r="X203" s="88">
        <v>3.35</v>
      </c>
      <c r="Y203" s="88" t="s">
        <v>99</v>
      </c>
      <c r="Z203" s="88">
        <v>1.2</v>
      </c>
      <c r="AA203" s="88">
        <v>0.08</v>
      </c>
      <c r="AB203" s="88">
        <v>2.1</v>
      </c>
      <c r="AC203" s="88">
        <v>0.56000000000000005</v>
      </c>
      <c r="AD203" s="88" t="s">
        <v>90</v>
      </c>
      <c r="AE203" s="88" t="s">
        <v>90</v>
      </c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</row>
    <row r="204" spans="1:55" x14ac:dyDescent="0.25">
      <c r="A204" s="88" t="s">
        <v>25</v>
      </c>
      <c r="B204" s="89">
        <v>40996.484722222223</v>
      </c>
      <c r="C204" s="88"/>
      <c r="D204" s="88"/>
      <c r="E204" s="88"/>
      <c r="F204" s="88" t="s">
        <v>93</v>
      </c>
      <c r="G204" s="88" t="s">
        <v>92</v>
      </c>
      <c r="H204" s="88">
        <v>19.27</v>
      </c>
      <c r="I204" s="88">
        <v>729</v>
      </c>
      <c r="J204" s="88"/>
      <c r="K204" s="88">
        <v>9.35</v>
      </c>
      <c r="L204" s="88">
        <v>16.989999999999998</v>
      </c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</row>
    <row r="205" spans="1:55" x14ac:dyDescent="0.25">
      <c r="A205" s="88" t="s">
        <v>25</v>
      </c>
      <c r="B205" s="89">
        <v>41002.5</v>
      </c>
      <c r="C205" s="89">
        <v>41001.470138888886</v>
      </c>
      <c r="D205" s="89">
        <v>41002.428472222222</v>
      </c>
      <c r="E205" s="88">
        <v>24</v>
      </c>
      <c r="F205" s="88" t="s">
        <v>100</v>
      </c>
      <c r="G205" s="88" t="s">
        <v>92</v>
      </c>
      <c r="H205" s="88"/>
      <c r="I205" s="88"/>
      <c r="J205" s="88"/>
      <c r="K205" s="88"/>
      <c r="L205" s="88"/>
      <c r="M205" s="88">
        <v>9.0299999999999994</v>
      </c>
      <c r="N205" s="88">
        <v>928</v>
      </c>
      <c r="O205" s="88"/>
      <c r="P205" s="88"/>
      <c r="Q205" s="88"/>
      <c r="R205" s="88"/>
      <c r="S205" s="88"/>
      <c r="T205" s="88"/>
      <c r="U205" s="88"/>
      <c r="V205" s="88"/>
      <c r="W205" s="88"/>
      <c r="X205" s="88">
        <v>3.18</v>
      </c>
      <c r="Y205" s="88" t="s">
        <v>99</v>
      </c>
      <c r="Z205" s="88">
        <v>0.9</v>
      </c>
      <c r="AA205" s="88">
        <v>0.05</v>
      </c>
      <c r="AB205" s="88">
        <v>2.79</v>
      </c>
      <c r="AC205" s="88">
        <v>0.47</v>
      </c>
      <c r="AD205" s="88">
        <v>5</v>
      </c>
      <c r="AE205" s="88" t="s">
        <v>90</v>
      </c>
      <c r="AF205" s="88" t="s">
        <v>97</v>
      </c>
      <c r="AG205" s="88" t="s">
        <v>97</v>
      </c>
      <c r="AH205" s="88" t="s">
        <v>97</v>
      </c>
      <c r="AI205" s="88" t="s">
        <v>97</v>
      </c>
      <c r="AJ205" s="88"/>
      <c r="AK205" s="88"/>
      <c r="AL205" s="88"/>
      <c r="AM205" s="88"/>
      <c r="AN205" s="88"/>
      <c r="AO205" s="88"/>
      <c r="AP205" s="88"/>
      <c r="AQ205" s="88"/>
      <c r="AR205" s="88"/>
      <c r="AS205" s="88" t="s">
        <v>103</v>
      </c>
      <c r="AT205" s="88">
        <v>1.79</v>
      </c>
      <c r="AU205" s="88">
        <v>0.12</v>
      </c>
      <c r="AV205" s="88">
        <v>0.56999999999999995</v>
      </c>
      <c r="AW205" s="88">
        <v>24.05</v>
      </c>
      <c r="AX205" s="88">
        <v>83.98</v>
      </c>
      <c r="AY205" s="88">
        <v>2.2799999999999998</v>
      </c>
      <c r="AZ205" s="88">
        <v>1.254</v>
      </c>
      <c r="BA205" s="88">
        <v>0.75</v>
      </c>
      <c r="BB205" s="88">
        <v>24.01</v>
      </c>
      <c r="BC205" s="88" t="s">
        <v>98</v>
      </c>
    </row>
    <row r="206" spans="1:55" x14ac:dyDescent="0.25">
      <c r="A206" s="88" t="s">
        <v>25</v>
      </c>
      <c r="B206" s="89">
        <v>41002.5</v>
      </c>
      <c r="C206" s="89">
        <v>41001.470138888886</v>
      </c>
      <c r="D206" s="89">
        <v>41002.428472222222</v>
      </c>
      <c r="E206" s="88">
        <v>24</v>
      </c>
      <c r="F206" s="88" t="s">
        <v>96</v>
      </c>
      <c r="G206" s="88" t="s">
        <v>92</v>
      </c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 t="s">
        <v>103</v>
      </c>
      <c r="AT206" s="88">
        <v>1.63</v>
      </c>
      <c r="AU206" s="88">
        <v>7.9000000000000001E-2</v>
      </c>
      <c r="AV206" s="88">
        <v>0.45</v>
      </c>
      <c r="AW206" s="88">
        <v>21.31</v>
      </c>
      <c r="AX206" s="88">
        <v>28.93</v>
      </c>
      <c r="AY206" s="88">
        <v>2.09</v>
      </c>
      <c r="AZ206" s="88">
        <v>0.438</v>
      </c>
      <c r="BA206" s="88">
        <v>0.64</v>
      </c>
      <c r="BB206" s="88">
        <v>11.79</v>
      </c>
      <c r="BC206" s="88" t="s">
        <v>98</v>
      </c>
    </row>
    <row r="207" spans="1:55" x14ac:dyDescent="0.25">
      <c r="A207" s="88" t="s">
        <v>25</v>
      </c>
      <c r="B207" s="89">
        <v>41002.5</v>
      </c>
      <c r="C207" s="89"/>
      <c r="D207" s="89"/>
      <c r="E207" s="88"/>
      <c r="F207" s="88" t="s">
        <v>93</v>
      </c>
      <c r="G207" s="88"/>
      <c r="H207" s="88">
        <v>18.82</v>
      </c>
      <c r="I207" s="88">
        <v>867</v>
      </c>
      <c r="J207" s="88"/>
      <c r="K207" s="88">
        <v>8.1300000000000008</v>
      </c>
      <c r="L207" s="88">
        <v>23.3</v>
      </c>
      <c r="M207" s="88"/>
      <c r="N207" s="88"/>
      <c r="O207" s="88">
        <v>870</v>
      </c>
      <c r="P207" s="88">
        <v>20</v>
      </c>
      <c r="Q207" s="88" t="s">
        <v>144</v>
      </c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  <c r="BA207" s="88"/>
      <c r="BB207" s="88"/>
      <c r="BC207" s="88"/>
    </row>
    <row r="208" spans="1:55" x14ac:dyDescent="0.25">
      <c r="A208" s="88" t="s">
        <v>25</v>
      </c>
      <c r="B208" s="89">
        <v>41038.481944444444</v>
      </c>
      <c r="C208" s="89">
        <v>41037.490972222222</v>
      </c>
      <c r="D208" s="89">
        <v>41038.449305555558</v>
      </c>
      <c r="E208" s="88">
        <v>24</v>
      </c>
      <c r="F208" s="88" t="s">
        <v>100</v>
      </c>
      <c r="G208" s="88" t="s">
        <v>92</v>
      </c>
      <c r="H208" s="88"/>
      <c r="I208" s="88"/>
      <c r="J208" s="88">
        <v>210</v>
      </c>
      <c r="K208" s="88"/>
      <c r="L208" s="88"/>
      <c r="M208" s="88">
        <v>9.1</v>
      </c>
      <c r="N208" s="88">
        <v>1010</v>
      </c>
      <c r="O208" s="88"/>
      <c r="P208" s="88"/>
      <c r="Q208" s="88"/>
      <c r="R208" s="88"/>
      <c r="S208" s="88"/>
      <c r="T208" s="88"/>
      <c r="U208" s="88"/>
      <c r="V208" s="88"/>
      <c r="W208" s="88"/>
      <c r="X208" s="88">
        <v>3.5</v>
      </c>
      <c r="Y208" s="88">
        <v>0.4</v>
      </c>
      <c r="Z208" s="88">
        <v>0.6</v>
      </c>
      <c r="AA208" s="88">
        <v>0.17</v>
      </c>
      <c r="AB208" s="88">
        <v>3.96</v>
      </c>
      <c r="AC208" s="88">
        <v>0.99</v>
      </c>
      <c r="AD208" s="88" t="s">
        <v>90</v>
      </c>
      <c r="AE208" s="88" t="s">
        <v>90</v>
      </c>
      <c r="AF208" s="88" t="s">
        <v>97</v>
      </c>
      <c r="AG208" s="88" t="s">
        <v>97</v>
      </c>
      <c r="AH208" s="88" t="s">
        <v>97</v>
      </c>
      <c r="AI208" s="88" t="s">
        <v>97</v>
      </c>
      <c r="AJ208" s="88"/>
      <c r="AK208" s="88"/>
      <c r="AL208" s="88"/>
      <c r="AM208" s="88"/>
      <c r="AN208" s="88"/>
      <c r="AO208" s="88"/>
      <c r="AP208" s="88"/>
      <c r="AQ208" s="88"/>
      <c r="AR208" s="88"/>
      <c r="AS208" s="88" t="s">
        <v>94</v>
      </c>
      <c r="AT208" s="88">
        <v>2.1</v>
      </c>
      <c r="AU208" s="88" t="s">
        <v>94</v>
      </c>
      <c r="AV208" s="88">
        <v>0.68</v>
      </c>
      <c r="AW208" s="88">
        <v>67</v>
      </c>
      <c r="AX208" s="88">
        <v>62</v>
      </c>
      <c r="AY208" s="88">
        <v>3</v>
      </c>
      <c r="AZ208" s="88">
        <v>0.74</v>
      </c>
      <c r="BA208" s="88">
        <v>1.1000000000000001</v>
      </c>
      <c r="BB208" s="88">
        <v>18</v>
      </c>
      <c r="BC208" s="88" t="s">
        <v>101</v>
      </c>
    </row>
    <row r="209" spans="1:55" x14ac:dyDescent="0.25">
      <c r="A209" s="88" t="s">
        <v>25</v>
      </c>
      <c r="B209" s="89">
        <v>41038.481944444444</v>
      </c>
      <c r="C209" s="89">
        <v>41037.490972222222</v>
      </c>
      <c r="D209" s="89">
        <v>41038.449305555558</v>
      </c>
      <c r="E209" s="88">
        <v>24</v>
      </c>
      <c r="F209" s="88" t="s">
        <v>96</v>
      </c>
      <c r="G209" s="88" t="s">
        <v>92</v>
      </c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 t="s">
        <v>94</v>
      </c>
      <c r="AT209" s="88">
        <v>1.9</v>
      </c>
      <c r="AU209" s="88" t="s">
        <v>94</v>
      </c>
      <c r="AV209" s="88">
        <v>0.61</v>
      </c>
      <c r="AW209" s="88">
        <v>59</v>
      </c>
      <c r="AX209" s="88">
        <v>33</v>
      </c>
      <c r="AY209" s="88">
        <v>2.8</v>
      </c>
      <c r="AZ209" s="88" t="s">
        <v>94</v>
      </c>
      <c r="BA209" s="88">
        <v>1.3</v>
      </c>
      <c r="BB209" s="88">
        <v>11</v>
      </c>
      <c r="BC209" s="88" t="s">
        <v>101</v>
      </c>
    </row>
    <row r="210" spans="1:55" x14ac:dyDescent="0.25">
      <c r="A210" s="88" t="s">
        <v>25</v>
      </c>
      <c r="B210" s="89">
        <v>41038.481944444444</v>
      </c>
      <c r="C210" s="89"/>
      <c r="D210" s="89"/>
      <c r="E210" s="88"/>
      <c r="F210" s="88" t="s">
        <v>93</v>
      </c>
      <c r="G210" s="88" t="s">
        <v>92</v>
      </c>
      <c r="H210" s="88">
        <v>16.61</v>
      </c>
      <c r="I210" s="88">
        <v>757</v>
      </c>
      <c r="J210" s="88"/>
      <c r="K210" s="88">
        <v>10.17</v>
      </c>
      <c r="L210" s="88">
        <v>22.89</v>
      </c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  <c r="BA210" s="88"/>
      <c r="BB210" s="88"/>
      <c r="BC210" s="88"/>
    </row>
    <row r="211" spans="1:55" x14ac:dyDescent="0.25">
      <c r="A211" s="88" t="s">
        <v>25</v>
      </c>
      <c r="B211" s="89">
        <v>41051.395833333336</v>
      </c>
      <c r="C211" s="89">
        <v>41050.318055555559</v>
      </c>
      <c r="D211" s="89">
        <v>41051.276388888888</v>
      </c>
      <c r="E211" s="88">
        <v>24</v>
      </c>
      <c r="F211" s="88" t="s">
        <v>100</v>
      </c>
      <c r="G211" s="88" t="s">
        <v>92</v>
      </c>
      <c r="H211" s="88"/>
      <c r="I211" s="88"/>
      <c r="J211" s="88"/>
      <c r="K211" s="88"/>
      <c r="L211" s="88"/>
      <c r="M211" s="88">
        <v>8.6300000000000008</v>
      </c>
      <c r="N211" s="88">
        <v>836</v>
      </c>
      <c r="O211" s="88"/>
      <c r="P211" s="88"/>
      <c r="Q211" s="88"/>
      <c r="R211" s="88"/>
      <c r="S211" s="88"/>
      <c r="T211" s="88"/>
      <c r="U211" s="88"/>
      <c r="V211" s="88"/>
      <c r="W211" s="88"/>
      <c r="X211" s="88">
        <v>5.79</v>
      </c>
      <c r="Y211" s="88">
        <v>1.94</v>
      </c>
      <c r="Z211" s="88" t="s">
        <v>115</v>
      </c>
      <c r="AA211" s="88">
        <v>0.24</v>
      </c>
      <c r="AB211" s="88">
        <v>3.98</v>
      </c>
      <c r="AC211" s="88">
        <v>0.96</v>
      </c>
      <c r="AD211" s="88">
        <v>9</v>
      </c>
      <c r="AE211" s="88">
        <v>6</v>
      </c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</row>
    <row r="212" spans="1:55" x14ac:dyDescent="0.25">
      <c r="A212" s="88" t="s">
        <v>25</v>
      </c>
      <c r="B212" s="89">
        <v>41051.395833333336</v>
      </c>
      <c r="C212" s="89"/>
      <c r="D212" s="89"/>
      <c r="E212" s="88"/>
      <c r="F212" s="88"/>
      <c r="G212" s="88" t="s">
        <v>92</v>
      </c>
      <c r="H212" s="88">
        <v>13.42</v>
      </c>
      <c r="I212" s="88">
        <v>732</v>
      </c>
      <c r="J212" s="88"/>
      <c r="K212" s="88">
        <v>8.5</v>
      </c>
      <c r="L212" s="88">
        <v>20.05</v>
      </c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</row>
    <row r="213" spans="1:55" x14ac:dyDescent="0.25">
      <c r="A213" s="88" t="s">
        <v>25</v>
      </c>
      <c r="B213" s="89">
        <v>41065.435416666667</v>
      </c>
      <c r="C213" s="89">
        <v>41064.434027777781</v>
      </c>
      <c r="D213" s="89">
        <v>41065.392361111109</v>
      </c>
      <c r="E213" s="88">
        <v>24</v>
      </c>
      <c r="F213" s="88" t="s">
        <v>100</v>
      </c>
      <c r="G213" s="88" t="s">
        <v>92</v>
      </c>
      <c r="H213" s="88"/>
      <c r="I213" s="88"/>
      <c r="J213" s="88">
        <v>180</v>
      </c>
      <c r="K213" s="88"/>
      <c r="L213" s="88"/>
      <c r="M213" s="88">
        <v>8.6199999999999992</v>
      </c>
      <c r="N213" s="88">
        <v>837</v>
      </c>
      <c r="O213" s="88"/>
      <c r="P213" s="88"/>
      <c r="Q213" s="88"/>
      <c r="R213" s="88">
        <v>24</v>
      </c>
      <c r="S213" s="88">
        <v>103</v>
      </c>
      <c r="T213" s="88">
        <v>84.8</v>
      </c>
      <c r="U213" s="88"/>
      <c r="V213" s="88">
        <v>12.7</v>
      </c>
      <c r="W213" s="88"/>
      <c r="X213" s="88">
        <v>14.1</v>
      </c>
      <c r="Y213" s="88">
        <v>0.3</v>
      </c>
      <c r="Z213" s="88" t="s">
        <v>115</v>
      </c>
      <c r="AA213" s="88">
        <v>0.28000000000000003</v>
      </c>
      <c r="AB213" s="88">
        <v>2.5099999999999998</v>
      </c>
      <c r="AC213" s="88">
        <v>1.96</v>
      </c>
      <c r="AD213" s="88">
        <v>20</v>
      </c>
      <c r="AE213" s="88">
        <v>13</v>
      </c>
      <c r="AF213" s="88" t="s">
        <v>97</v>
      </c>
      <c r="AG213" s="88" t="s">
        <v>97</v>
      </c>
      <c r="AH213" s="88" t="s">
        <v>97</v>
      </c>
      <c r="AI213" s="88" t="s">
        <v>97</v>
      </c>
      <c r="AJ213" s="88"/>
      <c r="AK213" s="88"/>
      <c r="AL213" s="88"/>
      <c r="AM213" s="88"/>
      <c r="AN213" s="88"/>
      <c r="AO213" s="88"/>
      <c r="AP213" s="88"/>
      <c r="AQ213" s="88"/>
      <c r="AR213" s="88"/>
      <c r="AS213" s="88" t="s">
        <v>94</v>
      </c>
      <c r="AT213" s="88">
        <v>2.4</v>
      </c>
      <c r="AU213" s="88">
        <v>1</v>
      </c>
      <c r="AV213" s="88">
        <v>0.61</v>
      </c>
      <c r="AW213" s="88">
        <v>17</v>
      </c>
      <c r="AX213" s="88">
        <v>210</v>
      </c>
      <c r="AY213" s="88">
        <v>2.6</v>
      </c>
      <c r="AZ213" s="88">
        <v>1.5</v>
      </c>
      <c r="BA213" s="88">
        <v>0.57999999999999996</v>
      </c>
      <c r="BB213" s="88">
        <v>35</v>
      </c>
      <c r="BC213" s="88" t="s">
        <v>101</v>
      </c>
    </row>
    <row r="214" spans="1:55" x14ac:dyDescent="0.25">
      <c r="A214" s="88" t="s">
        <v>25</v>
      </c>
      <c r="B214" s="89">
        <v>41065.435416666667</v>
      </c>
      <c r="C214" s="89">
        <v>41064.434027777781</v>
      </c>
      <c r="D214" s="89">
        <v>41065.392361111109</v>
      </c>
      <c r="E214" s="88">
        <v>24</v>
      </c>
      <c r="F214" s="88" t="s">
        <v>96</v>
      </c>
      <c r="G214" s="88" t="s">
        <v>92</v>
      </c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>
        <v>10.5</v>
      </c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 t="s">
        <v>94</v>
      </c>
      <c r="AT214" s="88">
        <v>2.2999999999999998</v>
      </c>
      <c r="AU214" s="88" t="s">
        <v>94</v>
      </c>
      <c r="AV214" s="88" t="s">
        <v>94</v>
      </c>
      <c r="AW214" s="88">
        <v>10</v>
      </c>
      <c r="AX214" s="88">
        <v>72</v>
      </c>
      <c r="AY214" s="88">
        <v>2.4</v>
      </c>
      <c r="AZ214" s="88">
        <v>0.59</v>
      </c>
      <c r="BA214" s="88">
        <v>0.53</v>
      </c>
      <c r="BB214" s="88">
        <v>15</v>
      </c>
      <c r="BC214" s="88" t="s">
        <v>101</v>
      </c>
    </row>
    <row r="215" spans="1:55" x14ac:dyDescent="0.25">
      <c r="A215" s="88" t="s">
        <v>25</v>
      </c>
      <c r="B215" s="89">
        <v>41065.451388888891</v>
      </c>
      <c r="C215" s="88"/>
      <c r="D215" s="88"/>
      <c r="E215" s="88"/>
      <c r="F215" s="88" t="s">
        <v>93</v>
      </c>
      <c r="G215" s="88" t="s">
        <v>92</v>
      </c>
      <c r="H215" s="88">
        <v>20.37</v>
      </c>
      <c r="I215" s="88">
        <v>689</v>
      </c>
      <c r="J215" s="88"/>
      <c r="K215" s="88">
        <v>9.8699999999999992</v>
      </c>
      <c r="L215" s="88">
        <v>29.74</v>
      </c>
      <c r="M215" s="88"/>
      <c r="N215" s="88"/>
      <c r="O215" s="88">
        <v>540</v>
      </c>
      <c r="P215" s="88">
        <v>310</v>
      </c>
      <c r="Q215" s="88" t="s">
        <v>143</v>
      </c>
      <c r="R215" s="88"/>
      <c r="S215" s="88"/>
      <c r="T215" s="88"/>
      <c r="U215" s="88"/>
      <c r="V215" s="88"/>
      <c r="W215" s="88" t="s">
        <v>90</v>
      </c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  <c r="BA215" s="88"/>
      <c r="BB215" s="88"/>
      <c r="BC215" s="88"/>
    </row>
    <row r="216" spans="1:55" x14ac:dyDescent="0.25">
      <c r="A216" s="88" t="s">
        <v>26</v>
      </c>
      <c r="B216" s="89">
        <v>40785.486111111109</v>
      </c>
      <c r="C216" s="89">
        <v>40784.474999999999</v>
      </c>
      <c r="D216" s="89">
        <v>40785.433333333334</v>
      </c>
      <c r="E216" s="88">
        <v>24</v>
      </c>
      <c r="F216" s="88" t="s">
        <v>100</v>
      </c>
      <c r="G216" s="88" t="s">
        <v>92</v>
      </c>
      <c r="H216" s="88"/>
      <c r="I216" s="88"/>
      <c r="J216" s="88">
        <v>385</v>
      </c>
      <c r="K216" s="88"/>
      <c r="L216" s="88"/>
      <c r="M216" s="88">
        <v>8.3699999999999992</v>
      </c>
      <c r="N216" s="88">
        <v>1710</v>
      </c>
      <c r="O216" s="88"/>
      <c r="P216" s="88"/>
      <c r="Q216" s="88"/>
      <c r="R216" s="88">
        <v>11</v>
      </c>
      <c r="S216" s="88">
        <v>188</v>
      </c>
      <c r="T216" s="88">
        <v>343</v>
      </c>
      <c r="U216" s="88"/>
      <c r="V216" s="88">
        <v>9.3000000000000007</v>
      </c>
      <c r="W216" s="88"/>
      <c r="X216" s="88">
        <v>12.9</v>
      </c>
      <c r="Y216" s="88" t="s">
        <v>99</v>
      </c>
      <c r="Z216" s="88" t="s">
        <v>115</v>
      </c>
      <c r="AA216" s="88" t="s">
        <v>98</v>
      </c>
      <c r="AB216" s="88">
        <v>1.2</v>
      </c>
      <c r="AC216" s="88">
        <v>0.19</v>
      </c>
      <c r="AD216" s="88">
        <v>14</v>
      </c>
      <c r="AE216" s="88" t="s">
        <v>90</v>
      </c>
      <c r="AF216" s="88" t="s">
        <v>97</v>
      </c>
      <c r="AG216" s="88" t="s">
        <v>97</v>
      </c>
      <c r="AH216" s="88" t="s">
        <v>97</v>
      </c>
      <c r="AI216" s="88" t="s">
        <v>97</v>
      </c>
      <c r="AJ216" s="88"/>
      <c r="AK216" s="88"/>
      <c r="AL216" s="88"/>
      <c r="AM216" s="88"/>
      <c r="AN216" s="88"/>
      <c r="AO216" s="88"/>
      <c r="AP216" s="88"/>
      <c r="AQ216" s="88"/>
      <c r="AR216" s="88"/>
      <c r="AS216" s="88" t="s">
        <v>94</v>
      </c>
      <c r="AT216" s="88">
        <v>3.6</v>
      </c>
      <c r="AU216" s="88" t="s">
        <v>94</v>
      </c>
      <c r="AV216" s="88" t="s">
        <v>94</v>
      </c>
      <c r="AW216" s="88">
        <v>20</v>
      </c>
      <c r="AX216" s="88">
        <v>300</v>
      </c>
      <c r="AY216" s="88">
        <v>7.3</v>
      </c>
      <c r="AZ216" s="88" t="s">
        <v>94</v>
      </c>
      <c r="BA216" s="88">
        <v>1.2</v>
      </c>
      <c r="BB216" s="88">
        <v>5</v>
      </c>
      <c r="BC216" s="88" t="s">
        <v>101</v>
      </c>
    </row>
    <row r="217" spans="1:55" x14ac:dyDescent="0.25">
      <c r="A217" s="88" t="s">
        <v>26</v>
      </c>
      <c r="B217" s="89">
        <v>40785.486111111109</v>
      </c>
      <c r="C217" s="89">
        <v>40784.474999999999</v>
      </c>
      <c r="D217" s="89">
        <v>40785.433333333334</v>
      </c>
      <c r="E217" s="88">
        <v>24</v>
      </c>
      <c r="F217" s="88" t="s">
        <v>96</v>
      </c>
      <c r="G217" s="88" t="s">
        <v>92</v>
      </c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>
        <v>8.8000000000000007</v>
      </c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 t="s">
        <v>94</v>
      </c>
      <c r="AT217" s="88">
        <v>3.5</v>
      </c>
      <c r="AU217" s="88" t="s">
        <v>94</v>
      </c>
      <c r="AV217" s="88" t="s">
        <v>94</v>
      </c>
      <c r="AW217" s="88">
        <v>11</v>
      </c>
      <c r="AX217" s="88">
        <v>67</v>
      </c>
      <c r="AY217" s="88">
        <v>3.6</v>
      </c>
      <c r="AZ217" s="88" t="s">
        <v>94</v>
      </c>
      <c r="BA217" s="88">
        <v>1</v>
      </c>
      <c r="BB217" s="88">
        <v>5.5</v>
      </c>
      <c r="BC217" s="88" t="s">
        <v>101</v>
      </c>
    </row>
    <row r="218" spans="1:55" x14ac:dyDescent="0.25">
      <c r="A218" s="88" t="s">
        <v>26</v>
      </c>
      <c r="B218" s="89">
        <v>40785.486111111109</v>
      </c>
      <c r="C218" s="88"/>
      <c r="D218" s="88"/>
      <c r="E218" s="88"/>
      <c r="F218" s="88" t="s">
        <v>93</v>
      </c>
      <c r="G218" s="88" t="s">
        <v>92</v>
      </c>
      <c r="H218" s="88">
        <v>13.14</v>
      </c>
      <c r="I218" s="88">
        <v>1876</v>
      </c>
      <c r="J218" s="88"/>
      <c r="K218" s="88">
        <v>8.08</v>
      </c>
      <c r="L218" s="88">
        <v>27.28</v>
      </c>
      <c r="M218" s="88"/>
      <c r="N218" s="88"/>
      <c r="O218" s="88">
        <v>230</v>
      </c>
      <c r="P218" s="88">
        <v>150</v>
      </c>
      <c r="Q218" s="88" t="s">
        <v>142</v>
      </c>
      <c r="R218" s="88"/>
      <c r="S218" s="88"/>
      <c r="T218" s="88"/>
      <c r="U218" s="88"/>
      <c r="V218" s="88"/>
      <c r="W218" s="88" t="s">
        <v>90</v>
      </c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  <c r="BA218" s="88"/>
      <c r="BB218" s="88"/>
      <c r="BC218" s="88"/>
    </row>
    <row r="219" spans="1:55" x14ac:dyDescent="0.25">
      <c r="A219" s="88" t="s">
        <v>26</v>
      </c>
      <c r="B219" s="89">
        <v>40821.449305555558</v>
      </c>
      <c r="C219" s="89">
        <v>40820.428472222222</v>
      </c>
      <c r="D219" s="89">
        <v>40820.539583333331</v>
      </c>
      <c r="E219" s="88">
        <v>6</v>
      </c>
      <c r="F219" s="88" t="s">
        <v>108</v>
      </c>
      <c r="G219" s="88" t="s">
        <v>92</v>
      </c>
      <c r="H219" s="88"/>
      <c r="I219" s="88"/>
      <c r="J219" s="88">
        <v>125</v>
      </c>
      <c r="K219" s="88"/>
      <c r="L219" s="88"/>
      <c r="M219" s="88">
        <v>7.34</v>
      </c>
      <c r="N219" s="88">
        <v>1170</v>
      </c>
      <c r="O219" s="88"/>
      <c r="P219" s="88"/>
      <c r="Q219" s="88"/>
      <c r="R219" s="88" t="s">
        <v>90</v>
      </c>
      <c r="S219" s="88">
        <v>107</v>
      </c>
      <c r="T219" s="88">
        <v>214</v>
      </c>
      <c r="U219" s="88"/>
      <c r="V219" s="88">
        <v>29</v>
      </c>
      <c r="W219" s="88"/>
      <c r="X219" s="88">
        <v>554</v>
      </c>
      <c r="Y219" s="88">
        <v>0.2</v>
      </c>
      <c r="Z219" s="88">
        <v>0.6</v>
      </c>
      <c r="AA219" s="88" t="s">
        <v>98</v>
      </c>
      <c r="AB219" s="88">
        <v>5.3</v>
      </c>
      <c r="AC219" s="88">
        <v>0.18</v>
      </c>
      <c r="AD219" s="88">
        <v>930</v>
      </c>
      <c r="AE219" s="88">
        <v>542</v>
      </c>
      <c r="AF219" s="88" t="s">
        <v>97</v>
      </c>
      <c r="AG219" s="88" t="s">
        <v>97</v>
      </c>
      <c r="AH219" s="88" t="s">
        <v>97</v>
      </c>
      <c r="AI219" s="88">
        <v>64</v>
      </c>
      <c r="AJ219" s="88" t="s">
        <v>111</v>
      </c>
      <c r="AK219" s="88">
        <v>11</v>
      </c>
      <c r="AL219" s="88" t="s">
        <v>111</v>
      </c>
      <c r="AM219" s="88" t="s">
        <v>111</v>
      </c>
      <c r="AN219" s="88" t="s">
        <v>111</v>
      </c>
      <c r="AO219" s="88" t="s">
        <v>111</v>
      </c>
      <c r="AP219" s="88" t="s">
        <v>111</v>
      </c>
      <c r="AQ219" s="88">
        <v>36</v>
      </c>
      <c r="AR219" s="88" t="s">
        <v>111</v>
      </c>
      <c r="AS219" s="88" t="s">
        <v>94</v>
      </c>
      <c r="AT219" s="88">
        <v>4.8</v>
      </c>
      <c r="AU219" s="88">
        <v>0.5</v>
      </c>
      <c r="AV219" s="88">
        <v>8.8000000000000007</v>
      </c>
      <c r="AW219" s="88">
        <v>53</v>
      </c>
      <c r="AX219" s="88">
        <v>6900</v>
      </c>
      <c r="AY219" s="88">
        <v>14</v>
      </c>
      <c r="AZ219" s="88">
        <v>15</v>
      </c>
      <c r="BA219" s="88">
        <v>1.3</v>
      </c>
      <c r="BB219" s="88">
        <v>190</v>
      </c>
      <c r="BC219" s="88">
        <v>6.6000000000000003E-2</v>
      </c>
    </row>
    <row r="220" spans="1:55" x14ac:dyDescent="0.25">
      <c r="A220" s="88" t="s">
        <v>26</v>
      </c>
      <c r="B220" s="89">
        <v>40821.449305555558</v>
      </c>
      <c r="C220" s="89">
        <v>40820.428472222222</v>
      </c>
      <c r="D220" s="89">
        <v>40820.539583333331</v>
      </c>
      <c r="E220" s="88">
        <v>6</v>
      </c>
      <c r="F220" s="88" t="s">
        <v>107</v>
      </c>
      <c r="G220" s="88" t="s">
        <v>92</v>
      </c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>
        <v>25</v>
      </c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 t="s">
        <v>94</v>
      </c>
      <c r="AT220" s="88">
        <v>2.4</v>
      </c>
      <c r="AU220" s="88" t="s">
        <v>94</v>
      </c>
      <c r="AV220" s="88">
        <v>0.72</v>
      </c>
      <c r="AW220" s="88">
        <v>12</v>
      </c>
      <c r="AX220" s="88">
        <v>140</v>
      </c>
      <c r="AY220" s="88">
        <v>6.7</v>
      </c>
      <c r="AZ220" s="88" t="s">
        <v>94</v>
      </c>
      <c r="BA220" s="88">
        <v>0.8</v>
      </c>
      <c r="BB220" s="88">
        <v>43</v>
      </c>
      <c r="BC220" s="88" t="s">
        <v>101</v>
      </c>
    </row>
    <row r="221" spans="1:55" x14ac:dyDescent="0.25">
      <c r="A221" s="88" t="s">
        <v>26</v>
      </c>
      <c r="B221" s="89">
        <v>40821.449305555558</v>
      </c>
      <c r="C221" s="89"/>
      <c r="D221" s="89"/>
      <c r="E221" s="88"/>
      <c r="F221" s="88" t="s">
        <v>93</v>
      </c>
      <c r="G221" s="88" t="s">
        <v>92</v>
      </c>
      <c r="H221" s="88">
        <v>8.83</v>
      </c>
      <c r="I221" s="88">
        <v>759</v>
      </c>
      <c r="J221" s="88"/>
      <c r="K221" s="88">
        <v>7.83</v>
      </c>
      <c r="L221" s="88">
        <v>18.52</v>
      </c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  <c r="AY221" s="88"/>
      <c r="AZ221" s="88"/>
      <c r="BA221" s="88"/>
      <c r="BB221" s="88"/>
      <c r="BC221" s="88"/>
    </row>
    <row r="222" spans="1:55" x14ac:dyDescent="0.25">
      <c r="A222" s="88" t="s">
        <v>26</v>
      </c>
      <c r="B222" s="89">
        <v>40822.435416666667</v>
      </c>
      <c r="C222" s="89">
        <v>40820.511805555558</v>
      </c>
      <c r="D222" s="89">
        <v>40821.095138888886</v>
      </c>
      <c r="E222" s="88">
        <v>15</v>
      </c>
      <c r="F222" s="88" t="s">
        <v>108</v>
      </c>
      <c r="G222" s="88" t="s">
        <v>92</v>
      </c>
      <c r="H222" s="88"/>
      <c r="I222" s="88"/>
      <c r="J222" s="88">
        <v>250</v>
      </c>
      <c r="K222" s="88"/>
      <c r="L222" s="88"/>
      <c r="M222" s="88">
        <v>7.52</v>
      </c>
      <c r="N222" s="88">
        <v>991</v>
      </c>
      <c r="O222" s="88"/>
      <c r="P222" s="88"/>
      <c r="Q222" s="88"/>
      <c r="R222" s="88" t="s">
        <v>90</v>
      </c>
      <c r="S222" s="88">
        <v>89.2</v>
      </c>
      <c r="T222" s="88">
        <v>159</v>
      </c>
      <c r="U222" s="88"/>
      <c r="V222" s="88">
        <v>29</v>
      </c>
      <c r="W222" s="88"/>
      <c r="X222" s="88">
        <v>4.09</v>
      </c>
      <c r="Y222" s="88">
        <v>0.3</v>
      </c>
      <c r="Z222" s="88">
        <v>7.3</v>
      </c>
      <c r="AA222" s="88">
        <v>0.04</v>
      </c>
      <c r="AB222" s="88">
        <v>3.5</v>
      </c>
      <c r="AC222" s="88">
        <v>0.53</v>
      </c>
      <c r="AD222" s="88">
        <v>53</v>
      </c>
      <c r="AE222" s="88">
        <v>14</v>
      </c>
      <c r="AF222" s="88" t="s">
        <v>97</v>
      </c>
      <c r="AG222" s="88" t="s">
        <v>97</v>
      </c>
      <c r="AH222" s="88" t="s">
        <v>97</v>
      </c>
      <c r="AI222" s="88">
        <v>130</v>
      </c>
      <c r="AJ222" s="88"/>
      <c r="AK222" s="88"/>
      <c r="AL222" s="88"/>
      <c r="AM222" s="88"/>
      <c r="AN222" s="88"/>
      <c r="AO222" s="88"/>
      <c r="AP222" s="88"/>
      <c r="AQ222" s="88"/>
      <c r="AR222" s="88"/>
      <c r="AS222" s="88" t="s">
        <v>94</v>
      </c>
      <c r="AT222" s="88">
        <v>3.1</v>
      </c>
      <c r="AU222" s="88" t="s">
        <v>94</v>
      </c>
      <c r="AV222" s="88">
        <v>2</v>
      </c>
      <c r="AW222" s="88">
        <v>26</v>
      </c>
      <c r="AX222" s="88">
        <v>1100</v>
      </c>
      <c r="AY222" s="88">
        <v>7.6</v>
      </c>
      <c r="AZ222" s="88">
        <v>2.5</v>
      </c>
      <c r="BA222" s="88">
        <v>1.2</v>
      </c>
      <c r="BB222" s="88">
        <v>62</v>
      </c>
      <c r="BC222" s="88" t="s">
        <v>101</v>
      </c>
    </row>
    <row r="223" spans="1:55" x14ac:dyDescent="0.25">
      <c r="A223" s="88" t="s">
        <v>26</v>
      </c>
      <c r="B223" s="89">
        <v>40822.435416666667</v>
      </c>
      <c r="C223" s="89">
        <v>40820.511805555558</v>
      </c>
      <c r="D223" s="89">
        <v>40821.095138888886</v>
      </c>
      <c r="E223" s="88">
        <v>15</v>
      </c>
      <c r="F223" s="88" t="s">
        <v>107</v>
      </c>
      <c r="G223" s="88" t="s">
        <v>92</v>
      </c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>
        <v>29</v>
      </c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 t="s">
        <v>94</v>
      </c>
      <c r="AT223" s="88">
        <v>2.5</v>
      </c>
      <c r="AU223" s="88" t="s">
        <v>94</v>
      </c>
      <c r="AV223" s="88">
        <v>0.81</v>
      </c>
      <c r="AW223" s="88">
        <v>16</v>
      </c>
      <c r="AX223" s="88">
        <v>120</v>
      </c>
      <c r="AY223" s="88">
        <v>6.5</v>
      </c>
      <c r="AZ223" s="88" t="s">
        <v>94</v>
      </c>
      <c r="BA223" s="88">
        <v>1.1000000000000001</v>
      </c>
      <c r="BB223" s="88">
        <v>32</v>
      </c>
      <c r="BC223" s="88" t="s">
        <v>101</v>
      </c>
    </row>
    <row r="224" spans="1:55" x14ac:dyDescent="0.25">
      <c r="A224" s="88" t="s">
        <v>26</v>
      </c>
      <c r="B224" s="89">
        <v>40822.43472222222</v>
      </c>
      <c r="C224" s="88"/>
      <c r="D224" s="88"/>
      <c r="E224" s="88"/>
      <c r="F224" s="88" t="s">
        <v>93</v>
      </c>
      <c r="G224" s="88" t="s">
        <v>92</v>
      </c>
      <c r="H224" s="88">
        <v>10.1</v>
      </c>
      <c r="I224" s="88">
        <v>592</v>
      </c>
      <c r="J224" s="88"/>
      <c r="K224" s="88">
        <v>8.16</v>
      </c>
      <c r="L224" s="88">
        <v>18.36</v>
      </c>
      <c r="M224" s="88"/>
      <c r="N224" s="88"/>
      <c r="O224" s="88">
        <v>33000</v>
      </c>
      <c r="P224" s="88">
        <v>35000</v>
      </c>
      <c r="Q224" s="88" t="s">
        <v>141</v>
      </c>
      <c r="R224" s="88"/>
      <c r="S224" s="88"/>
      <c r="T224" s="88"/>
      <c r="U224" s="88"/>
      <c r="V224" s="88"/>
      <c r="W224" s="88" t="s">
        <v>90</v>
      </c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</row>
    <row r="225" spans="1:55" x14ac:dyDescent="0.25">
      <c r="A225" s="88" t="s">
        <v>26</v>
      </c>
      <c r="B225" s="89">
        <v>40822.436111111114</v>
      </c>
      <c r="C225" s="89">
        <v>40821.45208333333</v>
      </c>
      <c r="D225" s="89">
        <v>40822.368750000001</v>
      </c>
      <c r="E225" s="88">
        <v>23</v>
      </c>
      <c r="F225" s="88" t="s">
        <v>108</v>
      </c>
      <c r="G225" s="88" t="s">
        <v>92</v>
      </c>
      <c r="H225" s="88"/>
      <c r="I225" s="88"/>
      <c r="J225" s="88">
        <v>110</v>
      </c>
      <c r="K225" s="88"/>
      <c r="L225" s="88"/>
      <c r="M225" s="88">
        <v>7.62</v>
      </c>
      <c r="N225" s="88">
        <v>399</v>
      </c>
      <c r="O225" s="88"/>
      <c r="P225" s="88"/>
      <c r="Q225" s="88"/>
      <c r="R225" s="88">
        <v>6.7</v>
      </c>
      <c r="S225" s="88">
        <v>33.5</v>
      </c>
      <c r="T225" s="88">
        <v>50.1</v>
      </c>
      <c r="U225" s="88"/>
      <c r="V225" s="88">
        <v>13</v>
      </c>
      <c r="W225" s="88"/>
      <c r="X225" s="88">
        <v>27</v>
      </c>
      <c r="Y225" s="88">
        <v>0.4</v>
      </c>
      <c r="Z225" s="88">
        <v>3.1</v>
      </c>
      <c r="AA225" s="88">
        <v>0.11</v>
      </c>
      <c r="AB225" s="88">
        <v>3.3</v>
      </c>
      <c r="AC225" s="88">
        <v>1.44</v>
      </c>
      <c r="AD225" s="88">
        <v>189</v>
      </c>
      <c r="AE225" s="88">
        <v>38</v>
      </c>
      <c r="AF225" s="88" t="s">
        <v>97</v>
      </c>
      <c r="AG225" s="88" t="s">
        <v>97</v>
      </c>
      <c r="AH225" s="88" t="s">
        <v>97</v>
      </c>
      <c r="AI225" s="88">
        <v>82</v>
      </c>
      <c r="AJ225" s="88"/>
      <c r="AK225" s="88"/>
      <c r="AL225" s="88"/>
      <c r="AM225" s="88"/>
      <c r="AN225" s="88"/>
      <c r="AO225" s="88"/>
      <c r="AP225" s="88"/>
      <c r="AQ225" s="88"/>
      <c r="AR225" s="88"/>
      <c r="AS225" s="88" t="s">
        <v>94</v>
      </c>
      <c r="AT225" s="88">
        <v>2.9</v>
      </c>
      <c r="AU225" s="88" t="s">
        <v>94</v>
      </c>
      <c r="AV225" s="88">
        <v>5.3</v>
      </c>
      <c r="AW225" s="88">
        <v>43</v>
      </c>
      <c r="AX225" s="88">
        <v>3600</v>
      </c>
      <c r="AY225" s="88">
        <v>7.5</v>
      </c>
      <c r="AZ225" s="88">
        <v>9.4</v>
      </c>
      <c r="BA225" s="88">
        <v>0.75</v>
      </c>
      <c r="BB225" s="88">
        <v>110</v>
      </c>
      <c r="BC225" s="88" t="s">
        <v>101</v>
      </c>
    </row>
    <row r="226" spans="1:55" x14ac:dyDescent="0.25">
      <c r="A226" s="88" t="s">
        <v>26</v>
      </c>
      <c r="B226" s="89">
        <v>40822.436111111114</v>
      </c>
      <c r="C226" s="89">
        <v>40821.45208333333</v>
      </c>
      <c r="D226" s="89">
        <v>40822.368750000001</v>
      </c>
      <c r="E226" s="88">
        <v>23</v>
      </c>
      <c r="F226" s="88" t="s">
        <v>107</v>
      </c>
      <c r="G226" s="88" t="s">
        <v>92</v>
      </c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>
        <v>13</v>
      </c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 t="s">
        <v>94</v>
      </c>
      <c r="AT226" s="88">
        <v>1.6</v>
      </c>
      <c r="AU226" s="88" t="s">
        <v>94</v>
      </c>
      <c r="AV226" s="88">
        <v>0.98</v>
      </c>
      <c r="AW226" s="88">
        <v>11</v>
      </c>
      <c r="AX226" s="88">
        <v>150</v>
      </c>
      <c r="AY226" s="88">
        <v>4.2</v>
      </c>
      <c r="AZ226" s="88">
        <v>0.75</v>
      </c>
      <c r="BA226" s="88" t="s">
        <v>94</v>
      </c>
      <c r="BB226" s="88">
        <v>14</v>
      </c>
      <c r="BC226" s="88" t="s">
        <v>101</v>
      </c>
    </row>
    <row r="227" spans="1:55" x14ac:dyDescent="0.25">
      <c r="A227" s="88" t="s">
        <v>26</v>
      </c>
      <c r="B227" s="89">
        <v>40822.40902777778</v>
      </c>
      <c r="C227" s="88"/>
      <c r="D227" s="88"/>
      <c r="E227" s="88"/>
      <c r="F227" s="88" t="s">
        <v>93</v>
      </c>
      <c r="G227" s="88" t="s">
        <v>92</v>
      </c>
      <c r="H227" s="88">
        <v>9.14</v>
      </c>
      <c r="I227" s="88">
        <v>1093</v>
      </c>
      <c r="J227" s="88"/>
      <c r="K227" s="88">
        <v>8.36</v>
      </c>
      <c r="L227" s="88">
        <v>16.57</v>
      </c>
      <c r="M227" s="88"/>
      <c r="N227" s="88"/>
      <c r="O227" s="88" t="s">
        <v>140</v>
      </c>
      <c r="P227" s="88" t="s">
        <v>139</v>
      </c>
      <c r="Q227" s="88" t="s">
        <v>138</v>
      </c>
      <c r="R227" s="88"/>
      <c r="S227" s="88"/>
      <c r="T227" s="88"/>
      <c r="U227" s="88"/>
      <c r="V227" s="88"/>
      <c r="W227" s="88" t="s">
        <v>90</v>
      </c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  <c r="AY227" s="88"/>
      <c r="AZ227" s="88"/>
      <c r="BA227" s="88"/>
      <c r="BB227" s="88"/>
      <c r="BC227" s="88"/>
    </row>
    <row r="228" spans="1:55" x14ac:dyDescent="0.25">
      <c r="A228" s="88" t="s">
        <v>26</v>
      </c>
      <c r="B228" s="89">
        <v>40985.361805555556</v>
      </c>
      <c r="C228" s="89">
        <v>40985.438888888886</v>
      </c>
      <c r="D228" s="89">
        <v>40985.480555555558</v>
      </c>
      <c r="E228" s="88">
        <v>6</v>
      </c>
      <c r="F228" s="88" t="s">
        <v>108</v>
      </c>
      <c r="G228" s="88" t="s">
        <v>92</v>
      </c>
      <c r="H228" s="88"/>
      <c r="I228" s="88"/>
      <c r="J228" s="88">
        <v>160</v>
      </c>
      <c r="K228" s="88"/>
      <c r="L228" s="88"/>
      <c r="M228" s="88">
        <v>7.78</v>
      </c>
      <c r="N228" s="88">
        <v>1060</v>
      </c>
      <c r="O228" s="88"/>
      <c r="P228" s="88"/>
      <c r="Q228" s="88"/>
      <c r="R228" s="88">
        <v>7</v>
      </c>
      <c r="S228" s="88">
        <v>96</v>
      </c>
      <c r="T228" s="88">
        <v>203</v>
      </c>
      <c r="U228" s="88"/>
      <c r="V228" s="88">
        <v>18.600000000000001</v>
      </c>
      <c r="W228" s="88"/>
      <c r="X228" s="88">
        <v>155</v>
      </c>
      <c r="Y228" s="88" t="s">
        <v>99</v>
      </c>
      <c r="Z228" s="88">
        <v>3.5</v>
      </c>
      <c r="AA228" s="88" t="s">
        <v>98</v>
      </c>
      <c r="AB228" s="88">
        <v>3.8</v>
      </c>
      <c r="AC228" s="88">
        <v>1.93</v>
      </c>
      <c r="AD228" s="88">
        <v>230</v>
      </c>
      <c r="AE228" s="88">
        <v>57</v>
      </c>
      <c r="AF228" s="88" t="s">
        <v>97</v>
      </c>
      <c r="AG228" s="88" t="s">
        <v>97</v>
      </c>
      <c r="AH228" s="88" t="s">
        <v>97</v>
      </c>
      <c r="AI228" s="88">
        <v>26</v>
      </c>
      <c r="AJ228" s="88" t="s">
        <v>111</v>
      </c>
      <c r="AK228" s="88">
        <v>39</v>
      </c>
      <c r="AL228" s="88" t="s">
        <v>111</v>
      </c>
      <c r="AM228" s="88" t="s">
        <v>111</v>
      </c>
      <c r="AN228" s="88" t="s">
        <v>111</v>
      </c>
      <c r="AO228" s="88" t="s">
        <v>111</v>
      </c>
      <c r="AP228" s="88" t="s">
        <v>111</v>
      </c>
      <c r="AQ228" s="88">
        <v>100</v>
      </c>
      <c r="AR228" s="88" t="s">
        <v>111</v>
      </c>
      <c r="AS228" s="88" t="s">
        <v>103</v>
      </c>
      <c r="AT228" s="88">
        <v>3.85</v>
      </c>
      <c r="AU228" s="88">
        <v>0.41</v>
      </c>
      <c r="AV228" s="88">
        <v>3.57</v>
      </c>
      <c r="AW228" s="88">
        <v>42.21</v>
      </c>
      <c r="AX228" s="88">
        <v>2317.1999999999998</v>
      </c>
      <c r="AY228" s="88">
        <v>7.45</v>
      </c>
      <c r="AZ228" s="88">
        <v>11.4</v>
      </c>
      <c r="BA228" s="88">
        <v>1.19</v>
      </c>
      <c r="BB228" s="88">
        <v>162.71</v>
      </c>
      <c r="BC228" s="88" t="s">
        <v>98</v>
      </c>
    </row>
    <row r="229" spans="1:55" x14ac:dyDescent="0.25">
      <c r="A229" s="88" t="s">
        <v>26</v>
      </c>
      <c r="B229" s="89">
        <v>40985.361805555556</v>
      </c>
      <c r="C229" s="89">
        <v>40985.438888888886</v>
      </c>
      <c r="D229" s="89">
        <v>40985.480555555558</v>
      </c>
      <c r="E229" s="88">
        <v>6</v>
      </c>
      <c r="F229" s="88" t="s">
        <v>107</v>
      </c>
      <c r="G229" s="88" t="s">
        <v>92</v>
      </c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>
        <v>17.5</v>
      </c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 t="s">
        <v>103</v>
      </c>
      <c r="AT229" s="88">
        <v>2.0499999999999998</v>
      </c>
      <c r="AU229" s="88" t="s">
        <v>99</v>
      </c>
      <c r="AV229" s="88">
        <v>0.73</v>
      </c>
      <c r="AW229" s="88">
        <v>17.48</v>
      </c>
      <c r="AX229" s="88">
        <v>70.42</v>
      </c>
      <c r="AY229" s="88">
        <v>4.2699999999999996</v>
      </c>
      <c r="AZ229" s="88">
        <v>0.39</v>
      </c>
      <c r="BA229" s="88">
        <v>1.08</v>
      </c>
      <c r="BB229" s="88">
        <v>34.26</v>
      </c>
      <c r="BC229" s="88" t="s">
        <v>98</v>
      </c>
    </row>
    <row r="230" spans="1:55" x14ac:dyDescent="0.25">
      <c r="A230" s="88" t="s">
        <v>26</v>
      </c>
      <c r="B230" s="89">
        <v>40985.362500000003</v>
      </c>
      <c r="C230" s="89">
        <v>40985.563888888886</v>
      </c>
      <c r="D230" s="89">
        <v>40986.397222222222</v>
      </c>
      <c r="E230" s="88">
        <v>11</v>
      </c>
      <c r="F230" s="88" t="s">
        <v>108</v>
      </c>
      <c r="G230" s="88" t="s">
        <v>92</v>
      </c>
      <c r="H230" s="88"/>
      <c r="I230" s="88"/>
      <c r="J230" s="88">
        <v>120</v>
      </c>
      <c r="K230" s="88"/>
      <c r="L230" s="88"/>
      <c r="M230" s="88">
        <v>7.64</v>
      </c>
      <c r="N230" s="88">
        <v>281</v>
      </c>
      <c r="O230" s="88"/>
      <c r="P230" s="88"/>
      <c r="Q230" s="88"/>
      <c r="R230" s="88">
        <v>6.7</v>
      </c>
      <c r="S230" s="88">
        <v>25.4</v>
      </c>
      <c r="T230" s="88">
        <v>34.6</v>
      </c>
      <c r="U230" s="88"/>
      <c r="V230" s="88">
        <v>9.86</v>
      </c>
      <c r="W230" s="88"/>
      <c r="X230" s="88">
        <v>45.8</v>
      </c>
      <c r="Y230" s="88">
        <v>0.3</v>
      </c>
      <c r="Z230" s="88">
        <v>2.6</v>
      </c>
      <c r="AA230" s="88">
        <v>0.11</v>
      </c>
      <c r="AB230" s="88">
        <v>1.8</v>
      </c>
      <c r="AC230" s="88">
        <v>0.98</v>
      </c>
      <c r="AD230" s="88">
        <v>81</v>
      </c>
      <c r="AE230" s="88">
        <v>18</v>
      </c>
      <c r="AF230" s="88" t="s">
        <v>97</v>
      </c>
      <c r="AG230" s="88" t="s">
        <v>97</v>
      </c>
      <c r="AH230" s="88" t="s">
        <v>97</v>
      </c>
      <c r="AI230" s="88" t="s">
        <v>97</v>
      </c>
      <c r="AJ230" s="88" t="s">
        <v>111</v>
      </c>
      <c r="AK230" s="88">
        <v>25</v>
      </c>
      <c r="AL230" s="88">
        <v>70</v>
      </c>
      <c r="AM230" s="88" t="s">
        <v>111</v>
      </c>
      <c r="AN230" s="88" t="s">
        <v>111</v>
      </c>
      <c r="AO230" s="88" t="s">
        <v>111</v>
      </c>
      <c r="AP230" s="88" t="s">
        <v>111</v>
      </c>
      <c r="AQ230" s="88">
        <v>56</v>
      </c>
      <c r="AR230" s="88" t="s">
        <v>111</v>
      </c>
      <c r="AS230" s="88" t="s">
        <v>103</v>
      </c>
      <c r="AT230" s="88">
        <v>1.76</v>
      </c>
      <c r="AU230" s="88">
        <v>0.21</v>
      </c>
      <c r="AV230" s="88">
        <v>2.19</v>
      </c>
      <c r="AW230" s="88">
        <v>29.13</v>
      </c>
      <c r="AX230" s="88">
        <v>870.73</v>
      </c>
      <c r="AY230" s="88">
        <v>3.94</v>
      </c>
      <c r="AZ230" s="88">
        <v>6.03</v>
      </c>
      <c r="BA230" s="88">
        <v>0.35</v>
      </c>
      <c r="BB230" s="88">
        <v>87.88</v>
      </c>
      <c r="BC230" s="88" t="s">
        <v>98</v>
      </c>
    </row>
    <row r="231" spans="1:55" x14ac:dyDescent="0.25">
      <c r="A231" s="88" t="s">
        <v>26</v>
      </c>
      <c r="B231" s="89">
        <v>40985.362500000003</v>
      </c>
      <c r="C231" s="89">
        <v>40985.563888888886</v>
      </c>
      <c r="D231" s="89">
        <v>40986.397222222222</v>
      </c>
      <c r="E231" s="88">
        <v>11</v>
      </c>
      <c r="F231" s="88" t="s">
        <v>107</v>
      </c>
      <c r="G231" s="88" t="s">
        <v>92</v>
      </c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>
        <v>9.0500000000000007</v>
      </c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 t="s">
        <v>103</v>
      </c>
      <c r="AT231" s="88">
        <v>1.3</v>
      </c>
      <c r="AU231" s="88" t="s">
        <v>99</v>
      </c>
      <c r="AV231" s="88">
        <v>1.05</v>
      </c>
      <c r="AW231" s="88">
        <v>14.9</v>
      </c>
      <c r="AX231" s="88">
        <v>67.150000000000006</v>
      </c>
      <c r="AY231" s="88">
        <v>2.2999999999999998</v>
      </c>
      <c r="AZ231" s="88">
        <v>0.47</v>
      </c>
      <c r="BA231" s="88">
        <v>0.36</v>
      </c>
      <c r="BB231" s="88">
        <v>21.3</v>
      </c>
      <c r="BC231" s="88" t="s">
        <v>98</v>
      </c>
    </row>
    <row r="232" spans="1:55" x14ac:dyDescent="0.25">
      <c r="A232" s="88" t="s">
        <v>26</v>
      </c>
      <c r="B232" s="89">
        <v>40985.361111111109</v>
      </c>
      <c r="C232" s="88"/>
      <c r="D232" s="88"/>
      <c r="E232" s="88"/>
      <c r="F232" s="88" t="s">
        <v>93</v>
      </c>
      <c r="G232" s="88" t="s">
        <v>92</v>
      </c>
      <c r="H232" s="88">
        <v>16.059999999999999</v>
      </c>
      <c r="I232" s="88">
        <v>244</v>
      </c>
      <c r="J232" s="88"/>
      <c r="K232" s="88">
        <v>8.17</v>
      </c>
      <c r="L232" s="88">
        <v>10.9</v>
      </c>
      <c r="M232" s="88"/>
      <c r="N232" s="88"/>
      <c r="O232" s="88">
        <v>9100</v>
      </c>
      <c r="P232" s="88">
        <v>3500</v>
      </c>
      <c r="Q232" s="88" t="s">
        <v>137</v>
      </c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  <c r="AY232" s="88"/>
      <c r="AZ232" s="88"/>
      <c r="BA232" s="88"/>
      <c r="BB232" s="88"/>
      <c r="BC232" s="88"/>
    </row>
    <row r="233" spans="1:55" x14ac:dyDescent="0.25">
      <c r="A233" s="88" t="s">
        <v>26</v>
      </c>
      <c r="B233" s="89">
        <v>40985.424305555556</v>
      </c>
      <c r="C233" s="89">
        <v>40986.46597222222</v>
      </c>
      <c r="D233" s="89">
        <v>40987.382638888892</v>
      </c>
      <c r="E233" s="88">
        <v>11</v>
      </c>
      <c r="F233" s="88" t="s">
        <v>108</v>
      </c>
      <c r="G233" s="88" t="s">
        <v>92</v>
      </c>
      <c r="H233" s="88"/>
      <c r="I233" s="88"/>
      <c r="J233" s="88">
        <v>120</v>
      </c>
      <c r="K233" s="88"/>
      <c r="L233" s="88"/>
      <c r="M233" s="88">
        <v>7.97</v>
      </c>
      <c r="N233" s="88">
        <v>484</v>
      </c>
      <c r="O233" s="88"/>
      <c r="P233" s="88"/>
      <c r="Q233" s="88"/>
      <c r="R233" s="88" t="s">
        <v>90</v>
      </c>
      <c r="S233" s="88">
        <v>44.8</v>
      </c>
      <c r="T233" s="88">
        <v>73.099999999999994</v>
      </c>
      <c r="U233" s="88"/>
      <c r="V233" s="88">
        <v>6.75</v>
      </c>
      <c r="W233" s="88"/>
      <c r="X233" s="88">
        <v>6.2</v>
      </c>
      <c r="Y233" s="88" t="s">
        <v>99</v>
      </c>
      <c r="Z233" s="88">
        <v>4.8</v>
      </c>
      <c r="AA233" s="88">
        <v>0.06</v>
      </c>
      <c r="AB233" s="88">
        <v>0.8</v>
      </c>
      <c r="AC233" s="88">
        <v>0.36</v>
      </c>
      <c r="AD233" s="88">
        <v>10</v>
      </c>
      <c r="AE233" s="88" t="s">
        <v>90</v>
      </c>
      <c r="AF233" s="88" t="s">
        <v>97</v>
      </c>
      <c r="AG233" s="88" t="s">
        <v>97</v>
      </c>
      <c r="AH233" s="88">
        <v>24</v>
      </c>
      <c r="AI233" s="88" t="s">
        <v>97</v>
      </c>
      <c r="AJ233" s="88" t="s">
        <v>111</v>
      </c>
      <c r="AK233" s="88">
        <v>9.5</v>
      </c>
      <c r="AL233" s="88" t="s">
        <v>111</v>
      </c>
      <c r="AM233" s="88" t="s">
        <v>111</v>
      </c>
      <c r="AN233" s="88" t="s">
        <v>111</v>
      </c>
      <c r="AO233" s="88" t="s">
        <v>111</v>
      </c>
      <c r="AP233" s="88" t="s">
        <v>111</v>
      </c>
      <c r="AQ233" s="88">
        <v>21</v>
      </c>
      <c r="AR233" s="88" t="s">
        <v>111</v>
      </c>
      <c r="AS233" s="88" t="s">
        <v>103</v>
      </c>
      <c r="AT233" s="88">
        <v>1.48</v>
      </c>
      <c r="AU233" s="88" t="s">
        <v>99</v>
      </c>
      <c r="AV233" s="88">
        <v>0.75</v>
      </c>
      <c r="AW233" s="88">
        <v>16.41</v>
      </c>
      <c r="AX233" s="88">
        <v>216.7</v>
      </c>
      <c r="AY233" s="88">
        <v>2.15</v>
      </c>
      <c r="AZ233" s="88">
        <v>0.97</v>
      </c>
      <c r="BA233" s="88">
        <v>0.64</v>
      </c>
      <c r="BB233" s="88">
        <v>19.440000000000001</v>
      </c>
      <c r="BC233" s="88" t="s">
        <v>98</v>
      </c>
    </row>
    <row r="234" spans="1:55" x14ac:dyDescent="0.25">
      <c r="A234" s="88" t="s">
        <v>26</v>
      </c>
      <c r="B234" s="89">
        <v>40985.424305555556</v>
      </c>
      <c r="C234" s="89">
        <v>40986.46597222222</v>
      </c>
      <c r="D234" s="89">
        <v>40987.382638888892</v>
      </c>
      <c r="E234" s="88">
        <v>11</v>
      </c>
      <c r="F234" s="88" t="s">
        <v>107</v>
      </c>
      <c r="G234" s="88" t="s">
        <v>92</v>
      </c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>
        <v>6.83</v>
      </c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 t="s">
        <v>103</v>
      </c>
      <c r="AT234" s="88">
        <v>1.31</v>
      </c>
      <c r="AU234" s="88" t="s">
        <v>99</v>
      </c>
      <c r="AV234" s="88">
        <v>0.51</v>
      </c>
      <c r="AW234" s="88">
        <v>14.93</v>
      </c>
      <c r="AX234" s="88">
        <v>57.39</v>
      </c>
      <c r="AY234" s="88">
        <v>2.0699999999999998</v>
      </c>
      <c r="AZ234" s="88">
        <v>0.23</v>
      </c>
      <c r="BA234" s="88">
        <v>0.66</v>
      </c>
      <c r="BB234" s="88">
        <v>12.83</v>
      </c>
      <c r="BC234" s="88" t="s">
        <v>98</v>
      </c>
    </row>
    <row r="235" spans="1:55" x14ac:dyDescent="0.25">
      <c r="A235" s="88" t="s">
        <v>26</v>
      </c>
      <c r="B235" s="89">
        <v>40988.423611111109</v>
      </c>
      <c r="C235" s="88"/>
      <c r="D235" s="88"/>
      <c r="E235" s="88"/>
      <c r="F235" s="88" t="s">
        <v>93</v>
      </c>
      <c r="G235" s="88" t="s">
        <v>92</v>
      </c>
      <c r="H235" s="88">
        <v>17.760000000000002</v>
      </c>
      <c r="I235" s="88">
        <v>1324</v>
      </c>
      <c r="J235" s="88"/>
      <c r="K235" s="88">
        <v>7.92</v>
      </c>
      <c r="L235" s="88">
        <v>14.97</v>
      </c>
      <c r="M235" s="88"/>
      <c r="N235" s="88"/>
      <c r="O235" s="88">
        <v>580</v>
      </c>
      <c r="P235" s="88">
        <v>170</v>
      </c>
      <c r="Q235" s="88" t="s">
        <v>136</v>
      </c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  <c r="AX235" s="88"/>
      <c r="AY235" s="88"/>
      <c r="AZ235" s="88"/>
      <c r="BA235" s="88"/>
      <c r="BB235" s="88"/>
      <c r="BC235" s="88"/>
    </row>
    <row r="236" spans="1:55" x14ac:dyDescent="0.25">
      <c r="A236" s="88" t="s">
        <v>26</v>
      </c>
      <c r="B236" s="89">
        <v>41072.472222222219</v>
      </c>
      <c r="C236" s="89">
        <v>41071.509027777778</v>
      </c>
      <c r="D236" s="89">
        <v>41072.467361111114</v>
      </c>
      <c r="E236" s="88">
        <v>24</v>
      </c>
      <c r="F236" s="88" t="s">
        <v>100</v>
      </c>
      <c r="G236" s="88" t="s">
        <v>92</v>
      </c>
      <c r="H236" s="88"/>
      <c r="I236" s="88"/>
      <c r="J236" s="88">
        <v>255</v>
      </c>
      <c r="K236" s="88"/>
      <c r="L236" s="88"/>
      <c r="M236" s="88">
        <v>8.36</v>
      </c>
      <c r="N236" s="88">
        <v>1080</v>
      </c>
      <c r="O236" s="88"/>
      <c r="P236" s="88"/>
      <c r="Q236" s="88"/>
      <c r="R236" s="88" t="s">
        <v>90</v>
      </c>
      <c r="S236" s="88">
        <v>83</v>
      </c>
      <c r="T236" s="88">
        <v>184</v>
      </c>
      <c r="U236" s="88"/>
      <c r="V236" s="88">
        <v>5.16</v>
      </c>
      <c r="W236" s="88"/>
      <c r="X236" s="88">
        <v>7.39</v>
      </c>
      <c r="Y236" s="88" t="s">
        <v>99</v>
      </c>
      <c r="Z236" s="88">
        <v>0.5</v>
      </c>
      <c r="AA236" s="88" t="s">
        <v>98</v>
      </c>
      <c r="AB236" s="88">
        <v>0.5</v>
      </c>
      <c r="AC236" s="88">
        <v>0.16</v>
      </c>
      <c r="AD236" s="88" t="s">
        <v>90</v>
      </c>
      <c r="AE236" s="88" t="s">
        <v>90</v>
      </c>
      <c r="AF236" s="88" t="s">
        <v>97</v>
      </c>
      <c r="AG236" s="88" t="s">
        <v>97</v>
      </c>
      <c r="AH236" s="88" t="s">
        <v>97</v>
      </c>
      <c r="AI236" s="88" t="s">
        <v>97</v>
      </c>
      <c r="AJ236" s="88"/>
      <c r="AK236" s="88"/>
      <c r="AL236" s="88"/>
      <c r="AM236" s="88"/>
      <c r="AN236" s="88"/>
      <c r="AO236" s="88"/>
      <c r="AP236" s="88"/>
      <c r="AQ236" s="88"/>
      <c r="AR236" s="88"/>
      <c r="AS236" s="88" t="s">
        <v>94</v>
      </c>
      <c r="AT236" s="88">
        <v>2.2000000000000002</v>
      </c>
      <c r="AU236" s="88" t="s">
        <v>94</v>
      </c>
      <c r="AV236" s="88" t="s">
        <v>94</v>
      </c>
      <c r="AW236" s="88">
        <v>11</v>
      </c>
      <c r="AX236" s="88">
        <v>240</v>
      </c>
      <c r="AY236" s="88">
        <v>1.5</v>
      </c>
      <c r="AZ236" s="88" t="s">
        <v>94</v>
      </c>
      <c r="BA236" s="88">
        <v>0.86</v>
      </c>
      <c r="BB236" s="88">
        <v>4.5</v>
      </c>
      <c r="BC236" s="88" t="s">
        <v>101</v>
      </c>
    </row>
    <row r="237" spans="1:55" x14ac:dyDescent="0.25">
      <c r="A237" s="88" t="s">
        <v>26</v>
      </c>
      <c r="B237" s="89">
        <v>41072.472222222219</v>
      </c>
      <c r="C237" s="89">
        <v>41071.509027777778</v>
      </c>
      <c r="D237" s="89">
        <v>41072.467361111114</v>
      </c>
      <c r="E237" s="88">
        <v>24</v>
      </c>
      <c r="F237" s="88" t="s">
        <v>96</v>
      </c>
      <c r="G237" s="88" t="s">
        <v>92</v>
      </c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>
        <v>5.16</v>
      </c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 t="s">
        <v>94</v>
      </c>
      <c r="AT237" s="88">
        <v>2.2000000000000002</v>
      </c>
      <c r="AU237" s="88" t="s">
        <v>94</v>
      </c>
      <c r="AV237" s="88" t="s">
        <v>94</v>
      </c>
      <c r="AW237" s="88">
        <v>8.6999999999999993</v>
      </c>
      <c r="AX237" s="88">
        <v>35</v>
      </c>
      <c r="AY237" s="88">
        <v>1.5</v>
      </c>
      <c r="AZ237" s="88" t="s">
        <v>94</v>
      </c>
      <c r="BA237" s="88">
        <v>0.9</v>
      </c>
      <c r="BB237" s="88">
        <v>3.2</v>
      </c>
      <c r="BC237" s="88" t="s">
        <v>101</v>
      </c>
    </row>
    <row r="238" spans="1:55" x14ac:dyDescent="0.25">
      <c r="A238" s="88" t="s">
        <v>26</v>
      </c>
      <c r="B238" s="89">
        <v>41072.472222222219</v>
      </c>
      <c r="C238" s="89"/>
      <c r="D238" s="89"/>
      <c r="E238" s="88"/>
      <c r="F238" s="88" t="s">
        <v>93</v>
      </c>
      <c r="G238" s="88" t="s">
        <v>92</v>
      </c>
      <c r="H238" s="88">
        <v>17.559999999999999</v>
      </c>
      <c r="I238" s="88">
        <v>1253</v>
      </c>
      <c r="J238" s="88"/>
      <c r="K238" s="88">
        <v>8.33</v>
      </c>
      <c r="L238" s="88">
        <v>26.14</v>
      </c>
      <c r="M238" s="88"/>
      <c r="N238" s="88"/>
      <c r="O238" s="88">
        <v>340</v>
      </c>
      <c r="P238" s="88">
        <v>530</v>
      </c>
      <c r="Q238" s="88" t="s">
        <v>135</v>
      </c>
      <c r="R238" s="88"/>
      <c r="S238" s="88"/>
      <c r="T238" s="88"/>
      <c r="U238" s="88"/>
      <c r="V238" s="88"/>
      <c r="W238" s="88">
        <v>21</v>
      </c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  <c r="AX238" s="88"/>
      <c r="AY238" s="88"/>
      <c r="AZ238" s="88"/>
      <c r="BA238" s="88"/>
      <c r="BB238" s="88"/>
      <c r="BC238" s="88"/>
    </row>
    <row r="239" spans="1:55" x14ac:dyDescent="0.25">
      <c r="A239" s="88" t="s">
        <v>27</v>
      </c>
      <c r="B239" s="89">
        <v>40785.408333333333</v>
      </c>
      <c r="C239" s="89">
        <v>40784.393055555556</v>
      </c>
      <c r="D239" s="89">
        <v>40785.351388888892</v>
      </c>
      <c r="E239" s="88">
        <v>24</v>
      </c>
      <c r="F239" s="88" t="s">
        <v>100</v>
      </c>
      <c r="G239" s="88" t="s">
        <v>92</v>
      </c>
      <c r="H239" s="88"/>
      <c r="I239" s="88"/>
      <c r="J239" s="88">
        <v>290</v>
      </c>
      <c r="K239" s="88"/>
      <c r="L239" s="88"/>
      <c r="M239" s="88">
        <v>8.74</v>
      </c>
      <c r="N239" s="88">
        <v>1420</v>
      </c>
      <c r="O239" s="88"/>
      <c r="P239" s="88"/>
      <c r="Q239" s="88"/>
      <c r="R239" s="88" t="s">
        <v>90</v>
      </c>
      <c r="S239" s="88">
        <v>186</v>
      </c>
      <c r="T239" s="88">
        <v>221</v>
      </c>
      <c r="U239" s="88"/>
      <c r="V239" s="88">
        <v>9.5</v>
      </c>
      <c r="W239" s="88"/>
      <c r="X239" s="88">
        <v>5.69</v>
      </c>
      <c r="Y239" s="88" t="s">
        <v>99</v>
      </c>
      <c r="Z239" s="88">
        <v>2.7</v>
      </c>
      <c r="AA239" s="88" t="s">
        <v>98</v>
      </c>
      <c r="AB239" s="88">
        <v>2.2000000000000002</v>
      </c>
      <c r="AC239" s="88">
        <v>0.15</v>
      </c>
      <c r="AD239" s="88">
        <v>9</v>
      </c>
      <c r="AE239" s="88" t="s">
        <v>90</v>
      </c>
      <c r="AF239" s="88" t="s">
        <v>97</v>
      </c>
      <c r="AG239" s="88" t="s">
        <v>97</v>
      </c>
      <c r="AH239" s="88" t="s">
        <v>97</v>
      </c>
      <c r="AI239" s="88" t="s">
        <v>97</v>
      </c>
      <c r="AJ239" s="88"/>
      <c r="AK239" s="88"/>
      <c r="AL239" s="88"/>
      <c r="AM239" s="88"/>
      <c r="AN239" s="88"/>
      <c r="AO239" s="88"/>
      <c r="AP239" s="88"/>
      <c r="AQ239" s="88"/>
      <c r="AR239" s="88"/>
      <c r="AS239" s="88" t="s">
        <v>94</v>
      </c>
      <c r="AT239" s="88">
        <v>4</v>
      </c>
      <c r="AU239" s="88" t="s">
        <v>94</v>
      </c>
      <c r="AV239" s="88" t="s">
        <v>94</v>
      </c>
      <c r="AW239" s="88">
        <v>13</v>
      </c>
      <c r="AX239" s="88">
        <v>39</v>
      </c>
      <c r="AY239" s="88">
        <v>2.5</v>
      </c>
      <c r="AZ239" s="88" t="s">
        <v>94</v>
      </c>
      <c r="BA239" s="88">
        <v>3</v>
      </c>
      <c r="BB239" s="88">
        <v>5.0999999999999996</v>
      </c>
      <c r="BC239" s="88" t="s">
        <v>101</v>
      </c>
    </row>
    <row r="240" spans="1:55" x14ac:dyDescent="0.25">
      <c r="A240" s="88" t="s">
        <v>27</v>
      </c>
      <c r="B240" s="89">
        <v>40785.408333333333</v>
      </c>
      <c r="C240" s="89">
        <v>40784.393055555556</v>
      </c>
      <c r="D240" s="89">
        <v>40785.351388888892</v>
      </c>
      <c r="E240" s="88">
        <v>24</v>
      </c>
      <c r="F240" s="88" t="s">
        <v>96</v>
      </c>
      <c r="G240" s="88" t="s">
        <v>92</v>
      </c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>
        <v>9.1999999999999993</v>
      </c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 t="s">
        <v>94</v>
      </c>
      <c r="AT240" s="88">
        <v>3.9</v>
      </c>
      <c r="AU240" s="88" t="s">
        <v>94</v>
      </c>
      <c r="AV240" s="88" t="s">
        <v>94</v>
      </c>
      <c r="AW240" s="88">
        <v>11</v>
      </c>
      <c r="AX240" s="88" t="s">
        <v>95</v>
      </c>
      <c r="AY240" s="88">
        <v>2.9</v>
      </c>
      <c r="AZ240" s="88" t="s">
        <v>94</v>
      </c>
      <c r="BA240" s="88">
        <v>2.8</v>
      </c>
      <c r="BB240" s="88">
        <v>5</v>
      </c>
      <c r="BC240" s="88" t="s">
        <v>101</v>
      </c>
    </row>
    <row r="241" spans="1:55" x14ac:dyDescent="0.25">
      <c r="A241" s="88" t="s">
        <v>27</v>
      </c>
      <c r="B241" s="89">
        <v>40785.408333333333</v>
      </c>
      <c r="C241" s="88"/>
      <c r="D241" s="88"/>
      <c r="E241" s="88"/>
      <c r="F241" s="88" t="s">
        <v>93</v>
      </c>
      <c r="G241" s="88" t="s">
        <v>92</v>
      </c>
      <c r="H241" s="88">
        <v>16.64</v>
      </c>
      <c r="I241" s="88">
        <v>1345</v>
      </c>
      <c r="J241" s="88"/>
      <c r="K241" s="88">
        <v>8.69</v>
      </c>
      <c r="L241" s="88">
        <v>24.95</v>
      </c>
      <c r="M241" s="88"/>
      <c r="N241" s="88"/>
      <c r="O241" s="88">
        <v>370</v>
      </c>
      <c r="P241" s="88">
        <v>390</v>
      </c>
      <c r="Q241" s="88">
        <v>44000</v>
      </c>
      <c r="R241" s="88"/>
      <c r="S241" s="88"/>
      <c r="T241" s="88"/>
      <c r="U241" s="88"/>
      <c r="V241" s="88"/>
      <c r="W241" s="88" t="s">
        <v>90</v>
      </c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</row>
    <row r="242" spans="1:55" x14ac:dyDescent="0.25">
      <c r="A242" s="88" t="s">
        <v>27</v>
      </c>
      <c r="B242" s="89">
        <v>40822.470833333333</v>
      </c>
      <c r="C242" s="88"/>
      <c r="D242" s="88"/>
      <c r="E242" s="88"/>
      <c r="F242" s="88" t="s">
        <v>93</v>
      </c>
      <c r="G242" s="88" t="s">
        <v>92</v>
      </c>
      <c r="H242" s="88">
        <v>14.87</v>
      </c>
      <c r="I242" s="88">
        <v>510</v>
      </c>
      <c r="J242" s="88"/>
      <c r="K242" s="88">
        <v>8.43</v>
      </c>
      <c r="L242" s="88">
        <v>21.68</v>
      </c>
      <c r="M242" s="88"/>
      <c r="N242" s="88"/>
      <c r="O242" s="88">
        <v>7400</v>
      </c>
      <c r="P242" s="88" t="s">
        <v>134</v>
      </c>
      <c r="Q242" s="88" t="s">
        <v>133</v>
      </c>
      <c r="R242" s="88"/>
      <c r="S242" s="88"/>
      <c r="T242" s="88"/>
      <c r="U242" s="88"/>
      <c r="V242" s="88"/>
      <c r="W242" s="88" t="s">
        <v>90</v>
      </c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  <c r="AY242" s="88"/>
      <c r="AZ242" s="88"/>
      <c r="BA242" s="88"/>
      <c r="BB242" s="88"/>
      <c r="BC242" s="88"/>
    </row>
    <row r="243" spans="1:55" x14ac:dyDescent="0.25">
      <c r="A243" s="88" t="s">
        <v>27</v>
      </c>
      <c r="B243" s="89">
        <v>40822.47152777778</v>
      </c>
      <c r="C243" s="89">
        <v>40821.37222222222</v>
      </c>
      <c r="D243" s="89">
        <v>40821.413888888892</v>
      </c>
      <c r="E243" s="88">
        <v>6</v>
      </c>
      <c r="F243" s="88" t="s">
        <v>108</v>
      </c>
      <c r="G243" s="88" t="s">
        <v>92</v>
      </c>
      <c r="H243" s="88"/>
      <c r="I243" s="88"/>
      <c r="J243" s="88">
        <v>125</v>
      </c>
      <c r="K243" s="88"/>
      <c r="L243" s="88"/>
      <c r="M243" s="88">
        <v>7.21</v>
      </c>
      <c r="N243" s="88">
        <v>399</v>
      </c>
      <c r="O243" s="88"/>
      <c r="P243" s="88"/>
      <c r="Q243" s="88"/>
      <c r="R243" s="88">
        <v>19</v>
      </c>
      <c r="S243" s="88">
        <v>31.4</v>
      </c>
      <c r="T243" s="88">
        <v>37.9</v>
      </c>
      <c r="U243" s="88"/>
      <c r="V243" s="88">
        <v>35</v>
      </c>
      <c r="W243" s="88"/>
      <c r="X243" s="88">
        <v>35</v>
      </c>
      <c r="Y243" s="88">
        <v>0.3</v>
      </c>
      <c r="Z243" s="88">
        <v>7.6</v>
      </c>
      <c r="AA243" s="88" t="s">
        <v>98</v>
      </c>
      <c r="AB243" s="88">
        <v>5.2</v>
      </c>
      <c r="AC243" s="88">
        <v>1.1200000000000001</v>
      </c>
      <c r="AD243" s="88">
        <v>131</v>
      </c>
      <c r="AE243" s="88">
        <v>48</v>
      </c>
      <c r="AF243" s="88" t="s">
        <v>97</v>
      </c>
      <c r="AG243" s="88" t="s">
        <v>97</v>
      </c>
      <c r="AH243" s="88" t="s">
        <v>97</v>
      </c>
      <c r="AI243" s="88" t="s">
        <v>97</v>
      </c>
      <c r="AJ243" s="88" t="s">
        <v>111</v>
      </c>
      <c r="AK243" s="88">
        <v>38</v>
      </c>
      <c r="AL243" s="88" t="s">
        <v>111</v>
      </c>
      <c r="AM243" s="88" t="s">
        <v>111</v>
      </c>
      <c r="AN243" s="88" t="s">
        <v>111</v>
      </c>
      <c r="AO243" s="88" t="s">
        <v>111</v>
      </c>
      <c r="AP243" s="88" t="s">
        <v>111</v>
      </c>
      <c r="AQ243" s="88">
        <v>67</v>
      </c>
      <c r="AR243" s="88" t="s">
        <v>111</v>
      </c>
      <c r="AS243" s="88" t="s">
        <v>94</v>
      </c>
      <c r="AT243" s="88">
        <v>2.6</v>
      </c>
      <c r="AU243" s="88">
        <v>0.77</v>
      </c>
      <c r="AV243" s="88">
        <v>6.4</v>
      </c>
      <c r="AW243" s="88">
        <v>74</v>
      </c>
      <c r="AX243" s="88">
        <v>3400</v>
      </c>
      <c r="AY243" s="88">
        <v>14</v>
      </c>
      <c r="AZ243" s="88">
        <v>17</v>
      </c>
      <c r="BA243" s="88">
        <v>1.2</v>
      </c>
      <c r="BB243" s="88">
        <v>610</v>
      </c>
      <c r="BC243" s="88" t="s">
        <v>101</v>
      </c>
    </row>
    <row r="244" spans="1:55" x14ac:dyDescent="0.25">
      <c r="A244" s="88" t="s">
        <v>27</v>
      </c>
      <c r="B244" s="89">
        <v>40822.47152777778</v>
      </c>
      <c r="C244" s="89">
        <v>40821.37222222222</v>
      </c>
      <c r="D244" s="89">
        <v>40821.413888888892</v>
      </c>
      <c r="E244" s="88">
        <v>6</v>
      </c>
      <c r="F244" s="88" t="s">
        <v>107</v>
      </c>
      <c r="G244" s="88" t="s">
        <v>92</v>
      </c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34</v>
      </c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 t="s">
        <v>94</v>
      </c>
      <c r="AT244" s="88">
        <v>1.4</v>
      </c>
      <c r="AU244" s="88" t="s">
        <v>94</v>
      </c>
      <c r="AV244" s="88">
        <v>0.93</v>
      </c>
      <c r="AW244" s="88">
        <v>30</v>
      </c>
      <c r="AX244" s="88">
        <v>110</v>
      </c>
      <c r="AY244" s="88">
        <v>7.6</v>
      </c>
      <c r="AZ244" s="88">
        <v>0.86</v>
      </c>
      <c r="BA244" s="88">
        <v>0.72</v>
      </c>
      <c r="BB244" s="88">
        <v>190</v>
      </c>
      <c r="BC244" s="88" t="s">
        <v>101</v>
      </c>
    </row>
    <row r="245" spans="1:55" x14ac:dyDescent="0.25">
      <c r="A245" s="88" t="s">
        <v>27</v>
      </c>
      <c r="B245" s="89">
        <v>40822.472222222219</v>
      </c>
      <c r="C245" s="89">
        <v>40821.455555555556</v>
      </c>
      <c r="D245" s="89">
        <v>40822.038888888892</v>
      </c>
      <c r="E245" s="88">
        <v>15</v>
      </c>
      <c r="F245" s="88" t="s">
        <v>108</v>
      </c>
      <c r="G245" s="88" t="s">
        <v>92</v>
      </c>
      <c r="H245" s="88"/>
      <c r="I245" s="88"/>
      <c r="J245" s="88">
        <v>85</v>
      </c>
      <c r="K245" s="88"/>
      <c r="L245" s="88"/>
      <c r="M245" s="88">
        <v>7.15</v>
      </c>
      <c r="N245" s="88">
        <v>310</v>
      </c>
      <c r="O245" s="88"/>
      <c r="P245" s="88"/>
      <c r="Q245" s="88"/>
      <c r="R245" s="88">
        <v>16</v>
      </c>
      <c r="S245" s="88">
        <v>18.7</v>
      </c>
      <c r="T245" s="88">
        <v>28.8</v>
      </c>
      <c r="U245" s="88"/>
      <c r="V245" s="88">
        <v>18</v>
      </c>
      <c r="W245" s="88"/>
      <c r="X245" s="88">
        <v>76.5</v>
      </c>
      <c r="Y245" s="88">
        <v>0.2</v>
      </c>
      <c r="Z245" s="88">
        <v>4.5999999999999996</v>
      </c>
      <c r="AA245" s="88">
        <v>0.13</v>
      </c>
      <c r="AB245" s="88">
        <v>4.9000000000000004</v>
      </c>
      <c r="AC245" s="88">
        <v>0.99</v>
      </c>
      <c r="AD245" s="88">
        <v>407</v>
      </c>
      <c r="AE245" s="88">
        <v>68</v>
      </c>
      <c r="AF245" s="88" t="s">
        <v>97</v>
      </c>
      <c r="AG245" s="88" t="s">
        <v>97</v>
      </c>
      <c r="AH245" s="88" t="s">
        <v>97</v>
      </c>
      <c r="AI245" s="88">
        <v>38</v>
      </c>
      <c r="AJ245" s="88"/>
      <c r="AK245" s="88"/>
      <c r="AL245" s="88"/>
      <c r="AM245" s="88"/>
      <c r="AN245" s="88"/>
      <c r="AO245" s="88"/>
      <c r="AP245" s="88"/>
      <c r="AQ245" s="88"/>
      <c r="AR245" s="88"/>
      <c r="AS245" s="88" t="s">
        <v>94</v>
      </c>
      <c r="AT245" s="88">
        <v>3.4</v>
      </c>
      <c r="AU245" s="88">
        <v>0.94</v>
      </c>
      <c r="AV245" s="88">
        <v>11</v>
      </c>
      <c r="AW245" s="88">
        <v>73</v>
      </c>
      <c r="AX245" s="88">
        <v>7300</v>
      </c>
      <c r="AY245" s="88">
        <v>14</v>
      </c>
      <c r="AZ245" s="88">
        <v>20</v>
      </c>
      <c r="BA245" s="88">
        <v>0.68</v>
      </c>
      <c r="BB245" s="88">
        <v>310</v>
      </c>
      <c r="BC245" s="88" t="s">
        <v>101</v>
      </c>
    </row>
    <row r="246" spans="1:55" x14ac:dyDescent="0.25">
      <c r="A246" s="88" t="s">
        <v>27</v>
      </c>
      <c r="B246" s="89">
        <v>40822.472222222219</v>
      </c>
      <c r="C246" s="89">
        <v>40821.455555555556</v>
      </c>
      <c r="D246" s="89">
        <v>40822.038888888892</v>
      </c>
      <c r="E246" s="88">
        <v>15</v>
      </c>
      <c r="F246" s="88" t="s">
        <v>107</v>
      </c>
      <c r="G246" s="88" t="s">
        <v>92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17</v>
      </c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 t="s">
        <v>94</v>
      </c>
      <c r="AT246" s="88">
        <v>1.5</v>
      </c>
      <c r="AU246" s="88" t="s">
        <v>94</v>
      </c>
      <c r="AV246" s="88">
        <v>0.86</v>
      </c>
      <c r="AW246" s="88">
        <v>14</v>
      </c>
      <c r="AX246" s="88">
        <v>210</v>
      </c>
      <c r="AY246" s="88">
        <v>5.5</v>
      </c>
      <c r="AZ246" s="88">
        <v>1.1000000000000001</v>
      </c>
      <c r="BA246" s="88" t="s">
        <v>94</v>
      </c>
      <c r="BB246" s="88">
        <v>42</v>
      </c>
      <c r="BC246" s="88" t="s">
        <v>101</v>
      </c>
    </row>
    <row r="247" spans="1:55" x14ac:dyDescent="0.25">
      <c r="A247" s="88" t="s">
        <v>27</v>
      </c>
      <c r="B247" s="89">
        <v>40822.472222222219</v>
      </c>
      <c r="C247" s="89"/>
      <c r="D247" s="89"/>
      <c r="E247" s="88"/>
      <c r="F247" s="88" t="s">
        <v>93</v>
      </c>
      <c r="G247" s="88" t="s">
        <v>92</v>
      </c>
      <c r="H247" s="88">
        <v>14.87</v>
      </c>
      <c r="I247" s="88">
        <v>510</v>
      </c>
      <c r="J247" s="88"/>
      <c r="K247" s="88">
        <v>8.43</v>
      </c>
      <c r="L247" s="88">
        <v>21.68</v>
      </c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  <c r="AY247" s="88"/>
      <c r="AZ247" s="88"/>
      <c r="BA247" s="88"/>
      <c r="BB247" s="88"/>
      <c r="BC247" s="88"/>
    </row>
    <row r="248" spans="1:55" x14ac:dyDescent="0.25">
      <c r="A248" s="88" t="s">
        <v>27</v>
      </c>
      <c r="B248" s="89">
        <v>40985.396527777775</v>
      </c>
      <c r="C248" s="89">
        <v>40985.314583333333</v>
      </c>
      <c r="D248" s="89">
        <v>40985.356249999997</v>
      </c>
      <c r="E248" s="88">
        <v>6</v>
      </c>
      <c r="F248" s="88" t="s">
        <v>108</v>
      </c>
      <c r="G248" s="88" t="s">
        <v>92</v>
      </c>
      <c r="H248" s="88"/>
      <c r="I248" s="88"/>
      <c r="J248" s="88">
        <v>250</v>
      </c>
      <c r="K248" s="88"/>
      <c r="L248" s="88"/>
      <c r="M248" s="88">
        <v>7.92</v>
      </c>
      <c r="N248" s="88">
        <v>1240</v>
      </c>
      <c r="O248" s="88"/>
      <c r="P248" s="88"/>
      <c r="Q248" s="88"/>
      <c r="R248" s="88" t="s">
        <v>90</v>
      </c>
      <c r="S248" s="88">
        <v>201</v>
      </c>
      <c r="T248" s="88">
        <v>184</v>
      </c>
      <c r="U248" s="88"/>
      <c r="V248" s="88">
        <v>11.2</v>
      </c>
      <c r="W248" s="88"/>
      <c r="X248" s="88">
        <v>14.6</v>
      </c>
      <c r="Y248" s="88" t="s">
        <v>99</v>
      </c>
      <c r="Z248" s="88">
        <v>2.1</v>
      </c>
      <c r="AA248" s="88" t="s">
        <v>98</v>
      </c>
      <c r="AB248" s="88">
        <v>1.3</v>
      </c>
      <c r="AC248" s="88">
        <v>0.43</v>
      </c>
      <c r="AD248" s="88">
        <v>19</v>
      </c>
      <c r="AE248" s="88">
        <v>11</v>
      </c>
      <c r="AF248" s="88" t="s">
        <v>97</v>
      </c>
      <c r="AG248" s="88" t="s">
        <v>97</v>
      </c>
      <c r="AH248" s="88" t="s">
        <v>97</v>
      </c>
      <c r="AI248" s="88" t="s">
        <v>97</v>
      </c>
      <c r="AJ248" s="88" t="s">
        <v>111</v>
      </c>
      <c r="AK248" s="88">
        <v>3.5</v>
      </c>
      <c r="AL248" s="88" t="s">
        <v>111</v>
      </c>
      <c r="AM248" s="88" t="s">
        <v>111</v>
      </c>
      <c r="AN248" s="88" t="s">
        <v>111</v>
      </c>
      <c r="AO248" s="88" t="s">
        <v>111</v>
      </c>
      <c r="AP248" s="88" t="s">
        <v>111</v>
      </c>
      <c r="AQ248" s="88">
        <v>21</v>
      </c>
      <c r="AR248" s="88" t="s">
        <v>111</v>
      </c>
      <c r="AS248" s="88" t="s">
        <v>103</v>
      </c>
      <c r="AT248" s="88">
        <v>2.2400000000000002</v>
      </c>
      <c r="AU248" s="88">
        <v>0.11</v>
      </c>
      <c r="AV248" s="88">
        <v>0.46</v>
      </c>
      <c r="AW248" s="88">
        <v>19.72</v>
      </c>
      <c r="AX248" s="88">
        <v>114.11</v>
      </c>
      <c r="AY248" s="88">
        <v>3.1</v>
      </c>
      <c r="AZ248" s="88">
        <v>0.65</v>
      </c>
      <c r="BA248" s="88">
        <v>1.07</v>
      </c>
      <c r="BB248" s="88">
        <v>23.72</v>
      </c>
      <c r="BC248" s="88" t="s">
        <v>98</v>
      </c>
    </row>
    <row r="249" spans="1:55" x14ac:dyDescent="0.25">
      <c r="A249" s="88" t="s">
        <v>27</v>
      </c>
      <c r="B249" s="89">
        <v>40985.396527777775</v>
      </c>
      <c r="C249" s="89">
        <v>40985.314583333333</v>
      </c>
      <c r="D249" s="89">
        <v>40985.356249999997</v>
      </c>
      <c r="E249" s="88">
        <v>6</v>
      </c>
      <c r="F249" s="88" t="s">
        <v>107</v>
      </c>
      <c r="G249" s="88" t="s">
        <v>92</v>
      </c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>
        <v>13</v>
      </c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 t="s">
        <v>103</v>
      </c>
      <c r="AT249" s="88">
        <v>2.23</v>
      </c>
      <c r="AU249" s="88">
        <v>0.11</v>
      </c>
      <c r="AV249" s="88">
        <v>0.34</v>
      </c>
      <c r="AW249" s="88">
        <v>16.11</v>
      </c>
      <c r="AX249" s="88">
        <v>34.840000000000003</v>
      </c>
      <c r="AY249" s="88">
        <v>3.03</v>
      </c>
      <c r="AZ249" s="88">
        <v>0.18</v>
      </c>
      <c r="BA249" s="88">
        <v>1.22</v>
      </c>
      <c r="BB249" s="88">
        <v>15.71</v>
      </c>
      <c r="BC249" s="88" t="s">
        <v>98</v>
      </c>
    </row>
    <row r="250" spans="1:55" x14ac:dyDescent="0.25">
      <c r="A250" s="88" t="s">
        <v>27</v>
      </c>
      <c r="B250" s="89">
        <v>40985.397222222222</v>
      </c>
      <c r="C250" s="89">
        <v>40985.439583333333</v>
      </c>
      <c r="D250" s="89">
        <v>40986.356249999997</v>
      </c>
      <c r="E250" s="88">
        <v>12</v>
      </c>
      <c r="F250" s="88" t="s">
        <v>108</v>
      </c>
      <c r="G250" s="88" t="s">
        <v>92</v>
      </c>
      <c r="H250" s="88"/>
      <c r="I250" s="88"/>
      <c r="J250" s="88">
        <v>150</v>
      </c>
      <c r="K250" s="88"/>
      <c r="L250" s="88"/>
      <c r="M250" s="88">
        <v>7.42</v>
      </c>
      <c r="N250" s="88">
        <v>240</v>
      </c>
      <c r="O250" s="88"/>
      <c r="P250" s="88"/>
      <c r="Q250" s="88"/>
      <c r="R250" s="88">
        <v>12</v>
      </c>
      <c r="S250" s="88">
        <v>22.9</v>
      </c>
      <c r="T250" s="88">
        <v>27.2</v>
      </c>
      <c r="U250" s="88"/>
      <c r="V250" s="88">
        <v>10.199999999999999</v>
      </c>
      <c r="W250" s="88"/>
      <c r="X250" s="88">
        <v>78.8</v>
      </c>
      <c r="Y250" s="88">
        <v>0.2</v>
      </c>
      <c r="Z250" s="88">
        <v>2.7</v>
      </c>
      <c r="AA250" s="88">
        <v>0.09</v>
      </c>
      <c r="AB250" s="88">
        <v>1.5</v>
      </c>
      <c r="AC250" s="88">
        <v>1.05</v>
      </c>
      <c r="AD250" s="88">
        <v>113</v>
      </c>
      <c r="AE250" s="88">
        <v>30</v>
      </c>
      <c r="AF250" s="88" t="s">
        <v>97</v>
      </c>
      <c r="AG250" s="88" t="s">
        <v>97</v>
      </c>
      <c r="AH250" s="88" t="s">
        <v>97</v>
      </c>
      <c r="AI250" s="88">
        <v>15</v>
      </c>
      <c r="AJ250" s="88" t="s">
        <v>111</v>
      </c>
      <c r="AK250" s="88">
        <v>36</v>
      </c>
      <c r="AL250" s="88">
        <v>67</v>
      </c>
      <c r="AM250" s="88" t="s">
        <v>111</v>
      </c>
      <c r="AN250" s="88" t="s">
        <v>111</v>
      </c>
      <c r="AO250" s="88" t="s">
        <v>111</v>
      </c>
      <c r="AP250" s="88" t="s">
        <v>111</v>
      </c>
      <c r="AQ250" s="88">
        <v>68</v>
      </c>
      <c r="AR250" s="88" t="s">
        <v>111</v>
      </c>
      <c r="AS250" s="88" t="s">
        <v>103</v>
      </c>
      <c r="AT250" s="88">
        <v>1.53</v>
      </c>
      <c r="AU250" s="88">
        <v>0.28999999999999998</v>
      </c>
      <c r="AV250" s="88">
        <v>1.78</v>
      </c>
      <c r="AW250" s="88">
        <v>29.87</v>
      </c>
      <c r="AX250" s="88">
        <v>914.39</v>
      </c>
      <c r="AY250" s="88">
        <v>4.22</v>
      </c>
      <c r="AZ250" s="88">
        <v>6.26</v>
      </c>
      <c r="BA250" s="88">
        <v>0.37</v>
      </c>
      <c r="BB250" s="88">
        <v>105.3</v>
      </c>
      <c r="BC250" s="88" t="s">
        <v>98</v>
      </c>
    </row>
    <row r="251" spans="1:55" x14ac:dyDescent="0.25">
      <c r="A251" s="88" t="s">
        <v>27</v>
      </c>
      <c r="B251" s="89">
        <v>40985.397222222222</v>
      </c>
      <c r="C251" s="89">
        <v>40985.439583333333</v>
      </c>
      <c r="D251" s="89">
        <v>40986.356249999997</v>
      </c>
      <c r="E251" s="88">
        <v>12</v>
      </c>
      <c r="F251" s="88" t="s">
        <v>107</v>
      </c>
      <c r="G251" s="88" t="s">
        <v>92</v>
      </c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>
        <v>10.4</v>
      </c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 t="s">
        <v>103</v>
      </c>
      <c r="AT251" s="88">
        <v>1.07</v>
      </c>
      <c r="AU251" s="88" t="s">
        <v>99</v>
      </c>
      <c r="AV251" s="88">
        <v>0.73</v>
      </c>
      <c r="AW251" s="88">
        <v>14.58</v>
      </c>
      <c r="AX251" s="88">
        <v>94.81</v>
      </c>
      <c r="AY251" s="88">
        <v>2.2599999999999998</v>
      </c>
      <c r="AZ251" s="88">
        <v>0.4</v>
      </c>
      <c r="BA251" s="88">
        <v>0.44</v>
      </c>
      <c r="BB251" s="88">
        <v>27.2</v>
      </c>
      <c r="BC251" s="88" t="s">
        <v>98</v>
      </c>
    </row>
    <row r="252" spans="1:55" x14ac:dyDescent="0.25">
      <c r="A252" s="88" t="s">
        <v>27</v>
      </c>
      <c r="B252" s="89">
        <v>40985.395833333336</v>
      </c>
      <c r="C252" s="88"/>
      <c r="D252" s="88"/>
      <c r="E252" s="88"/>
      <c r="F252" s="88" t="s">
        <v>93</v>
      </c>
      <c r="G252" s="88" t="s">
        <v>92</v>
      </c>
      <c r="H252" s="88">
        <v>11.34</v>
      </c>
      <c r="I252" s="88">
        <v>310</v>
      </c>
      <c r="J252" s="88"/>
      <c r="K252" s="88">
        <v>8.11</v>
      </c>
      <c r="L252" s="88">
        <v>11.65</v>
      </c>
      <c r="M252" s="88"/>
      <c r="N252" s="88"/>
      <c r="O252" s="88">
        <v>10800</v>
      </c>
      <c r="P252" s="88" t="s">
        <v>132</v>
      </c>
      <c r="Q252" s="88" t="s">
        <v>131</v>
      </c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  <c r="BA252" s="88"/>
      <c r="BB252" s="88"/>
      <c r="BC252" s="88"/>
    </row>
    <row r="253" spans="1:55" x14ac:dyDescent="0.25">
      <c r="A253" s="88" t="s">
        <v>27</v>
      </c>
      <c r="B253" s="89">
        <v>40985.406944444447</v>
      </c>
      <c r="C253" s="89">
        <v>40986.439583333333</v>
      </c>
      <c r="D253" s="89">
        <v>40987.606249999997</v>
      </c>
      <c r="E253" s="88">
        <v>15</v>
      </c>
      <c r="F253" s="88" t="s">
        <v>108</v>
      </c>
      <c r="G253" s="88" t="s">
        <v>92</v>
      </c>
      <c r="H253" s="88"/>
      <c r="I253" s="88"/>
      <c r="J253" s="88"/>
      <c r="K253" s="88"/>
      <c r="L253" s="88"/>
      <c r="M253" s="88">
        <v>8.49</v>
      </c>
      <c r="N253" s="88">
        <v>578</v>
      </c>
      <c r="O253" s="88"/>
      <c r="P253" s="88"/>
      <c r="Q253" s="88"/>
      <c r="R253" s="88">
        <v>7.3</v>
      </c>
      <c r="S253" s="88">
        <v>44.4</v>
      </c>
      <c r="T253" s="88">
        <v>82.9</v>
      </c>
      <c r="U253" s="88"/>
      <c r="V253" s="88">
        <v>7.46</v>
      </c>
      <c r="W253" s="88"/>
      <c r="X253" s="88">
        <v>45.2</v>
      </c>
      <c r="Y253" s="88" t="s">
        <v>99</v>
      </c>
      <c r="Z253" s="88">
        <v>4.2</v>
      </c>
      <c r="AA253" s="88">
        <v>0.05</v>
      </c>
      <c r="AB253" s="88">
        <v>1.1000000000000001</v>
      </c>
      <c r="AC253" s="88">
        <v>0.5</v>
      </c>
      <c r="AD253" s="88">
        <v>24</v>
      </c>
      <c r="AE253" s="88">
        <v>5</v>
      </c>
      <c r="AF253" s="88" t="s">
        <v>97</v>
      </c>
      <c r="AG253" s="88" t="s">
        <v>97</v>
      </c>
      <c r="AH253" s="88" t="s">
        <v>97</v>
      </c>
      <c r="AI253" s="88" t="s">
        <v>97</v>
      </c>
      <c r="AJ253" s="88" t="s">
        <v>111</v>
      </c>
      <c r="AK253" s="88">
        <v>5.0999999999999996</v>
      </c>
      <c r="AL253" s="88" t="s">
        <v>111</v>
      </c>
      <c r="AM253" s="88" t="s">
        <v>111</v>
      </c>
      <c r="AN253" s="88" t="s">
        <v>111</v>
      </c>
      <c r="AO253" s="88" t="s">
        <v>111</v>
      </c>
      <c r="AP253" s="88" t="s">
        <v>111</v>
      </c>
      <c r="AQ253" s="88">
        <v>11</v>
      </c>
      <c r="AR253" s="88" t="s">
        <v>111</v>
      </c>
      <c r="AS253" s="88" t="s">
        <v>103</v>
      </c>
      <c r="AT253" s="88">
        <v>2.38</v>
      </c>
      <c r="AU253" s="88">
        <v>0.16</v>
      </c>
      <c r="AV253" s="88">
        <v>1.22</v>
      </c>
      <c r="AW253" s="88">
        <v>15.69</v>
      </c>
      <c r="AX253" s="88">
        <v>549.36</v>
      </c>
      <c r="AY253" s="88">
        <v>2.81</v>
      </c>
      <c r="AZ253" s="88">
        <v>1.5</v>
      </c>
      <c r="BA253" s="88">
        <v>1.49</v>
      </c>
      <c r="BB253" s="88">
        <v>24.39</v>
      </c>
      <c r="BC253" s="88" t="s">
        <v>98</v>
      </c>
    </row>
    <row r="254" spans="1:55" x14ac:dyDescent="0.25">
      <c r="A254" s="88" t="s">
        <v>27</v>
      </c>
      <c r="B254" s="89">
        <v>40985.406944444447</v>
      </c>
      <c r="C254" s="89">
        <v>40986.439583333333</v>
      </c>
      <c r="D254" s="89">
        <v>40987.606249999997</v>
      </c>
      <c r="E254" s="88">
        <v>15</v>
      </c>
      <c r="F254" s="88" t="s">
        <v>107</v>
      </c>
      <c r="G254" s="88" t="s">
        <v>92</v>
      </c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>
        <v>9.33</v>
      </c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 t="s">
        <v>103</v>
      </c>
      <c r="AT254" s="88">
        <v>2.14</v>
      </c>
      <c r="AU254" s="88">
        <v>0.11</v>
      </c>
      <c r="AV254" s="88">
        <v>0.65</v>
      </c>
      <c r="AW254" s="88">
        <v>14.09</v>
      </c>
      <c r="AX254" s="88">
        <v>69.84</v>
      </c>
      <c r="AY254" s="88">
        <v>2.14</v>
      </c>
      <c r="AZ254" s="88">
        <v>0.19</v>
      </c>
      <c r="BA254" s="88">
        <v>1.59</v>
      </c>
      <c r="BB254" s="88">
        <v>8.24</v>
      </c>
      <c r="BC254" s="88" t="s">
        <v>98</v>
      </c>
    </row>
    <row r="255" spans="1:55" x14ac:dyDescent="0.25">
      <c r="A255" s="88" t="s">
        <v>27</v>
      </c>
      <c r="B255" s="89">
        <v>40985.406944444447</v>
      </c>
      <c r="C255" s="89"/>
      <c r="D255" s="89"/>
      <c r="E255" s="88"/>
      <c r="F255" s="88" t="s">
        <v>93</v>
      </c>
      <c r="G255" s="88" t="s">
        <v>92</v>
      </c>
      <c r="H255" s="88">
        <v>22.5</v>
      </c>
      <c r="I255" s="88">
        <v>873</v>
      </c>
      <c r="J255" s="88"/>
      <c r="K255" s="88">
        <v>8.7100000000000009</v>
      </c>
      <c r="L255" s="88">
        <v>13.62</v>
      </c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</row>
    <row r="256" spans="1:55" x14ac:dyDescent="0.25">
      <c r="A256" s="88" t="s">
        <v>27</v>
      </c>
      <c r="B256" s="89">
        <v>41072.395833333336</v>
      </c>
      <c r="C256" s="88"/>
      <c r="D256" s="88"/>
      <c r="E256" s="88"/>
      <c r="F256" s="88" t="s">
        <v>100</v>
      </c>
      <c r="G256" s="88" t="s">
        <v>92</v>
      </c>
      <c r="H256" s="88">
        <v>14.63</v>
      </c>
      <c r="I256" s="88">
        <v>1467</v>
      </c>
      <c r="J256" s="88">
        <v>370</v>
      </c>
      <c r="K256" s="88">
        <v>8.18</v>
      </c>
      <c r="L256" s="88">
        <v>23.66</v>
      </c>
      <c r="M256" s="88">
        <v>8.36</v>
      </c>
      <c r="N256" s="88">
        <v>1490</v>
      </c>
      <c r="O256" s="88">
        <v>260</v>
      </c>
      <c r="P256" s="88">
        <v>110</v>
      </c>
      <c r="Q256" s="88" t="s">
        <v>124</v>
      </c>
      <c r="R256" s="88" t="s">
        <v>90</v>
      </c>
      <c r="S256" s="88">
        <v>200</v>
      </c>
      <c r="T256" s="88">
        <v>195</v>
      </c>
      <c r="U256" s="88"/>
      <c r="V256" s="88">
        <v>6.96</v>
      </c>
      <c r="W256" s="88" t="s">
        <v>90</v>
      </c>
      <c r="X256" s="88">
        <v>4.29</v>
      </c>
      <c r="Y256" s="88" t="s">
        <v>99</v>
      </c>
      <c r="Z256" s="88">
        <v>2.1</v>
      </c>
      <c r="AA256" s="88" t="s">
        <v>98</v>
      </c>
      <c r="AB256" s="88">
        <v>1.1499999999999999</v>
      </c>
      <c r="AC256" s="88">
        <v>0.17</v>
      </c>
      <c r="AD256" s="88" t="s">
        <v>90</v>
      </c>
      <c r="AE256" s="88" t="s">
        <v>90</v>
      </c>
      <c r="AF256" s="88" t="s">
        <v>97</v>
      </c>
      <c r="AG256" s="88" t="s">
        <v>97</v>
      </c>
      <c r="AH256" s="88" t="s">
        <v>97</v>
      </c>
      <c r="AI256" s="88" t="s">
        <v>97</v>
      </c>
      <c r="AJ256" s="88"/>
      <c r="AK256" s="88"/>
      <c r="AL256" s="88"/>
      <c r="AM256" s="88"/>
      <c r="AN256" s="88"/>
      <c r="AO256" s="88"/>
      <c r="AP256" s="88"/>
      <c r="AQ256" s="88"/>
      <c r="AR256" s="88"/>
      <c r="AS256" s="88" t="s">
        <v>94</v>
      </c>
      <c r="AT256" s="88">
        <v>4.5999999999999996</v>
      </c>
      <c r="AU256" s="88" t="s">
        <v>94</v>
      </c>
      <c r="AV256" s="88" t="s">
        <v>94</v>
      </c>
      <c r="AW256" s="88">
        <v>6.2</v>
      </c>
      <c r="AX256" s="88">
        <v>48</v>
      </c>
      <c r="AY256" s="88">
        <v>2.8</v>
      </c>
      <c r="AZ256" s="88" t="s">
        <v>94</v>
      </c>
      <c r="BA256" s="88">
        <v>2.1</v>
      </c>
      <c r="BB256" s="88">
        <v>5.7</v>
      </c>
      <c r="BC256" s="88" t="s">
        <v>101</v>
      </c>
    </row>
    <row r="257" spans="1:55" x14ac:dyDescent="0.25">
      <c r="A257" s="88" t="s">
        <v>27</v>
      </c>
      <c r="B257" s="89">
        <v>41072.395833333336</v>
      </c>
      <c r="C257" s="88"/>
      <c r="D257" s="88"/>
      <c r="E257" s="88"/>
      <c r="F257" s="88" t="s">
        <v>96</v>
      </c>
      <c r="G257" s="88" t="s">
        <v>92</v>
      </c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>
        <v>6.9</v>
      </c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 t="s">
        <v>94</v>
      </c>
      <c r="AT257" s="88">
        <v>4.7</v>
      </c>
      <c r="AU257" s="88" t="s">
        <v>94</v>
      </c>
      <c r="AV257" s="88" t="s">
        <v>94</v>
      </c>
      <c r="AW257" s="88">
        <v>5.4</v>
      </c>
      <c r="AX257" s="88" t="s">
        <v>95</v>
      </c>
      <c r="AY257" s="88">
        <v>2.7</v>
      </c>
      <c r="AZ257" s="88" t="s">
        <v>94</v>
      </c>
      <c r="BA257" s="88">
        <v>2.1</v>
      </c>
      <c r="BB257" s="88">
        <v>5</v>
      </c>
      <c r="BC257" s="88" t="s">
        <v>101</v>
      </c>
    </row>
    <row r="258" spans="1:55" x14ac:dyDescent="0.25">
      <c r="A258" s="88" t="s">
        <v>130</v>
      </c>
      <c r="B258" s="89">
        <v>40745.511805555558</v>
      </c>
      <c r="C258" s="89">
        <v>40744.496527777781</v>
      </c>
      <c r="D258" s="89">
        <v>40745.454861111109</v>
      </c>
      <c r="E258" s="88">
        <v>24</v>
      </c>
      <c r="F258" s="88" t="s">
        <v>100</v>
      </c>
      <c r="G258" s="88" t="s">
        <v>92</v>
      </c>
      <c r="H258" s="88"/>
      <c r="I258" s="88"/>
      <c r="J258" s="88"/>
      <c r="K258" s="88"/>
      <c r="L258" s="88"/>
      <c r="M258" s="88">
        <v>8.7200000000000006</v>
      </c>
      <c r="N258" s="88">
        <v>6750</v>
      </c>
      <c r="O258" s="88"/>
      <c r="P258" s="88"/>
      <c r="Q258" s="88"/>
      <c r="R258" s="88"/>
      <c r="S258" s="88"/>
      <c r="T258" s="88"/>
      <c r="U258" s="88"/>
      <c r="V258" s="88"/>
      <c r="W258" s="88"/>
      <c r="X258" s="88">
        <v>4.18</v>
      </c>
      <c r="Y258" s="88" t="s">
        <v>99</v>
      </c>
      <c r="Z258" s="88">
        <v>14.1</v>
      </c>
      <c r="AA258" s="88">
        <v>0.05</v>
      </c>
      <c r="AB258" s="88">
        <v>1.43</v>
      </c>
      <c r="AC258" s="88">
        <v>0.47</v>
      </c>
      <c r="AD258" s="88" t="s">
        <v>90</v>
      </c>
      <c r="AE258" s="88" t="s">
        <v>90</v>
      </c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  <c r="BA258" s="88"/>
      <c r="BB258" s="88"/>
      <c r="BC258" s="88"/>
    </row>
    <row r="259" spans="1:55" x14ac:dyDescent="0.25">
      <c r="A259" s="88" t="s">
        <v>130</v>
      </c>
      <c r="B259" s="89">
        <v>40745.511805555558</v>
      </c>
      <c r="C259" s="89">
        <v>40744.496527777781</v>
      </c>
      <c r="D259" s="89">
        <v>40745.454861111109</v>
      </c>
      <c r="E259" s="88">
        <v>24</v>
      </c>
      <c r="F259" s="88" t="s">
        <v>96</v>
      </c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  <c r="BA259" s="88"/>
      <c r="BB259" s="88"/>
      <c r="BC259" s="88"/>
    </row>
    <row r="260" spans="1:55" x14ac:dyDescent="0.25">
      <c r="A260" s="88" t="s">
        <v>130</v>
      </c>
      <c r="B260" s="89">
        <v>40745.511805555558</v>
      </c>
      <c r="C260" s="89"/>
      <c r="D260" s="89"/>
      <c r="E260" s="88"/>
      <c r="F260" s="88" t="s">
        <v>93</v>
      </c>
      <c r="G260" s="88" t="s">
        <v>92</v>
      </c>
      <c r="H260" s="88">
        <v>17.34</v>
      </c>
      <c r="I260" s="88">
        <v>6172</v>
      </c>
      <c r="J260" s="88"/>
      <c r="K260" s="88">
        <v>8.17</v>
      </c>
      <c r="L260" s="88">
        <v>28.49</v>
      </c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  <c r="BA260" s="88"/>
      <c r="BB260" s="88"/>
      <c r="BC260" s="88"/>
    </row>
    <row r="261" spans="1:55" x14ac:dyDescent="0.25">
      <c r="A261" s="88" t="s">
        <v>130</v>
      </c>
      <c r="B261" s="89">
        <v>40771.461111111108</v>
      </c>
      <c r="C261" s="89">
        <v>40770.472222222219</v>
      </c>
      <c r="D261" s="89">
        <v>40771.430555555555</v>
      </c>
      <c r="E261" s="88">
        <v>17</v>
      </c>
      <c r="F261" s="88" t="s">
        <v>100</v>
      </c>
      <c r="G261" s="88" t="s">
        <v>92</v>
      </c>
      <c r="H261" s="88"/>
      <c r="I261" s="88"/>
      <c r="J261" s="88"/>
      <c r="K261" s="88"/>
      <c r="L261" s="88"/>
      <c r="M261" s="88">
        <v>8.2899999999999991</v>
      </c>
      <c r="N261" s="88">
        <v>5320</v>
      </c>
      <c r="O261" s="88"/>
      <c r="P261" s="88"/>
      <c r="Q261" s="88"/>
      <c r="R261" s="88"/>
      <c r="S261" s="88"/>
      <c r="T261" s="88"/>
      <c r="U261" s="88"/>
      <c r="V261" s="88"/>
      <c r="W261" s="88"/>
      <c r="X261" s="88">
        <v>14.4</v>
      </c>
      <c r="Y261" s="88" t="s">
        <v>99</v>
      </c>
      <c r="Z261" s="88">
        <v>11.8</v>
      </c>
      <c r="AA261" s="88" t="s">
        <v>98</v>
      </c>
      <c r="AB261" s="88">
        <v>1.5</v>
      </c>
      <c r="AC261" s="88">
        <v>0.33</v>
      </c>
      <c r="AD261" s="88">
        <v>23</v>
      </c>
      <c r="AE261" s="88" t="s">
        <v>90</v>
      </c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  <c r="BA261" s="88"/>
      <c r="BB261" s="88"/>
      <c r="BC261" s="88"/>
    </row>
    <row r="262" spans="1:55" x14ac:dyDescent="0.25">
      <c r="A262" s="88" t="s">
        <v>130</v>
      </c>
      <c r="B262" s="89">
        <v>40771.461111111108</v>
      </c>
      <c r="C262" s="89">
        <v>40770.472222222219</v>
      </c>
      <c r="D262" s="89">
        <v>40771.430555555555</v>
      </c>
      <c r="E262" s="88">
        <v>17</v>
      </c>
      <c r="F262" s="88" t="s">
        <v>96</v>
      </c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  <c r="AY262" s="88"/>
      <c r="AZ262" s="88"/>
      <c r="BA262" s="88"/>
      <c r="BB262" s="88"/>
      <c r="BC262" s="88"/>
    </row>
    <row r="263" spans="1:55" x14ac:dyDescent="0.25">
      <c r="A263" s="88" t="s">
        <v>130</v>
      </c>
      <c r="B263" s="89">
        <v>40771.461111111108</v>
      </c>
      <c r="C263" s="89"/>
      <c r="D263" s="89"/>
      <c r="E263" s="88"/>
      <c r="F263" s="88" t="s">
        <v>93</v>
      </c>
      <c r="G263" s="88" t="s">
        <v>92</v>
      </c>
      <c r="H263" s="88">
        <v>12.23</v>
      </c>
      <c r="I263" s="88">
        <v>5628</v>
      </c>
      <c r="J263" s="88"/>
      <c r="K263" s="88">
        <v>8.16</v>
      </c>
      <c r="L263" s="88">
        <v>26.47</v>
      </c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  <c r="BA263" s="88"/>
      <c r="BB263" s="88"/>
      <c r="BC263" s="88"/>
    </row>
    <row r="264" spans="1:55" x14ac:dyDescent="0.25">
      <c r="A264" s="88" t="s">
        <v>130</v>
      </c>
      <c r="B264" s="89">
        <v>40890.384722222225</v>
      </c>
      <c r="C264" s="89">
        <v>40889.34375</v>
      </c>
      <c r="D264" s="89">
        <v>40889.427083333336</v>
      </c>
      <c r="E264" s="88">
        <v>3</v>
      </c>
      <c r="F264" s="88" t="s">
        <v>108</v>
      </c>
      <c r="G264" s="88" t="s">
        <v>92</v>
      </c>
      <c r="H264" s="88"/>
      <c r="I264" s="88"/>
      <c r="J264" s="88"/>
      <c r="K264" s="88"/>
      <c r="L264" s="88"/>
      <c r="M264" s="88">
        <v>7.36</v>
      </c>
      <c r="N264" s="88">
        <v>2710</v>
      </c>
      <c r="O264" s="88"/>
      <c r="P264" s="88"/>
      <c r="Q264" s="88"/>
      <c r="R264" s="88"/>
      <c r="S264" s="88"/>
      <c r="T264" s="88"/>
      <c r="U264" s="88"/>
      <c r="V264" s="88"/>
      <c r="W264" s="88"/>
      <c r="X264" s="88">
        <v>105</v>
      </c>
      <c r="Y264" s="88">
        <v>0.9</v>
      </c>
      <c r="Z264" s="88">
        <v>16.600000000000001</v>
      </c>
      <c r="AA264" s="88" t="s">
        <v>98</v>
      </c>
      <c r="AB264" s="88">
        <v>3.3</v>
      </c>
      <c r="AC264" s="88">
        <v>1.35</v>
      </c>
      <c r="AD264" s="88">
        <v>132</v>
      </c>
      <c r="AE264" s="88">
        <v>29</v>
      </c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</row>
    <row r="265" spans="1:55" x14ac:dyDescent="0.25">
      <c r="A265" s="88" t="s">
        <v>130</v>
      </c>
      <c r="B265" s="89">
        <v>40890.384722222225</v>
      </c>
      <c r="C265" s="89">
        <v>40889.34375</v>
      </c>
      <c r="D265" s="89">
        <v>40889.427083333336</v>
      </c>
      <c r="E265" s="88">
        <v>3</v>
      </c>
      <c r="F265" s="88" t="s">
        <v>107</v>
      </c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  <c r="BA265" s="88"/>
      <c r="BB265" s="88"/>
      <c r="BC265" s="88"/>
    </row>
    <row r="266" spans="1:55" x14ac:dyDescent="0.25">
      <c r="A266" s="88" t="s">
        <v>130</v>
      </c>
      <c r="B266" s="89">
        <v>40890.388194444444</v>
      </c>
      <c r="C266" s="89">
        <v>40889.46875</v>
      </c>
      <c r="D266" s="89">
        <v>40889.552083333336</v>
      </c>
      <c r="E266" s="88">
        <v>3</v>
      </c>
      <c r="F266" s="88" t="s">
        <v>107</v>
      </c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  <c r="BA266" s="88"/>
      <c r="BB266" s="88"/>
      <c r="BC266" s="88"/>
    </row>
    <row r="267" spans="1:55" x14ac:dyDescent="0.25">
      <c r="A267" s="88" t="s">
        <v>130</v>
      </c>
      <c r="B267" s="89">
        <v>40890.39166666667</v>
      </c>
      <c r="C267" s="89">
        <v>40889.59375</v>
      </c>
      <c r="D267" s="89">
        <v>40890.302083333336</v>
      </c>
      <c r="E267" s="88">
        <v>18</v>
      </c>
      <c r="F267" s="88" t="s">
        <v>107</v>
      </c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  <c r="BA267" s="88"/>
      <c r="BB267" s="88"/>
      <c r="BC267" s="88"/>
    </row>
    <row r="268" spans="1:55" x14ac:dyDescent="0.25">
      <c r="A268" s="88" t="s">
        <v>130</v>
      </c>
      <c r="B268" s="89">
        <v>40890.39166666667</v>
      </c>
      <c r="C268" s="89"/>
      <c r="D268" s="89"/>
      <c r="E268" s="88"/>
      <c r="F268" s="88" t="s">
        <v>93</v>
      </c>
      <c r="G268" s="88" t="s">
        <v>92</v>
      </c>
      <c r="H268" s="88">
        <v>8.08</v>
      </c>
      <c r="I268" s="88">
        <v>2448</v>
      </c>
      <c r="J268" s="88"/>
      <c r="K268" s="88">
        <v>7.9</v>
      </c>
      <c r="L268" s="88">
        <v>12.53</v>
      </c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  <c r="BA268" s="88"/>
      <c r="BB268" s="88"/>
      <c r="BC268" s="88"/>
    </row>
    <row r="269" spans="1:55" x14ac:dyDescent="0.25">
      <c r="A269" s="88" t="s">
        <v>130</v>
      </c>
      <c r="B269" s="89">
        <v>40891.423611111109</v>
      </c>
      <c r="C269" s="89">
        <v>40890.390277777777</v>
      </c>
      <c r="D269" s="89">
        <v>40891.348611111112</v>
      </c>
      <c r="E269" s="88">
        <v>23</v>
      </c>
      <c r="F269" s="88" t="s">
        <v>107</v>
      </c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  <c r="BA269" s="88"/>
      <c r="BB269" s="88"/>
      <c r="BC269" s="88"/>
    </row>
    <row r="270" spans="1:55" x14ac:dyDescent="0.25">
      <c r="A270" s="88" t="s">
        <v>130</v>
      </c>
      <c r="B270" s="89">
        <v>40891.423611111109</v>
      </c>
      <c r="C270" s="89">
        <v>40890.390277777777</v>
      </c>
      <c r="D270" s="89">
        <v>40891.348611111112</v>
      </c>
      <c r="E270" s="88">
        <v>23</v>
      </c>
      <c r="F270" s="88" t="s">
        <v>108</v>
      </c>
      <c r="G270" s="88" t="s">
        <v>92</v>
      </c>
      <c r="H270" s="88">
        <v>8.2799999999999994</v>
      </c>
      <c r="I270" s="88">
        <v>4772</v>
      </c>
      <c r="J270" s="88"/>
      <c r="K270" s="88">
        <v>7.83</v>
      </c>
      <c r="L270" s="88">
        <v>13.49</v>
      </c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  <c r="BA270" s="88"/>
      <c r="BB270" s="88"/>
      <c r="BC270" s="88"/>
    </row>
    <row r="271" spans="1:55" x14ac:dyDescent="0.25">
      <c r="A271" s="88" t="s">
        <v>129</v>
      </c>
      <c r="B271" s="89">
        <v>40745.531944444447</v>
      </c>
      <c r="C271" s="89">
        <v>40744.517361111109</v>
      </c>
      <c r="D271" s="89">
        <v>40745.475694444445</v>
      </c>
      <c r="E271" s="88">
        <v>24</v>
      </c>
      <c r="F271" s="88" t="s">
        <v>100</v>
      </c>
      <c r="G271" s="88" t="s">
        <v>92</v>
      </c>
      <c r="H271" s="88"/>
      <c r="I271" s="88"/>
      <c r="J271" s="88"/>
      <c r="K271" s="88"/>
      <c r="L271" s="88"/>
      <c r="M271" s="88">
        <v>8.99</v>
      </c>
      <c r="N271" s="88">
        <v>1720</v>
      </c>
      <c r="O271" s="88"/>
      <c r="P271" s="88"/>
      <c r="Q271" s="88"/>
      <c r="R271" s="88"/>
      <c r="S271" s="88"/>
      <c r="T271" s="88"/>
      <c r="U271" s="88"/>
      <c r="V271" s="88"/>
      <c r="W271" s="88"/>
      <c r="X271" s="88">
        <v>3.54</v>
      </c>
      <c r="Y271" s="88">
        <v>0.2</v>
      </c>
      <c r="Z271" s="88">
        <v>5.94</v>
      </c>
      <c r="AA271" s="88">
        <v>0.17</v>
      </c>
      <c r="AB271" s="88">
        <v>2.59</v>
      </c>
      <c r="AC271" s="88">
        <v>0.85</v>
      </c>
      <c r="AD271" s="88">
        <v>7</v>
      </c>
      <c r="AE271" s="88" t="s">
        <v>90</v>
      </c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  <c r="BA271" s="88"/>
      <c r="BB271" s="88"/>
      <c r="BC271" s="88"/>
    </row>
    <row r="272" spans="1:55" x14ac:dyDescent="0.25">
      <c r="A272" s="88" t="s">
        <v>129</v>
      </c>
      <c r="B272" s="89">
        <v>40745.531944444447</v>
      </c>
      <c r="C272" s="89">
        <v>40744.517361111109</v>
      </c>
      <c r="D272" s="89">
        <v>40745.475694444445</v>
      </c>
      <c r="E272" s="88">
        <v>24</v>
      </c>
      <c r="F272" s="88" t="s">
        <v>96</v>
      </c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  <c r="BA272" s="88"/>
      <c r="BB272" s="88"/>
      <c r="BC272" s="88"/>
    </row>
    <row r="273" spans="1:55" x14ac:dyDescent="0.25">
      <c r="A273" s="88" t="s">
        <v>129</v>
      </c>
      <c r="B273" s="89">
        <v>40745.531944444447</v>
      </c>
      <c r="C273" s="89">
        <v>40744.517361111109</v>
      </c>
      <c r="D273" s="89">
        <v>40745.475694444445</v>
      </c>
      <c r="E273" s="88">
        <v>24</v>
      </c>
      <c r="F273" s="88" t="s">
        <v>100</v>
      </c>
      <c r="G273" s="88" t="s">
        <v>92</v>
      </c>
      <c r="H273" s="88">
        <v>20.37</v>
      </c>
      <c r="I273" s="88">
        <v>1066</v>
      </c>
      <c r="J273" s="88"/>
      <c r="K273" s="88">
        <v>10.01</v>
      </c>
      <c r="L273" s="88">
        <v>32.770000000000003</v>
      </c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  <c r="BA273" s="88"/>
      <c r="BB273" s="88"/>
      <c r="BC273" s="88"/>
    </row>
    <row r="274" spans="1:55" x14ac:dyDescent="0.25">
      <c r="A274" s="88" t="s">
        <v>129</v>
      </c>
      <c r="B274" s="89">
        <v>40771.448611111111</v>
      </c>
      <c r="C274" s="88"/>
      <c r="D274" s="88"/>
      <c r="E274" s="88"/>
      <c r="F274" s="88" t="s">
        <v>93</v>
      </c>
      <c r="G274" s="88" t="s">
        <v>92</v>
      </c>
      <c r="H274" s="88">
        <v>16.75</v>
      </c>
      <c r="I274" s="88">
        <v>1229</v>
      </c>
      <c r="J274" s="88"/>
      <c r="K274" s="88">
        <v>9.39</v>
      </c>
      <c r="L274" s="88">
        <v>28.69</v>
      </c>
      <c r="M274" s="88">
        <v>9.31</v>
      </c>
      <c r="N274" s="88">
        <v>1260</v>
      </c>
      <c r="O274" s="88"/>
      <c r="P274" s="88"/>
      <c r="Q274" s="88"/>
      <c r="R274" s="88"/>
      <c r="S274" s="88"/>
      <c r="T274" s="88"/>
      <c r="U274" s="88"/>
      <c r="V274" s="88"/>
      <c r="W274" s="88"/>
      <c r="X274" s="88">
        <v>12.5</v>
      </c>
      <c r="Y274" s="88" t="s">
        <v>99</v>
      </c>
      <c r="Z274" s="88">
        <v>3.5</v>
      </c>
      <c r="AA274" s="88">
        <v>0.06</v>
      </c>
      <c r="AB274" s="88">
        <v>2.7</v>
      </c>
      <c r="AC274" s="88">
        <v>0.74</v>
      </c>
      <c r="AD274" s="88">
        <v>17</v>
      </c>
      <c r="AE274" s="88">
        <v>8</v>
      </c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  <c r="BA274" s="88"/>
      <c r="BB274" s="88"/>
      <c r="BC274" s="88"/>
    </row>
    <row r="275" spans="1:55" x14ac:dyDescent="0.25">
      <c r="A275" s="88" t="s">
        <v>129</v>
      </c>
      <c r="B275" s="89">
        <v>40890.365972222222</v>
      </c>
      <c r="C275" s="89">
        <v>40889.365972222222</v>
      </c>
      <c r="D275" s="89">
        <v>40889.449305555558</v>
      </c>
      <c r="E275" s="88">
        <v>3</v>
      </c>
      <c r="F275" s="88" t="s">
        <v>108</v>
      </c>
      <c r="G275" s="88" t="s">
        <v>92</v>
      </c>
      <c r="H275" s="88"/>
      <c r="I275" s="88"/>
      <c r="J275" s="88"/>
      <c r="K275" s="88"/>
      <c r="L275" s="88"/>
      <c r="M275" s="88">
        <v>6.99</v>
      </c>
      <c r="N275" s="88">
        <v>436</v>
      </c>
      <c r="O275" s="88"/>
      <c r="P275" s="88"/>
      <c r="Q275" s="88"/>
      <c r="R275" s="88"/>
      <c r="S275" s="88"/>
      <c r="T275" s="88"/>
      <c r="U275" s="88"/>
      <c r="V275" s="88"/>
      <c r="W275" s="88"/>
      <c r="X275" s="88">
        <v>117</v>
      </c>
      <c r="Y275" s="88">
        <v>0.4</v>
      </c>
      <c r="Z275" s="88">
        <v>9.4</v>
      </c>
      <c r="AA275" s="88">
        <v>0.12</v>
      </c>
      <c r="AB275" s="88">
        <v>5.2</v>
      </c>
      <c r="AC275" s="88">
        <v>2.75</v>
      </c>
      <c r="AD275" s="88">
        <v>257</v>
      </c>
      <c r="AE275" s="88">
        <v>71</v>
      </c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  <c r="BA275" s="88"/>
      <c r="BB275" s="88"/>
      <c r="BC275" s="88"/>
    </row>
    <row r="276" spans="1:55" x14ac:dyDescent="0.25">
      <c r="A276" s="88" t="s">
        <v>129</v>
      </c>
      <c r="B276" s="89">
        <v>40890.388194444444</v>
      </c>
      <c r="C276" s="89">
        <v>40889.490972222222</v>
      </c>
      <c r="D276" s="89">
        <v>40889.574305555558</v>
      </c>
      <c r="E276" s="88">
        <v>3</v>
      </c>
      <c r="F276" s="88" t="s">
        <v>108</v>
      </c>
      <c r="G276" s="88" t="s">
        <v>92</v>
      </c>
      <c r="H276" s="88"/>
      <c r="I276" s="88"/>
      <c r="J276" s="88"/>
      <c r="K276" s="88"/>
      <c r="L276" s="88"/>
      <c r="M276" s="88">
        <v>6.76</v>
      </c>
      <c r="N276" s="88">
        <v>155</v>
      </c>
      <c r="O276" s="88"/>
      <c r="P276" s="88"/>
      <c r="Q276" s="88"/>
      <c r="R276" s="88"/>
      <c r="S276" s="88"/>
      <c r="T276" s="88"/>
      <c r="U276" s="88"/>
      <c r="V276" s="88"/>
      <c r="W276" s="88"/>
      <c r="X276" s="88">
        <v>24.8</v>
      </c>
      <c r="Y276" s="88">
        <v>0.1</v>
      </c>
      <c r="Z276" s="88">
        <v>3.9</v>
      </c>
      <c r="AA276" s="88">
        <v>0.19</v>
      </c>
      <c r="AB276" s="88">
        <v>1.5</v>
      </c>
      <c r="AC276" s="88">
        <v>1.27</v>
      </c>
      <c r="AD276" s="88">
        <v>49</v>
      </c>
      <c r="AE276" s="88">
        <v>20</v>
      </c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</row>
    <row r="277" spans="1:55" x14ac:dyDescent="0.25">
      <c r="A277" s="88" t="s">
        <v>129</v>
      </c>
      <c r="B277" s="89">
        <v>40890.388194444444</v>
      </c>
      <c r="C277" s="89"/>
      <c r="D277" s="89"/>
      <c r="E277" s="88"/>
      <c r="F277" s="88" t="s">
        <v>93</v>
      </c>
      <c r="G277" s="88" t="s">
        <v>92</v>
      </c>
      <c r="H277" s="88">
        <v>16.5</v>
      </c>
      <c r="I277" s="88">
        <v>848</v>
      </c>
      <c r="J277" s="88"/>
      <c r="K277" s="88">
        <v>8.3800000000000008</v>
      </c>
      <c r="L277" s="88">
        <v>11.01</v>
      </c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</row>
    <row r="278" spans="1:55" x14ac:dyDescent="0.25">
      <c r="A278" s="88" t="s">
        <v>129</v>
      </c>
      <c r="B278" s="89">
        <v>40890.372916666667</v>
      </c>
      <c r="C278" s="89">
        <v>40889.615972222222</v>
      </c>
      <c r="D278" s="89">
        <v>40890.324305555558</v>
      </c>
      <c r="E278" s="88">
        <v>17</v>
      </c>
      <c r="F278" s="88" t="s">
        <v>108</v>
      </c>
      <c r="G278" s="88" t="s">
        <v>92</v>
      </c>
      <c r="H278" s="88"/>
      <c r="I278" s="88"/>
      <c r="J278" s="88"/>
      <c r="K278" s="88"/>
      <c r="L278" s="88"/>
      <c r="M278" s="88">
        <v>7.76</v>
      </c>
      <c r="N278" s="88">
        <v>508</v>
      </c>
      <c r="O278" s="88"/>
      <c r="P278" s="88"/>
      <c r="Q278" s="88"/>
      <c r="R278" s="88"/>
      <c r="S278" s="88"/>
      <c r="T278" s="88"/>
      <c r="U278" s="88"/>
      <c r="V278" s="88"/>
      <c r="W278" s="88"/>
      <c r="X278" s="88">
        <v>9.83</v>
      </c>
      <c r="Y278" s="88">
        <v>0.1</v>
      </c>
      <c r="Z278" s="88">
        <v>7.9</v>
      </c>
      <c r="AA278" s="88">
        <v>0.16</v>
      </c>
      <c r="AB278" s="88">
        <v>0.8</v>
      </c>
      <c r="AC278" s="88">
        <v>0.7</v>
      </c>
      <c r="AD278" s="88">
        <v>11</v>
      </c>
      <c r="AE278" s="88" t="s">
        <v>90</v>
      </c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</row>
    <row r="279" spans="1:55" x14ac:dyDescent="0.25">
      <c r="A279" s="88" t="s">
        <v>129</v>
      </c>
      <c r="B279" s="89">
        <v>40891.395833333336</v>
      </c>
      <c r="C279" s="89">
        <v>40890.370833333334</v>
      </c>
      <c r="D279" s="89">
        <v>40891.32916666667</v>
      </c>
      <c r="E279" s="88">
        <v>15</v>
      </c>
      <c r="F279" s="88" t="s">
        <v>108</v>
      </c>
      <c r="G279" s="88" t="s">
        <v>92</v>
      </c>
      <c r="H279" s="88"/>
      <c r="I279" s="88"/>
      <c r="J279" s="88"/>
      <c r="K279" s="88"/>
      <c r="L279" s="88"/>
      <c r="M279" s="88">
        <v>8.74</v>
      </c>
      <c r="N279" s="88">
        <v>1020</v>
      </c>
      <c r="O279" s="88"/>
      <c r="P279" s="88"/>
      <c r="Q279" s="88"/>
      <c r="R279" s="88"/>
      <c r="S279" s="88"/>
      <c r="T279" s="88"/>
      <c r="U279" s="88"/>
      <c r="V279" s="88"/>
      <c r="W279" s="88"/>
      <c r="X279" s="88">
        <v>21.4</v>
      </c>
      <c r="Y279" s="88" t="s">
        <v>99</v>
      </c>
      <c r="Z279" s="88">
        <v>9.3000000000000007</v>
      </c>
      <c r="AA279" s="88">
        <v>0.04</v>
      </c>
      <c r="AB279" s="88">
        <v>0.7</v>
      </c>
      <c r="AC279" s="88">
        <v>0.54</v>
      </c>
      <c r="AD279" s="88">
        <v>22</v>
      </c>
      <c r="AE279" s="88" t="s">
        <v>90</v>
      </c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</row>
    <row r="280" spans="1:55" x14ac:dyDescent="0.25">
      <c r="A280" s="88" t="s">
        <v>129</v>
      </c>
      <c r="B280" s="89">
        <v>40891.395833333336</v>
      </c>
      <c r="C280" s="89">
        <v>40890.370833333334</v>
      </c>
      <c r="D280" s="89">
        <v>40891.32916666667</v>
      </c>
      <c r="E280" s="88">
        <v>15</v>
      </c>
      <c r="F280" s="88" t="s">
        <v>108</v>
      </c>
      <c r="G280" s="88" t="s">
        <v>92</v>
      </c>
      <c r="H280" s="88">
        <v>18.66</v>
      </c>
      <c r="I280" s="88">
        <v>1240</v>
      </c>
      <c r="J280" s="88"/>
      <c r="K280" s="88">
        <v>8.3000000000000007</v>
      </c>
      <c r="L280" s="88">
        <v>11.37</v>
      </c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  <c r="BA280" s="88"/>
      <c r="BB280" s="88"/>
      <c r="BC280" s="88"/>
    </row>
    <row r="281" spans="1:55" x14ac:dyDescent="0.25">
      <c r="A281" s="88" t="s">
        <v>28</v>
      </c>
      <c r="B281" s="89">
        <v>40730.4375</v>
      </c>
      <c r="C281" s="89">
        <v>40729.348611111112</v>
      </c>
      <c r="D281" s="89">
        <v>40730.306944444441</v>
      </c>
      <c r="E281" s="88">
        <v>24</v>
      </c>
      <c r="F281" s="88" t="s">
        <v>100</v>
      </c>
      <c r="G281" s="88" t="s">
        <v>92</v>
      </c>
      <c r="H281" s="88"/>
      <c r="I281" s="88"/>
      <c r="J281" s="88">
        <v>660</v>
      </c>
      <c r="K281" s="88"/>
      <c r="L281" s="88"/>
      <c r="M281" s="88">
        <v>8.1</v>
      </c>
      <c r="N281" s="88">
        <v>2420</v>
      </c>
      <c r="O281" s="88"/>
      <c r="P281" s="88"/>
      <c r="Q281" s="88"/>
      <c r="R281" s="88"/>
      <c r="S281" s="88"/>
      <c r="T281" s="88"/>
      <c r="U281" s="88"/>
      <c r="V281" s="88"/>
      <c r="W281" s="88"/>
      <c r="X281" s="88">
        <v>2.1800000000000002</v>
      </c>
      <c r="Y281" s="88" t="s">
        <v>99</v>
      </c>
      <c r="Z281" s="88">
        <v>8.1</v>
      </c>
      <c r="AA281" s="88" t="s">
        <v>98</v>
      </c>
      <c r="AB281" s="88">
        <v>0.63</v>
      </c>
      <c r="AC281" s="88">
        <v>0.11</v>
      </c>
      <c r="AD281" s="88" t="s">
        <v>90</v>
      </c>
      <c r="AE281" s="88" t="s">
        <v>90</v>
      </c>
      <c r="AF281" s="88" t="s">
        <v>97</v>
      </c>
      <c r="AG281" s="88" t="s">
        <v>97</v>
      </c>
      <c r="AH281" s="88" t="s">
        <v>97</v>
      </c>
      <c r="AI281" s="88" t="s">
        <v>97</v>
      </c>
      <c r="AJ281" s="88"/>
      <c r="AK281" s="88"/>
      <c r="AL281" s="88"/>
      <c r="AM281" s="88"/>
      <c r="AN281" s="88"/>
      <c r="AO281" s="88"/>
      <c r="AP281" s="88"/>
      <c r="AQ281" s="88"/>
      <c r="AR281" s="88"/>
      <c r="AS281" s="88" t="s">
        <v>94</v>
      </c>
      <c r="AT281" s="88">
        <v>1.8</v>
      </c>
      <c r="AU281" s="88" t="s">
        <v>94</v>
      </c>
      <c r="AV281" s="88" t="s">
        <v>94</v>
      </c>
      <c r="AW281" s="88">
        <v>9.1</v>
      </c>
      <c r="AX281" s="88">
        <v>140</v>
      </c>
      <c r="AY281" s="88">
        <v>4.3</v>
      </c>
      <c r="AZ281" s="88" t="s">
        <v>94</v>
      </c>
      <c r="BA281" s="88">
        <v>6.2</v>
      </c>
      <c r="BB281" s="88">
        <v>5.9</v>
      </c>
      <c r="BC281" s="88" t="s">
        <v>101</v>
      </c>
    </row>
    <row r="282" spans="1:55" x14ac:dyDescent="0.25">
      <c r="A282" s="88" t="s">
        <v>28</v>
      </c>
      <c r="B282" s="89">
        <v>40730.4375</v>
      </c>
      <c r="C282" s="89">
        <v>40729.348611111112</v>
      </c>
      <c r="D282" s="89">
        <v>40730.306944444441</v>
      </c>
      <c r="E282" s="88">
        <v>24</v>
      </c>
      <c r="F282" s="88" t="s">
        <v>96</v>
      </c>
      <c r="G282" s="88" t="s">
        <v>92</v>
      </c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 t="s">
        <v>94</v>
      </c>
      <c r="AT282" s="88">
        <v>1.7</v>
      </c>
      <c r="AU282" s="88" t="s">
        <v>94</v>
      </c>
      <c r="AV282" s="88" t="s">
        <v>94</v>
      </c>
      <c r="AW282" s="88">
        <v>6.7</v>
      </c>
      <c r="AX282" s="88">
        <v>38</v>
      </c>
      <c r="AY282" s="88">
        <v>3.7</v>
      </c>
      <c r="AZ282" s="88" t="s">
        <v>94</v>
      </c>
      <c r="BA282" s="88">
        <v>6.5</v>
      </c>
      <c r="BB282" s="88">
        <v>4.2</v>
      </c>
      <c r="BC282" s="88" t="s">
        <v>101</v>
      </c>
    </row>
    <row r="283" spans="1:55" x14ac:dyDescent="0.25">
      <c r="A283" s="88" t="s">
        <v>28</v>
      </c>
      <c r="B283" s="89">
        <v>40730.4375</v>
      </c>
      <c r="C283" s="89"/>
      <c r="D283" s="89"/>
      <c r="E283" s="88"/>
      <c r="F283" s="88" t="s">
        <v>93</v>
      </c>
      <c r="G283" s="88" t="s">
        <v>92</v>
      </c>
      <c r="H283" s="88">
        <v>10.49</v>
      </c>
      <c r="I283" s="88">
        <v>2343</v>
      </c>
      <c r="J283" s="88"/>
      <c r="K283" s="88">
        <v>8.2200000000000006</v>
      </c>
      <c r="L283" s="88">
        <v>26.08</v>
      </c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  <c r="BA283" s="88"/>
      <c r="BB283" s="88"/>
      <c r="BC283" s="88"/>
    </row>
    <row r="284" spans="1:55" x14ac:dyDescent="0.25">
      <c r="A284" s="88" t="s">
        <v>28</v>
      </c>
      <c r="B284" s="89">
        <v>40778.440972222219</v>
      </c>
      <c r="C284" s="89">
        <v>40777.477777777778</v>
      </c>
      <c r="D284" s="89">
        <v>40778.436111111114</v>
      </c>
      <c r="E284" s="88">
        <v>24</v>
      </c>
      <c r="F284" s="88" t="s">
        <v>100</v>
      </c>
      <c r="G284" s="88" t="s">
        <v>92</v>
      </c>
      <c r="H284" s="88"/>
      <c r="I284" s="88"/>
      <c r="J284" s="88">
        <v>845</v>
      </c>
      <c r="K284" s="88"/>
      <c r="L284" s="88"/>
      <c r="M284" s="88">
        <v>8.2899999999999991</v>
      </c>
      <c r="N284" s="88">
        <v>2520</v>
      </c>
      <c r="O284" s="88"/>
      <c r="P284" s="88"/>
      <c r="Q284" s="88"/>
      <c r="R284" s="88" t="s">
        <v>90</v>
      </c>
      <c r="S284" s="88">
        <v>214</v>
      </c>
      <c r="T284" s="88">
        <v>845</v>
      </c>
      <c r="U284" s="88"/>
      <c r="V284" s="88">
        <v>5.2</v>
      </c>
      <c r="W284" s="88"/>
      <c r="X284" s="88">
        <v>9.25</v>
      </c>
      <c r="Y284" s="88" t="s">
        <v>99</v>
      </c>
      <c r="Z284" s="88">
        <v>9.1999999999999993</v>
      </c>
      <c r="AA284" s="88" t="s">
        <v>98</v>
      </c>
      <c r="AB284" s="88">
        <v>0.7</v>
      </c>
      <c r="AC284" s="88">
        <v>0.32</v>
      </c>
      <c r="AD284" s="88">
        <v>11</v>
      </c>
      <c r="AE284" s="88" t="s">
        <v>90</v>
      </c>
      <c r="AF284" s="88" t="s">
        <v>97</v>
      </c>
      <c r="AG284" s="88" t="s">
        <v>97</v>
      </c>
      <c r="AH284" s="88" t="s">
        <v>97</v>
      </c>
      <c r="AI284" s="88" t="s">
        <v>97</v>
      </c>
      <c r="AJ284" s="88"/>
      <c r="AK284" s="88"/>
      <c r="AL284" s="88"/>
      <c r="AM284" s="88"/>
      <c r="AN284" s="88"/>
      <c r="AO284" s="88"/>
      <c r="AP284" s="88"/>
      <c r="AQ284" s="88"/>
      <c r="AR284" s="88"/>
      <c r="AS284" s="88" t="s">
        <v>94</v>
      </c>
      <c r="AT284" s="88">
        <v>2</v>
      </c>
      <c r="AU284" s="88" t="s">
        <v>94</v>
      </c>
      <c r="AV284" s="88">
        <v>0.65</v>
      </c>
      <c r="AW284" s="88">
        <v>10</v>
      </c>
      <c r="AX284" s="88">
        <v>200</v>
      </c>
      <c r="AY284" s="88">
        <v>1.9</v>
      </c>
      <c r="AZ284" s="88">
        <v>2.2000000000000002</v>
      </c>
      <c r="BA284" s="88">
        <v>7.8</v>
      </c>
      <c r="BB284" s="88">
        <v>17</v>
      </c>
      <c r="BC284" s="88" t="s">
        <v>101</v>
      </c>
    </row>
    <row r="285" spans="1:55" x14ac:dyDescent="0.25">
      <c r="A285" s="88" t="s">
        <v>28</v>
      </c>
      <c r="B285" s="89">
        <v>40778.440972222219</v>
      </c>
      <c r="C285" s="89">
        <v>40777.477777777778</v>
      </c>
      <c r="D285" s="89">
        <v>40778.436111111114</v>
      </c>
      <c r="E285" s="88">
        <v>24</v>
      </c>
      <c r="F285" s="88" t="s">
        <v>96</v>
      </c>
      <c r="G285" s="88" t="s">
        <v>92</v>
      </c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>
        <v>5.2</v>
      </c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 t="s">
        <v>94</v>
      </c>
      <c r="AT285" s="88">
        <v>1.8</v>
      </c>
      <c r="AU285" s="88" t="s">
        <v>94</v>
      </c>
      <c r="AV285" s="88">
        <v>0.69</v>
      </c>
      <c r="AW285" s="88">
        <v>8</v>
      </c>
      <c r="AX285" s="88" t="s">
        <v>95</v>
      </c>
      <c r="AY285" s="88">
        <v>2.4</v>
      </c>
      <c r="AZ285" s="88" t="s">
        <v>94</v>
      </c>
      <c r="BA285" s="88">
        <v>7.7</v>
      </c>
      <c r="BB285" s="88">
        <v>7.4</v>
      </c>
      <c r="BC285" s="88" t="s">
        <v>101</v>
      </c>
    </row>
    <row r="286" spans="1:55" x14ac:dyDescent="0.25">
      <c r="A286" s="88" t="s">
        <v>28</v>
      </c>
      <c r="B286" s="89">
        <v>40778.441666666666</v>
      </c>
      <c r="C286" s="88"/>
      <c r="D286" s="88"/>
      <c r="E286" s="88"/>
      <c r="F286" s="88" t="s">
        <v>93</v>
      </c>
      <c r="G286" s="88" t="s">
        <v>92</v>
      </c>
      <c r="H286" s="88">
        <v>19.8</v>
      </c>
      <c r="I286" s="88">
        <v>2439</v>
      </c>
      <c r="J286" s="88"/>
      <c r="K286" s="88">
        <v>8.17</v>
      </c>
      <c r="L286" s="88">
        <v>25.21</v>
      </c>
      <c r="M286" s="88"/>
      <c r="N286" s="88"/>
      <c r="O286" s="88">
        <v>280</v>
      </c>
      <c r="P286" s="88">
        <v>910</v>
      </c>
      <c r="Q286" s="88" t="s">
        <v>128</v>
      </c>
      <c r="R286" s="88"/>
      <c r="S286" s="88"/>
      <c r="T286" s="88"/>
      <c r="U286" s="88"/>
      <c r="V286" s="88"/>
      <c r="W286" s="88" t="s">
        <v>90</v>
      </c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  <c r="BA286" s="88"/>
      <c r="BB286" s="88"/>
      <c r="BC286" s="88"/>
    </row>
    <row r="287" spans="1:55" x14ac:dyDescent="0.25">
      <c r="A287" s="88" t="s">
        <v>28</v>
      </c>
      <c r="B287" s="89">
        <v>40799.419444444444</v>
      </c>
      <c r="C287" s="89">
        <v>40798.386111111111</v>
      </c>
      <c r="D287" s="89">
        <v>40799.344444444447</v>
      </c>
      <c r="E287" s="88">
        <v>24</v>
      </c>
      <c r="F287" s="88" t="s">
        <v>100</v>
      </c>
      <c r="G287" s="88" t="s">
        <v>92</v>
      </c>
      <c r="H287" s="88"/>
      <c r="I287" s="88"/>
      <c r="J287" s="88">
        <v>8.9499999999999993</v>
      </c>
      <c r="K287" s="88"/>
      <c r="L287" s="88"/>
      <c r="M287" s="88">
        <v>8.0399999999999991</v>
      </c>
      <c r="N287" s="88">
        <v>2450</v>
      </c>
      <c r="O287" s="88"/>
      <c r="P287" s="88"/>
      <c r="Q287" s="88"/>
      <c r="R287" s="88"/>
      <c r="S287" s="88"/>
      <c r="T287" s="88"/>
      <c r="U287" s="88"/>
      <c r="V287" s="88"/>
      <c r="W287" s="88"/>
      <c r="X287" s="88">
        <v>5.65</v>
      </c>
      <c r="Y287" s="88">
        <v>0.3</v>
      </c>
      <c r="Z287" s="88">
        <v>9.3000000000000007</v>
      </c>
      <c r="AA287" s="88">
        <v>0.04</v>
      </c>
      <c r="AB287" s="88">
        <v>1.3</v>
      </c>
      <c r="AC287" s="88">
        <v>0.32</v>
      </c>
      <c r="AD287" s="88">
        <v>6</v>
      </c>
      <c r="AE287" s="88" t="s">
        <v>90</v>
      </c>
      <c r="AF287" s="88" t="s">
        <v>97</v>
      </c>
      <c r="AG287" s="88" t="s">
        <v>97</v>
      </c>
      <c r="AH287" s="88" t="s">
        <v>97</v>
      </c>
      <c r="AI287" s="88">
        <v>11</v>
      </c>
      <c r="AJ287" s="88"/>
      <c r="AK287" s="88"/>
      <c r="AL287" s="88"/>
      <c r="AM287" s="88"/>
      <c r="AN287" s="88"/>
      <c r="AO287" s="88"/>
      <c r="AP287" s="88"/>
      <c r="AQ287" s="88"/>
      <c r="AR287" s="88"/>
      <c r="AS287" s="88" t="s">
        <v>94</v>
      </c>
      <c r="AT287" s="88">
        <v>2.5</v>
      </c>
      <c r="AU287" s="88" t="s">
        <v>94</v>
      </c>
      <c r="AV287" s="88">
        <v>0.56999999999999995</v>
      </c>
      <c r="AW287" s="88">
        <v>12</v>
      </c>
      <c r="AX287" s="88">
        <v>250</v>
      </c>
      <c r="AY287" s="88">
        <v>4.3</v>
      </c>
      <c r="AZ287" s="88">
        <v>0.62</v>
      </c>
      <c r="BA287" s="88">
        <v>7.8</v>
      </c>
      <c r="BB287" s="88">
        <v>30</v>
      </c>
      <c r="BC287" s="88" t="s">
        <v>101</v>
      </c>
    </row>
    <row r="288" spans="1:55" x14ac:dyDescent="0.25">
      <c r="A288" s="88" t="s">
        <v>28</v>
      </c>
      <c r="B288" s="89">
        <v>40799.419444444444</v>
      </c>
      <c r="C288" s="89">
        <v>40798.386111111111</v>
      </c>
      <c r="D288" s="89">
        <v>40799.344444444447</v>
      </c>
      <c r="E288" s="88">
        <v>24</v>
      </c>
      <c r="F288" s="88" t="s">
        <v>96</v>
      </c>
      <c r="G288" s="88" t="s">
        <v>92</v>
      </c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 t="s">
        <v>94</v>
      </c>
      <c r="AT288" s="88">
        <v>2.2999999999999998</v>
      </c>
      <c r="AU288" s="88">
        <v>2.7</v>
      </c>
      <c r="AV288" s="88" t="s">
        <v>94</v>
      </c>
      <c r="AW288" s="88">
        <v>8.6999999999999993</v>
      </c>
      <c r="AX288" s="88">
        <v>40</v>
      </c>
      <c r="AY288" s="88">
        <v>4.3</v>
      </c>
      <c r="AZ288" s="88" t="s">
        <v>94</v>
      </c>
      <c r="BA288" s="88">
        <v>8.1999999999999993</v>
      </c>
      <c r="BB288" s="88">
        <v>20</v>
      </c>
      <c r="BC288" s="88" t="s">
        <v>101</v>
      </c>
    </row>
    <row r="289" spans="1:55" x14ac:dyDescent="0.25">
      <c r="A289" s="88" t="s">
        <v>28</v>
      </c>
      <c r="B289" s="89">
        <v>40799.419444444444</v>
      </c>
      <c r="C289" s="89"/>
      <c r="D289" s="89"/>
      <c r="E289" s="88"/>
      <c r="F289" s="88" t="s">
        <v>93</v>
      </c>
      <c r="G289" s="88" t="s">
        <v>92</v>
      </c>
      <c r="H289" s="88">
        <v>10.51</v>
      </c>
      <c r="I289" s="88">
        <v>2397</v>
      </c>
      <c r="J289" s="88"/>
      <c r="K289" s="88">
        <v>7.87</v>
      </c>
      <c r="L289" s="88">
        <v>22.84</v>
      </c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  <c r="BA289" s="88"/>
      <c r="BB289" s="88"/>
      <c r="BC289" s="88"/>
    </row>
    <row r="290" spans="1:55" x14ac:dyDescent="0.25">
      <c r="A290" s="88" t="s">
        <v>28</v>
      </c>
      <c r="B290" s="89">
        <v>40821.396527777775</v>
      </c>
      <c r="C290" s="89">
        <v>40820.481249999997</v>
      </c>
      <c r="D290" s="89">
        <v>40821.522916666669</v>
      </c>
      <c r="E290" s="88">
        <v>6</v>
      </c>
      <c r="F290" s="88" t="s">
        <v>108</v>
      </c>
      <c r="G290" s="88" t="s">
        <v>92</v>
      </c>
      <c r="H290" s="88"/>
      <c r="I290" s="88"/>
      <c r="J290" s="88"/>
      <c r="K290" s="88"/>
      <c r="L290" s="88"/>
      <c r="M290" s="88">
        <v>7.16</v>
      </c>
      <c r="N290" s="88">
        <v>1450</v>
      </c>
      <c r="O290" s="88"/>
      <c r="P290" s="88"/>
      <c r="Q290" s="88"/>
      <c r="R290" s="88">
        <v>15</v>
      </c>
      <c r="S290" s="88">
        <v>108</v>
      </c>
      <c r="T290" s="88">
        <v>441</v>
      </c>
      <c r="U290" s="88"/>
      <c r="V290" s="88">
        <v>48</v>
      </c>
      <c r="W290" s="88"/>
      <c r="X290" s="88">
        <v>54.9</v>
      </c>
      <c r="Y290" s="88">
        <v>0.4</v>
      </c>
      <c r="Z290" s="88">
        <v>13.7</v>
      </c>
      <c r="AA290" s="88">
        <v>0.04</v>
      </c>
      <c r="AB290" s="88">
        <v>6</v>
      </c>
      <c r="AC290" s="88">
        <v>0.22</v>
      </c>
      <c r="AD290" s="88">
        <v>114</v>
      </c>
      <c r="AE290" s="88">
        <v>32</v>
      </c>
      <c r="AF290" s="88" t="s">
        <v>97</v>
      </c>
      <c r="AG290" s="88" t="s">
        <v>97</v>
      </c>
      <c r="AH290" s="88" t="s">
        <v>97</v>
      </c>
      <c r="AI290" s="88">
        <v>69</v>
      </c>
      <c r="AJ290" s="88" t="s">
        <v>111</v>
      </c>
      <c r="AK290" s="88">
        <v>39</v>
      </c>
      <c r="AL290" s="88" t="s">
        <v>111</v>
      </c>
      <c r="AM290" s="88" t="s">
        <v>111</v>
      </c>
      <c r="AN290" s="88" t="s">
        <v>111</v>
      </c>
      <c r="AO290" s="88" t="s">
        <v>111</v>
      </c>
      <c r="AP290" s="88" t="s">
        <v>111</v>
      </c>
      <c r="AQ290" s="88">
        <v>49</v>
      </c>
      <c r="AR290" s="88" t="s">
        <v>111</v>
      </c>
      <c r="AS290" s="88" t="s">
        <v>94</v>
      </c>
      <c r="AT290" s="88">
        <v>2.8</v>
      </c>
      <c r="AU290" s="88">
        <v>0.85</v>
      </c>
      <c r="AV290" s="88">
        <v>4.2</v>
      </c>
      <c r="AW290" s="88">
        <v>76</v>
      </c>
      <c r="AX290" s="88">
        <v>1800</v>
      </c>
      <c r="AY290" s="88">
        <v>15</v>
      </c>
      <c r="AZ290" s="88">
        <v>8.6999999999999993</v>
      </c>
      <c r="BA290" s="88">
        <v>3.5</v>
      </c>
      <c r="BB290" s="88">
        <v>240</v>
      </c>
      <c r="BC290" s="88" t="s">
        <v>101</v>
      </c>
    </row>
    <row r="291" spans="1:55" x14ac:dyDescent="0.25">
      <c r="A291" s="88" t="s">
        <v>28</v>
      </c>
      <c r="B291" s="89">
        <v>40821.396527777775</v>
      </c>
      <c r="C291" s="89">
        <v>40820.481249999997</v>
      </c>
      <c r="D291" s="89">
        <v>40821.522916666669</v>
      </c>
      <c r="E291" s="88">
        <v>6</v>
      </c>
      <c r="F291" s="88" t="s">
        <v>107</v>
      </c>
      <c r="G291" s="88" t="s">
        <v>92</v>
      </c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>
        <v>47</v>
      </c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 t="s">
        <v>94</v>
      </c>
      <c r="AT291" s="88">
        <v>1.9</v>
      </c>
      <c r="AU291" s="88" t="s">
        <v>94</v>
      </c>
      <c r="AV291" s="88">
        <v>1.4</v>
      </c>
      <c r="AW291" s="88">
        <v>39</v>
      </c>
      <c r="AX291" s="88">
        <v>180</v>
      </c>
      <c r="AY291" s="88">
        <v>13</v>
      </c>
      <c r="AZ291" s="88">
        <v>1.3</v>
      </c>
      <c r="BA291" s="88">
        <v>2.9</v>
      </c>
      <c r="BB291" s="88">
        <v>140</v>
      </c>
      <c r="BC291" s="88" t="s">
        <v>101</v>
      </c>
    </row>
    <row r="292" spans="1:55" x14ac:dyDescent="0.25">
      <c r="A292" s="88" t="s">
        <v>28</v>
      </c>
      <c r="B292" s="89">
        <v>40822.415277777778</v>
      </c>
      <c r="C292" s="89">
        <v>40820.564583333333</v>
      </c>
      <c r="D292" s="89">
        <v>40821.147916666669</v>
      </c>
      <c r="E292" s="88">
        <v>15</v>
      </c>
      <c r="F292" s="88" t="s">
        <v>108</v>
      </c>
      <c r="G292" s="88" t="s">
        <v>92</v>
      </c>
      <c r="H292" s="88"/>
      <c r="I292" s="88"/>
      <c r="J292" s="88">
        <v>370</v>
      </c>
      <c r="K292" s="88"/>
      <c r="L292" s="88"/>
      <c r="M292" s="88">
        <v>7.18</v>
      </c>
      <c r="N292" s="88">
        <v>1320</v>
      </c>
      <c r="O292" s="88"/>
      <c r="P292" s="88"/>
      <c r="Q292" s="88"/>
      <c r="R292" s="88" t="s">
        <v>90</v>
      </c>
      <c r="S292" s="88">
        <v>143</v>
      </c>
      <c r="T292" s="88">
        <v>330</v>
      </c>
      <c r="U292" s="88"/>
      <c r="V292" s="88">
        <v>42</v>
      </c>
      <c r="W292" s="88"/>
      <c r="X292" s="88">
        <v>14.8</v>
      </c>
      <c r="Y292" s="88">
        <v>0.2</v>
      </c>
      <c r="Z292" s="88">
        <v>12.6</v>
      </c>
      <c r="AA292" s="88">
        <v>0.06</v>
      </c>
      <c r="AB292" s="88">
        <v>4.4000000000000004</v>
      </c>
      <c r="AC292" s="88">
        <v>0.96</v>
      </c>
      <c r="AD292" s="88">
        <v>33</v>
      </c>
      <c r="AE292" s="88">
        <v>13</v>
      </c>
      <c r="AF292" s="88" t="s">
        <v>97</v>
      </c>
      <c r="AG292" s="88" t="s">
        <v>97</v>
      </c>
      <c r="AH292" s="88" t="s">
        <v>97</v>
      </c>
      <c r="AI292" s="88" t="s">
        <v>97</v>
      </c>
      <c r="AJ292" s="88"/>
      <c r="AK292" s="88"/>
      <c r="AL292" s="88"/>
      <c r="AM292" s="88"/>
      <c r="AN292" s="88"/>
      <c r="AO292" s="88"/>
      <c r="AP292" s="88"/>
      <c r="AQ292" s="88"/>
      <c r="AR292" s="88"/>
      <c r="AS292" s="88" t="s">
        <v>94</v>
      </c>
      <c r="AT292" s="88">
        <v>2.7</v>
      </c>
      <c r="AU292" s="88" t="s">
        <v>94</v>
      </c>
      <c r="AV292" s="88">
        <v>2.1</v>
      </c>
      <c r="AW292" s="88">
        <v>37</v>
      </c>
      <c r="AX292" s="88">
        <v>1000</v>
      </c>
      <c r="AY292" s="88">
        <v>12</v>
      </c>
      <c r="AZ292" s="88">
        <v>3</v>
      </c>
      <c r="BA292" s="88">
        <v>3.8</v>
      </c>
      <c r="BB292" s="88">
        <v>90</v>
      </c>
      <c r="BC292" s="88" t="s">
        <v>101</v>
      </c>
    </row>
    <row r="293" spans="1:55" x14ac:dyDescent="0.25">
      <c r="A293" s="88" t="s">
        <v>28</v>
      </c>
      <c r="B293" s="89">
        <v>40822.415277777778</v>
      </c>
      <c r="C293" s="89">
        <v>40820.564583333333</v>
      </c>
      <c r="D293" s="89">
        <v>40821.147916666669</v>
      </c>
      <c r="E293" s="88">
        <v>15</v>
      </c>
      <c r="F293" s="88" t="s">
        <v>107</v>
      </c>
      <c r="G293" s="88" t="s">
        <v>92</v>
      </c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>
        <v>41</v>
      </c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 t="s">
        <v>94</v>
      </c>
      <c r="AT293" s="88">
        <v>2.2999999999999998</v>
      </c>
      <c r="AU293" s="88" t="s">
        <v>94</v>
      </c>
      <c r="AV293" s="88">
        <v>1.2</v>
      </c>
      <c r="AW293" s="88">
        <v>25</v>
      </c>
      <c r="AX293" s="88">
        <v>230</v>
      </c>
      <c r="AY293" s="88">
        <v>11</v>
      </c>
      <c r="AZ293" s="88">
        <v>0.76</v>
      </c>
      <c r="BA293" s="88">
        <v>3.6</v>
      </c>
      <c r="BB293" s="88">
        <v>62</v>
      </c>
      <c r="BC293" s="88" t="s">
        <v>101</v>
      </c>
    </row>
    <row r="294" spans="1:55" x14ac:dyDescent="0.25">
      <c r="A294" s="88" t="s">
        <v>28</v>
      </c>
      <c r="B294" s="89">
        <v>40821.395833333336</v>
      </c>
      <c r="C294" s="88"/>
      <c r="D294" s="88"/>
      <c r="E294" s="88"/>
      <c r="F294" s="88" t="s">
        <v>93</v>
      </c>
      <c r="G294" s="88" t="s">
        <v>92</v>
      </c>
      <c r="H294" s="88">
        <v>6.7</v>
      </c>
      <c r="I294" s="88">
        <v>1804</v>
      </c>
      <c r="J294" s="88"/>
      <c r="K294" s="88">
        <v>7.75</v>
      </c>
      <c r="L294" s="88">
        <v>18.52</v>
      </c>
      <c r="M294" s="88"/>
      <c r="N294" s="88"/>
      <c r="O294" s="88">
        <v>40500</v>
      </c>
      <c r="P294" s="88">
        <v>2150000</v>
      </c>
      <c r="Q294" s="88">
        <v>7200000</v>
      </c>
      <c r="R294" s="88"/>
      <c r="S294" s="88"/>
      <c r="T294" s="88"/>
      <c r="U294" s="88"/>
      <c r="V294" s="88"/>
      <c r="W294" s="88" t="s">
        <v>90</v>
      </c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</row>
    <row r="295" spans="1:55" x14ac:dyDescent="0.25">
      <c r="A295" s="88" t="s">
        <v>28</v>
      </c>
      <c r="B295" s="89">
        <v>40822.423611111109</v>
      </c>
      <c r="C295" s="90">
        <v>40821.397916666669</v>
      </c>
      <c r="D295" s="90">
        <v>40822.356249999997</v>
      </c>
      <c r="E295" s="88">
        <v>24</v>
      </c>
      <c r="F295" s="88" t="s">
        <v>108</v>
      </c>
      <c r="G295" s="88" t="s">
        <v>92</v>
      </c>
      <c r="H295" s="88">
        <v>7.56</v>
      </c>
      <c r="I295" s="88">
        <v>809</v>
      </c>
      <c r="J295" s="88">
        <v>1010</v>
      </c>
      <c r="K295" s="88">
        <v>8.2899999999999991</v>
      </c>
      <c r="L295" s="88">
        <v>22.79</v>
      </c>
      <c r="M295" s="88">
        <v>7.35</v>
      </c>
      <c r="N295" s="88">
        <v>506</v>
      </c>
      <c r="O295" s="88">
        <v>29000</v>
      </c>
      <c r="P295" s="88">
        <v>18000</v>
      </c>
      <c r="Q295" s="88">
        <v>260000</v>
      </c>
      <c r="R295" s="88">
        <v>5.0999999999999996</v>
      </c>
      <c r="S295" s="88"/>
      <c r="T295" s="88"/>
      <c r="U295" s="88"/>
      <c r="V295" s="88">
        <v>4.2</v>
      </c>
      <c r="W295" s="88"/>
      <c r="X295" s="88">
        <v>209</v>
      </c>
      <c r="Y295" s="88">
        <v>0.5</v>
      </c>
      <c r="Z295" s="88">
        <v>2.5</v>
      </c>
      <c r="AA295" s="88">
        <v>0.09</v>
      </c>
      <c r="AB295" s="88">
        <v>5.8</v>
      </c>
      <c r="AC295" s="88">
        <v>3.07</v>
      </c>
      <c r="AD295" s="88">
        <v>435</v>
      </c>
      <c r="AE295" s="88">
        <v>88</v>
      </c>
      <c r="AF295" s="88" t="s">
        <v>97</v>
      </c>
      <c r="AG295" s="88" t="s">
        <v>97</v>
      </c>
      <c r="AH295" s="88" t="s">
        <v>97</v>
      </c>
      <c r="AI295" s="88">
        <v>65</v>
      </c>
      <c r="AJ295" s="88"/>
      <c r="AK295" s="88"/>
      <c r="AL295" s="88"/>
      <c r="AM295" s="88"/>
      <c r="AN295" s="88"/>
      <c r="AO295" s="88"/>
      <c r="AP295" s="88"/>
      <c r="AQ295" s="88"/>
      <c r="AR295" s="88"/>
      <c r="AS295" s="88" t="s">
        <v>94</v>
      </c>
      <c r="AT295" s="88">
        <v>4.7</v>
      </c>
      <c r="AU295" s="88">
        <v>1.2</v>
      </c>
      <c r="AV295" s="88">
        <v>12</v>
      </c>
      <c r="AW295" s="88">
        <v>110</v>
      </c>
      <c r="AX295" s="88">
        <v>9900</v>
      </c>
      <c r="AY295" s="88">
        <v>15</v>
      </c>
      <c r="AZ295" s="88">
        <v>32</v>
      </c>
      <c r="BA295" s="88">
        <v>2.2999999999999998</v>
      </c>
      <c r="BB295" s="88">
        <v>470</v>
      </c>
      <c r="BC295" s="88">
        <v>6.6000000000000003E-2</v>
      </c>
    </row>
    <row r="296" spans="1:55" x14ac:dyDescent="0.25">
      <c r="A296" s="88" t="s">
        <v>28</v>
      </c>
      <c r="B296" s="89">
        <v>40822.423611111109</v>
      </c>
      <c r="C296" s="90">
        <v>40821.397916666669</v>
      </c>
      <c r="D296" s="90">
        <v>40822.356249999997</v>
      </c>
      <c r="E296" s="88">
        <v>24</v>
      </c>
      <c r="F296" s="88" t="s">
        <v>107</v>
      </c>
      <c r="G296" s="88" t="s">
        <v>92</v>
      </c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>
        <v>17</v>
      </c>
      <c r="V296" s="88"/>
      <c r="W296" s="88" t="s">
        <v>90</v>
      </c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 t="s">
        <v>94</v>
      </c>
      <c r="AT296" s="88">
        <v>1.3</v>
      </c>
      <c r="AU296" s="88" t="s">
        <v>94</v>
      </c>
      <c r="AV296" s="88">
        <v>0.94</v>
      </c>
      <c r="AW296" s="88">
        <v>13</v>
      </c>
      <c r="AX296" s="88">
        <v>170</v>
      </c>
      <c r="AY296" s="88">
        <v>4.3</v>
      </c>
      <c r="AZ296" s="88">
        <v>1.1000000000000001</v>
      </c>
      <c r="BA296" s="88">
        <v>1.2</v>
      </c>
      <c r="BB296" s="88">
        <v>33</v>
      </c>
      <c r="BC296" s="88" t="s">
        <v>101</v>
      </c>
    </row>
    <row r="297" spans="1:55" x14ac:dyDescent="0.25">
      <c r="A297" s="88" t="s">
        <v>28</v>
      </c>
      <c r="B297" s="89">
        <v>40822.423611111109</v>
      </c>
      <c r="C297" s="90"/>
      <c r="D297" s="90"/>
      <c r="E297" s="88"/>
      <c r="F297" s="88" t="s">
        <v>93</v>
      </c>
      <c r="G297" s="88"/>
      <c r="H297" s="88">
        <v>7.56</v>
      </c>
      <c r="I297" s="88">
        <v>809</v>
      </c>
      <c r="J297" s="88">
        <v>1010</v>
      </c>
      <c r="K297" s="88">
        <v>8.2899999999999991</v>
      </c>
      <c r="L297" s="88">
        <v>22.79</v>
      </c>
      <c r="M297" s="88">
        <v>7.35</v>
      </c>
      <c r="N297" s="88">
        <v>506</v>
      </c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  <c r="BC297" s="88"/>
    </row>
    <row r="298" spans="1:55" x14ac:dyDescent="0.25">
      <c r="A298" s="88" t="s">
        <v>28</v>
      </c>
      <c r="B298" s="89">
        <v>40834.509722222225</v>
      </c>
      <c r="C298" s="89">
        <v>40833.507638888892</v>
      </c>
      <c r="D298" s="89">
        <v>40834.46597222222</v>
      </c>
      <c r="E298" s="88">
        <v>24</v>
      </c>
      <c r="F298" s="88" t="s">
        <v>100</v>
      </c>
      <c r="G298" s="88" t="s">
        <v>92</v>
      </c>
      <c r="H298" s="88"/>
      <c r="I298" s="88"/>
      <c r="J298" s="88">
        <v>900</v>
      </c>
      <c r="K298" s="88"/>
      <c r="L298" s="88"/>
      <c r="M298" s="88">
        <v>8.31</v>
      </c>
      <c r="N298" s="88">
        <v>2560</v>
      </c>
      <c r="O298" s="88"/>
      <c r="P298" s="88"/>
      <c r="Q298" s="88"/>
      <c r="R298" s="88"/>
      <c r="S298" s="88"/>
      <c r="T298" s="88"/>
      <c r="U298" s="88"/>
      <c r="V298" s="88"/>
      <c r="W298" s="88"/>
      <c r="X298" s="88">
        <v>6.59</v>
      </c>
      <c r="Y298" s="88" t="s">
        <v>99</v>
      </c>
      <c r="Z298" s="88">
        <v>9.9</v>
      </c>
      <c r="AA298" s="88" t="s">
        <v>98</v>
      </c>
      <c r="AB298" s="88">
        <v>1.3</v>
      </c>
      <c r="AC298" s="88">
        <v>0.2</v>
      </c>
      <c r="AD298" s="88">
        <v>11</v>
      </c>
      <c r="AE298" s="88">
        <v>9</v>
      </c>
      <c r="AF298" s="88" t="s">
        <v>97</v>
      </c>
      <c r="AG298" s="88" t="s">
        <v>97</v>
      </c>
      <c r="AH298" s="88" t="s">
        <v>97</v>
      </c>
      <c r="AI298" s="88" t="s">
        <v>97</v>
      </c>
      <c r="AJ298" s="88"/>
      <c r="AK298" s="88"/>
      <c r="AL298" s="88"/>
      <c r="AM298" s="88"/>
      <c r="AN298" s="88"/>
      <c r="AO298" s="88"/>
      <c r="AP298" s="88"/>
      <c r="AQ298" s="88"/>
      <c r="AR298" s="88"/>
      <c r="AS298" s="88" t="s">
        <v>94</v>
      </c>
      <c r="AT298" s="88">
        <v>1.6</v>
      </c>
      <c r="AU298" s="88" t="s">
        <v>94</v>
      </c>
      <c r="AV298" s="88" t="s">
        <v>94</v>
      </c>
      <c r="AW298" s="88">
        <v>12</v>
      </c>
      <c r="AX298" s="88">
        <v>74</v>
      </c>
      <c r="AY298" s="88">
        <v>1.3</v>
      </c>
      <c r="AZ298" s="88" t="s">
        <v>94</v>
      </c>
      <c r="BA298" s="88">
        <v>8.1999999999999993</v>
      </c>
      <c r="BB298" s="88">
        <v>11</v>
      </c>
      <c r="BC298" s="88" t="s">
        <v>101</v>
      </c>
    </row>
    <row r="299" spans="1:55" x14ac:dyDescent="0.25">
      <c r="A299" s="88" t="s">
        <v>28</v>
      </c>
      <c r="B299" s="89">
        <v>40834.509722222225</v>
      </c>
      <c r="C299" s="89">
        <v>40833.507638888892</v>
      </c>
      <c r="D299" s="89">
        <v>40834.46597222222</v>
      </c>
      <c r="E299" s="88">
        <v>24</v>
      </c>
      <c r="F299" s="88" t="s">
        <v>96</v>
      </c>
      <c r="G299" s="88" t="s">
        <v>92</v>
      </c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 t="s">
        <v>94</v>
      </c>
      <c r="AT299" s="88">
        <v>1.5</v>
      </c>
      <c r="AU299" s="88" t="s">
        <v>94</v>
      </c>
      <c r="AV299" s="88" t="s">
        <v>94</v>
      </c>
      <c r="AW299" s="88">
        <v>8.5</v>
      </c>
      <c r="AX299" s="88" t="s">
        <v>95</v>
      </c>
      <c r="AY299" s="88">
        <v>1.2</v>
      </c>
      <c r="AZ299" s="88" t="s">
        <v>94</v>
      </c>
      <c r="BA299" s="88">
        <v>8.5</v>
      </c>
      <c r="BB299" s="88">
        <v>8.6</v>
      </c>
      <c r="BC299" s="88" t="s">
        <v>101</v>
      </c>
    </row>
    <row r="300" spans="1:55" x14ac:dyDescent="0.25">
      <c r="A300" s="88" t="s">
        <v>28</v>
      </c>
      <c r="B300" s="89">
        <v>40834.509722222225</v>
      </c>
      <c r="C300" s="89"/>
      <c r="D300" s="89"/>
      <c r="E300" s="88"/>
      <c r="F300" s="88" t="s">
        <v>93</v>
      </c>
      <c r="G300" s="88" t="s">
        <v>92</v>
      </c>
      <c r="H300" s="88">
        <v>20.93</v>
      </c>
      <c r="I300" s="88">
        <v>2605</v>
      </c>
      <c r="J300" s="88"/>
      <c r="K300" s="88">
        <v>8.3800000000000008</v>
      </c>
      <c r="L300" s="88">
        <v>21.05</v>
      </c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  <c r="BC300" s="88"/>
    </row>
    <row r="301" spans="1:55" x14ac:dyDescent="0.25">
      <c r="A301" s="88" t="s">
        <v>28</v>
      </c>
      <c r="B301" s="89">
        <v>40877.462500000001</v>
      </c>
      <c r="C301" s="89">
        <v>40876.494444444441</v>
      </c>
      <c r="D301" s="89">
        <v>40877.452777777777</v>
      </c>
      <c r="E301" s="88">
        <v>16</v>
      </c>
      <c r="F301" s="88" t="s">
        <v>100</v>
      </c>
      <c r="G301" s="88" t="s">
        <v>92</v>
      </c>
      <c r="H301" s="88"/>
      <c r="I301" s="88"/>
      <c r="J301" s="88">
        <v>750</v>
      </c>
      <c r="K301" s="88"/>
      <c r="L301" s="88"/>
      <c r="M301" s="88">
        <v>8.14</v>
      </c>
      <c r="N301" s="88">
        <v>2230</v>
      </c>
      <c r="O301" s="88"/>
      <c r="P301" s="88"/>
      <c r="Q301" s="88"/>
      <c r="R301" s="88"/>
      <c r="S301" s="88"/>
      <c r="T301" s="88"/>
      <c r="U301" s="88"/>
      <c r="V301" s="88"/>
      <c r="W301" s="88"/>
      <c r="X301" s="88">
        <v>1.71</v>
      </c>
      <c r="Y301" s="88" t="s">
        <v>99</v>
      </c>
      <c r="Z301" s="88">
        <v>18.600000000000001</v>
      </c>
      <c r="AA301" s="88" t="s">
        <v>98</v>
      </c>
      <c r="AB301" s="88">
        <v>0.7</v>
      </c>
      <c r="AC301" s="88">
        <v>0.27</v>
      </c>
      <c r="AD301" s="88" t="s">
        <v>90</v>
      </c>
      <c r="AE301" s="88" t="s">
        <v>90</v>
      </c>
      <c r="AF301" s="88" t="s">
        <v>97</v>
      </c>
      <c r="AG301" s="88" t="s">
        <v>97</v>
      </c>
      <c r="AH301" s="88" t="s">
        <v>97</v>
      </c>
      <c r="AI301" s="88" t="s">
        <v>97</v>
      </c>
      <c r="AJ301" s="88"/>
      <c r="AK301" s="88"/>
      <c r="AL301" s="88"/>
      <c r="AM301" s="88"/>
      <c r="AN301" s="88"/>
      <c r="AO301" s="88"/>
      <c r="AP301" s="88"/>
      <c r="AQ301" s="88"/>
      <c r="AR301" s="88"/>
      <c r="AS301" s="88" t="s">
        <v>94</v>
      </c>
      <c r="AT301" s="88">
        <v>1.4</v>
      </c>
      <c r="AU301" s="88" t="s">
        <v>94</v>
      </c>
      <c r="AV301" s="88" t="s">
        <v>94</v>
      </c>
      <c r="AW301" s="88">
        <v>11</v>
      </c>
      <c r="AX301" s="88">
        <v>56</v>
      </c>
      <c r="AY301" s="88">
        <v>3.3</v>
      </c>
      <c r="AZ301" s="88" t="s">
        <v>94</v>
      </c>
      <c r="BA301" s="88">
        <v>6.3</v>
      </c>
      <c r="BB301" s="88">
        <v>8.3000000000000007</v>
      </c>
      <c r="BC301" s="88" t="s">
        <v>101</v>
      </c>
    </row>
    <row r="302" spans="1:55" x14ac:dyDescent="0.25">
      <c r="A302" s="88" t="s">
        <v>28</v>
      </c>
      <c r="B302" s="89">
        <v>40877.462500000001</v>
      </c>
      <c r="C302" s="89">
        <v>40876.494444444441</v>
      </c>
      <c r="D302" s="89">
        <v>40877.452777777777</v>
      </c>
      <c r="E302" s="88">
        <v>16</v>
      </c>
      <c r="F302" s="88" t="s">
        <v>96</v>
      </c>
      <c r="G302" s="88" t="s">
        <v>92</v>
      </c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 t="s">
        <v>94</v>
      </c>
      <c r="AT302" s="88">
        <v>1.5</v>
      </c>
      <c r="AU302" s="88">
        <v>1.1000000000000001</v>
      </c>
      <c r="AV302" s="88" t="s">
        <v>94</v>
      </c>
      <c r="AW302" s="88">
        <v>8.5</v>
      </c>
      <c r="AX302" s="88">
        <v>27</v>
      </c>
      <c r="AY302" s="88">
        <v>3.2</v>
      </c>
      <c r="AZ302" s="88" t="s">
        <v>94</v>
      </c>
      <c r="BA302" s="88">
        <v>6.1</v>
      </c>
      <c r="BB302" s="88">
        <v>8</v>
      </c>
      <c r="BC302" s="88" t="s">
        <v>101</v>
      </c>
    </row>
    <row r="303" spans="1:55" x14ac:dyDescent="0.25">
      <c r="A303" s="88" t="s">
        <v>28</v>
      </c>
      <c r="B303" s="89">
        <v>40877.462500000001</v>
      </c>
      <c r="C303" s="89"/>
      <c r="D303" s="89"/>
      <c r="E303" s="88"/>
      <c r="F303" s="88" t="s">
        <v>93</v>
      </c>
      <c r="G303" s="88" t="s">
        <v>92</v>
      </c>
      <c r="H303" s="88">
        <v>13.46</v>
      </c>
      <c r="I303" s="88">
        <v>2513</v>
      </c>
      <c r="J303" s="88"/>
      <c r="K303" s="88">
        <v>7.9</v>
      </c>
      <c r="L303" s="88">
        <v>14.01</v>
      </c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  <c r="BC303" s="88"/>
    </row>
    <row r="304" spans="1:55" x14ac:dyDescent="0.25">
      <c r="A304" s="88" t="s">
        <v>28</v>
      </c>
      <c r="B304" s="89">
        <v>40890.479166666664</v>
      </c>
      <c r="C304" s="89">
        <v>40889.40902777778</v>
      </c>
      <c r="D304" s="89">
        <v>40889.450694444444</v>
      </c>
      <c r="E304" s="88">
        <v>6</v>
      </c>
      <c r="F304" s="88" t="s">
        <v>108</v>
      </c>
      <c r="G304" s="88" t="s">
        <v>92</v>
      </c>
      <c r="H304" s="88"/>
      <c r="I304" s="88"/>
      <c r="J304" s="88">
        <v>250</v>
      </c>
      <c r="K304" s="88"/>
      <c r="L304" s="88"/>
      <c r="M304" s="88">
        <v>7.13</v>
      </c>
      <c r="N304" s="88">
        <v>789</v>
      </c>
      <c r="O304" s="88"/>
      <c r="P304" s="88"/>
      <c r="Q304" s="88"/>
      <c r="R304" s="88" t="s">
        <v>127</v>
      </c>
      <c r="S304" s="88">
        <v>52.5</v>
      </c>
      <c r="T304" s="88">
        <v>174</v>
      </c>
      <c r="U304" s="88"/>
      <c r="V304" s="88">
        <v>27</v>
      </c>
      <c r="W304" s="88"/>
      <c r="X304" s="88">
        <v>38.5</v>
      </c>
      <c r="Y304" s="88">
        <v>0.8</v>
      </c>
      <c r="Z304" s="88">
        <v>11.3</v>
      </c>
      <c r="AA304" s="88" t="s">
        <v>98</v>
      </c>
      <c r="AB304" s="88">
        <v>2.6</v>
      </c>
      <c r="AC304" s="88">
        <v>1</v>
      </c>
      <c r="AD304" s="88">
        <v>48</v>
      </c>
      <c r="AE304" s="88">
        <v>22</v>
      </c>
      <c r="AF304" s="88" t="s">
        <v>97</v>
      </c>
      <c r="AG304" s="88" t="s">
        <v>97</v>
      </c>
      <c r="AH304" s="88" t="s">
        <v>97</v>
      </c>
      <c r="AI304" s="88" t="s">
        <v>97</v>
      </c>
      <c r="AJ304" s="88" t="s">
        <v>111</v>
      </c>
      <c r="AK304" s="88">
        <v>13</v>
      </c>
      <c r="AL304" s="88">
        <v>5.7</v>
      </c>
      <c r="AM304" s="88">
        <v>9.4</v>
      </c>
      <c r="AN304" s="88" t="s">
        <v>111</v>
      </c>
      <c r="AO304" s="88" t="s">
        <v>111</v>
      </c>
      <c r="AP304" s="88" t="s">
        <v>111</v>
      </c>
      <c r="AQ304" s="88" t="s">
        <v>90</v>
      </c>
      <c r="AR304" s="88" t="s">
        <v>111</v>
      </c>
      <c r="AS304" s="88" t="s">
        <v>94</v>
      </c>
      <c r="AT304" s="88">
        <v>1.9</v>
      </c>
      <c r="AU304" s="88">
        <v>0.5</v>
      </c>
      <c r="AV304" s="88">
        <v>2.9</v>
      </c>
      <c r="AW304" s="88">
        <v>45</v>
      </c>
      <c r="AX304" s="88">
        <v>1200</v>
      </c>
      <c r="AY304" s="88">
        <v>5.8</v>
      </c>
      <c r="AZ304" s="88">
        <v>6</v>
      </c>
      <c r="BA304" s="88">
        <v>2.2000000000000002</v>
      </c>
      <c r="BB304" s="88">
        <v>140</v>
      </c>
      <c r="BC304" s="88" t="s">
        <v>101</v>
      </c>
    </row>
    <row r="305" spans="1:55" x14ac:dyDescent="0.25">
      <c r="A305" s="88" t="s">
        <v>28</v>
      </c>
      <c r="B305" s="89">
        <v>40890.479166666664</v>
      </c>
      <c r="C305" s="89">
        <v>40889.40902777778</v>
      </c>
      <c r="D305" s="89">
        <v>40889.450694444444</v>
      </c>
      <c r="E305" s="88">
        <v>6</v>
      </c>
      <c r="F305" s="88" t="s">
        <v>107</v>
      </c>
      <c r="G305" s="88" t="s">
        <v>92</v>
      </c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>
        <v>25</v>
      </c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 t="s">
        <v>94</v>
      </c>
      <c r="AT305" s="88">
        <v>1.4</v>
      </c>
      <c r="AU305" s="88" t="s">
        <v>94</v>
      </c>
      <c r="AV305" s="88">
        <v>1.1000000000000001</v>
      </c>
      <c r="AW305" s="88">
        <v>28</v>
      </c>
      <c r="AX305" s="88">
        <v>91</v>
      </c>
      <c r="AY305" s="88">
        <v>4.8</v>
      </c>
      <c r="AZ305" s="88">
        <v>0.95</v>
      </c>
      <c r="BA305" s="88">
        <v>1.9</v>
      </c>
      <c r="BB305" s="88">
        <v>81</v>
      </c>
      <c r="BC305" s="88" t="s">
        <v>101</v>
      </c>
    </row>
    <row r="306" spans="1:55" x14ac:dyDescent="0.25">
      <c r="A306" s="88" t="s">
        <v>28</v>
      </c>
      <c r="B306" s="89">
        <v>40890.479166666664</v>
      </c>
      <c r="C306" s="88"/>
      <c r="D306" s="88"/>
      <c r="E306" s="88"/>
      <c r="F306" s="88" t="s">
        <v>93</v>
      </c>
      <c r="G306" s="88" t="s">
        <v>92</v>
      </c>
      <c r="H306" s="88">
        <v>10.98</v>
      </c>
      <c r="I306" s="88">
        <v>160</v>
      </c>
      <c r="J306" s="88"/>
      <c r="K306" s="88">
        <v>8.1300000000000008</v>
      </c>
      <c r="L306" s="88">
        <v>13.5</v>
      </c>
      <c r="M306" s="88"/>
      <c r="N306" s="88"/>
      <c r="O306" s="88">
        <v>5600</v>
      </c>
      <c r="P306" s="88">
        <v>2300</v>
      </c>
      <c r="Q306" s="88">
        <v>23000</v>
      </c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</row>
    <row r="307" spans="1:55" x14ac:dyDescent="0.25">
      <c r="A307" s="88" t="s">
        <v>28</v>
      </c>
      <c r="B307" s="89">
        <v>40890.54791666667</v>
      </c>
      <c r="C307" s="89">
        <v>40889.53402777778</v>
      </c>
      <c r="D307" s="89">
        <v>40890.450694444444</v>
      </c>
      <c r="E307" s="88">
        <v>12</v>
      </c>
      <c r="F307" s="88" t="s">
        <v>108</v>
      </c>
      <c r="G307" s="88" t="s">
        <v>92</v>
      </c>
      <c r="H307" s="88"/>
      <c r="I307" s="88"/>
      <c r="J307" s="88">
        <v>110</v>
      </c>
      <c r="K307" s="88"/>
      <c r="L307" s="88"/>
      <c r="M307" s="88">
        <v>7.28</v>
      </c>
      <c r="N307" s="88">
        <v>198</v>
      </c>
      <c r="O307" s="88"/>
      <c r="P307" s="88"/>
      <c r="Q307" s="88"/>
      <c r="R307" s="88" t="s">
        <v>90</v>
      </c>
      <c r="S307" s="88">
        <v>25.3</v>
      </c>
      <c r="T307" s="88">
        <v>87</v>
      </c>
      <c r="U307" s="88"/>
      <c r="V307" s="88">
        <v>13</v>
      </c>
      <c r="W307" s="88"/>
      <c r="X307" s="88">
        <v>46.4</v>
      </c>
      <c r="Y307" s="88">
        <v>0.2</v>
      </c>
      <c r="Z307" s="88">
        <v>4.8</v>
      </c>
      <c r="AA307" s="88">
        <v>0.13</v>
      </c>
      <c r="AB307" s="88">
        <v>1.6</v>
      </c>
      <c r="AC307" s="88">
        <v>1.07</v>
      </c>
      <c r="AD307" s="88">
        <v>67</v>
      </c>
      <c r="AE307" s="88">
        <v>24</v>
      </c>
      <c r="AF307" s="88" t="s">
        <v>97</v>
      </c>
      <c r="AG307" s="88" t="s">
        <v>97</v>
      </c>
      <c r="AH307" s="88" t="s">
        <v>97</v>
      </c>
      <c r="AI307" s="88" t="s">
        <v>97</v>
      </c>
      <c r="AJ307" s="88" t="s">
        <v>111</v>
      </c>
      <c r="AK307" s="88">
        <v>18</v>
      </c>
      <c r="AL307" s="88">
        <v>19</v>
      </c>
      <c r="AM307" s="88">
        <v>13</v>
      </c>
      <c r="AN307" s="88" t="s">
        <v>111</v>
      </c>
      <c r="AO307" s="88" t="s">
        <v>111</v>
      </c>
      <c r="AP307" s="88" t="s">
        <v>111</v>
      </c>
      <c r="AQ307" s="88">
        <v>53</v>
      </c>
      <c r="AR307" s="88" t="s">
        <v>111</v>
      </c>
      <c r="AS307" s="88" t="s">
        <v>94</v>
      </c>
      <c r="AT307" s="88">
        <v>1.7</v>
      </c>
      <c r="AU307" s="88" t="s">
        <v>94</v>
      </c>
      <c r="AV307" s="88">
        <v>3.8</v>
      </c>
      <c r="AW307" s="88">
        <v>34</v>
      </c>
      <c r="AX307" s="88">
        <v>2000</v>
      </c>
      <c r="AY307" s="88">
        <v>4.7</v>
      </c>
      <c r="AZ307" s="88">
        <v>8.1</v>
      </c>
      <c r="BA307" s="88">
        <v>1.3</v>
      </c>
      <c r="BB307" s="88">
        <v>110</v>
      </c>
      <c r="BC307" s="88" t="s">
        <v>101</v>
      </c>
    </row>
    <row r="308" spans="1:55" x14ac:dyDescent="0.25">
      <c r="A308" s="88" t="s">
        <v>28</v>
      </c>
      <c r="B308" s="89">
        <v>40890.54791666667</v>
      </c>
      <c r="C308" s="89">
        <v>40889.53402777778</v>
      </c>
      <c r="D308" s="89">
        <v>40890.450694444444</v>
      </c>
      <c r="E308" s="88">
        <v>12</v>
      </c>
      <c r="F308" s="88" t="s">
        <v>107</v>
      </c>
      <c r="G308" s="88" t="s">
        <v>92</v>
      </c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>
        <v>12</v>
      </c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 t="s">
        <v>94</v>
      </c>
      <c r="AT308" s="88">
        <v>1.1000000000000001</v>
      </c>
      <c r="AU308" s="88" t="s">
        <v>94</v>
      </c>
      <c r="AV308" s="88">
        <v>1.6</v>
      </c>
      <c r="AW308" s="88">
        <v>15</v>
      </c>
      <c r="AX308" s="88">
        <v>110</v>
      </c>
      <c r="AY308" s="88">
        <v>2.5</v>
      </c>
      <c r="AZ308" s="88">
        <v>1</v>
      </c>
      <c r="BA308" s="88">
        <v>1</v>
      </c>
      <c r="BB308" s="88">
        <v>40</v>
      </c>
      <c r="BC308" s="88" t="s">
        <v>101</v>
      </c>
    </row>
    <row r="309" spans="1:55" x14ac:dyDescent="0.25">
      <c r="A309" s="88" t="s">
        <v>28</v>
      </c>
      <c r="B309" s="89">
        <v>40890.547222222223</v>
      </c>
      <c r="C309" s="88"/>
      <c r="D309" s="88"/>
      <c r="E309" s="88"/>
      <c r="F309" s="88" t="s">
        <v>93</v>
      </c>
      <c r="G309" s="88" t="s">
        <v>92</v>
      </c>
      <c r="H309" s="88">
        <v>11.48</v>
      </c>
      <c r="I309" s="88">
        <v>1066</v>
      </c>
      <c r="J309" s="88"/>
      <c r="K309" s="88">
        <v>7.76</v>
      </c>
      <c r="L309" s="88">
        <v>13.51</v>
      </c>
      <c r="M309" s="88"/>
      <c r="N309" s="88"/>
      <c r="O309" s="88">
        <v>3800</v>
      </c>
      <c r="P309" s="88">
        <v>5700</v>
      </c>
      <c r="Q309" s="88" t="s">
        <v>126</v>
      </c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</row>
    <row r="310" spans="1:55" x14ac:dyDescent="0.25">
      <c r="A310" s="88" t="s">
        <v>28</v>
      </c>
      <c r="B310" s="89">
        <v>40892.418055555558</v>
      </c>
      <c r="C310" s="89">
        <v>40890.53402777778</v>
      </c>
      <c r="D310" s="89">
        <v>40891.28402777778</v>
      </c>
      <c r="E310" s="88">
        <v>10</v>
      </c>
      <c r="F310" s="88" t="s">
        <v>108</v>
      </c>
      <c r="G310" s="88" t="s">
        <v>92</v>
      </c>
      <c r="H310" s="88"/>
      <c r="I310" s="88"/>
      <c r="J310" s="88">
        <v>595</v>
      </c>
      <c r="K310" s="88"/>
      <c r="L310" s="88"/>
      <c r="M310" s="88">
        <v>8.01</v>
      </c>
      <c r="N310" s="88">
        <v>1640</v>
      </c>
      <c r="O310" s="88"/>
      <c r="P310" s="88"/>
      <c r="Q310" s="88"/>
      <c r="R310" s="88" t="s">
        <v>90</v>
      </c>
      <c r="S310" s="88">
        <v>133</v>
      </c>
      <c r="T310" s="88">
        <v>441</v>
      </c>
      <c r="U310" s="88"/>
      <c r="V310" s="88">
        <v>6.7</v>
      </c>
      <c r="W310" s="88"/>
      <c r="X310" s="88">
        <v>4.4800000000000004</v>
      </c>
      <c r="Y310" s="88" t="s">
        <v>99</v>
      </c>
      <c r="Z310" s="88">
        <v>12.6</v>
      </c>
      <c r="AA310" s="88">
        <v>0.05</v>
      </c>
      <c r="AB310" s="88">
        <v>0.6</v>
      </c>
      <c r="AC310" s="88">
        <v>0.28999999999999998</v>
      </c>
      <c r="AD310" s="88" t="s">
        <v>90</v>
      </c>
      <c r="AE310" s="88" t="s">
        <v>90</v>
      </c>
      <c r="AF310" s="88" t="s">
        <v>97</v>
      </c>
      <c r="AG310" s="88" t="s">
        <v>97</v>
      </c>
      <c r="AH310" s="88" t="s">
        <v>97</v>
      </c>
      <c r="AI310" s="88">
        <v>59</v>
      </c>
      <c r="AJ310" s="88"/>
      <c r="AK310" s="88"/>
      <c r="AL310" s="88"/>
      <c r="AM310" s="88"/>
      <c r="AN310" s="88"/>
      <c r="AO310" s="88"/>
      <c r="AP310" s="88"/>
      <c r="AQ310" s="88"/>
      <c r="AR310" s="88"/>
      <c r="AS310" s="88" t="s">
        <v>94</v>
      </c>
      <c r="AT310" s="88">
        <v>1.2</v>
      </c>
      <c r="AU310" s="88" t="s">
        <v>94</v>
      </c>
      <c r="AV310" s="88">
        <v>0.75</v>
      </c>
      <c r="AW310" s="88">
        <v>15</v>
      </c>
      <c r="AX310" s="88">
        <v>220</v>
      </c>
      <c r="AY310" s="88">
        <v>2.1</v>
      </c>
      <c r="AZ310" s="88">
        <v>0.94</v>
      </c>
      <c r="BA310" s="88">
        <v>5.0999999999999996</v>
      </c>
      <c r="BB310" s="88">
        <v>28</v>
      </c>
      <c r="BC310" s="88" t="s">
        <v>101</v>
      </c>
    </row>
    <row r="311" spans="1:55" x14ac:dyDescent="0.25">
      <c r="A311" s="88" t="s">
        <v>28</v>
      </c>
      <c r="B311" s="89">
        <v>40892.418055555558</v>
      </c>
      <c r="C311" s="89">
        <v>40890.53402777778</v>
      </c>
      <c r="D311" s="89">
        <v>40891.28402777778</v>
      </c>
      <c r="E311" s="88">
        <v>10</v>
      </c>
      <c r="F311" s="88" t="s">
        <v>107</v>
      </c>
      <c r="G311" s="88" t="s">
        <v>92</v>
      </c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>
        <v>6.4</v>
      </c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 t="s">
        <v>94</v>
      </c>
      <c r="AT311" s="88">
        <v>1.2</v>
      </c>
      <c r="AU311" s="88" t="s">
        <v>94</v>
      </c>
      <c r="AV311" s="88">
        <v>0.56999999999999995</v>
      </c>
      <c r="AW311" s="88">
        <v>12</v>
      </c>
      <c r="AX311" s="88">
        <v>50</v>
      </c>
      <c r="AY311" s="88">
        <v>1.9</v>
      </c>
      <c r="AZ311" s="88" t="s">
        <v>94</v>
      </c>
      <c r="BA311" s="88">
        <v>5</v>
      </c>
      <c r="BB311" s="88">
        <v>22</v>
      </c>
      <c r="BC311" s="88" t="s">
        <v>101</v>
      </c>
    </row>
    <row r="312" spans="1:55" x14ac:dyDescent="0.25">
      <c r="A312" s="88" t="s">
        <v>28</v>
      </c>
      <c r="B312" s="89">
        <v>40892.417361111111</v>
      </c>
      <c r="C312" s="88"/>
      <c r="D312" s="88"/>
      <c r="E312" s="88"/>
      <c r="F312" s="88" t="s">
        <v>93</v>
      </c>
      <c r="G312" s="88" t="s">
        <v>92</v>
      </c>
      <c r="H312" s="88">
        <v>12.44</v>
      </c>
      <c r="I312" s="88">
        <v>2320</v>
      </c>
      <c r="J312" s="88"/>
      <c r="K312" s="88">
        <v>8.01</v>
      </c>
      <c r="L312" s="88">
        <v>13.25</v>
      </c>
      <c r="M312" s="88"/>
      <c r="N312" s="88"/>
      <c r="O312" s="88">
        <v>260</v>
      </c>
      <c r="P312" s="88">
        <v>2200</v>
      </c>
      <c r="Q312" s="88">
        <v>26000</v>
      </c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  <c r="BC312" s="88"/>
    </row>
    <row r="313" spans="1:55" x14ac:dyDescent="0.25">
      <c r="A313" s="88" t="s">
        <v>28</v>
      </c>
      <c r="B313" s="89">
        <v>40906.45416666667</v>
      </c>
      <c r="C313" s="89">
        <v>40905.429861111108</v>
      </c>
      <c r="D313" s="89">
        <v>40906.388194444444</v>
      </c>
      <c r="E313" s="88">
        <v>24</v>
      </c>
      <c r="F313" s="88" t="s">
        <v>100</v>
      </c>
      <c r="G313" s="88" t="s">
        <v>92</v>
      </c>
      <c r="H313" s="88"/>
      <c r="I313" s="88"/>
      <c r="J313" s="88">
        <v>1000</v>
      </c>
      <c r="K313" s="88"/>
      <c r="L313" s="88"/>
      <c r="M313" s="88">
        <v>8.02</v>
      </c>
      <c r="N313" s="88">
        <v>2650</v>
      </c>
      <c r="O313" s="88"/>
      <c r="P313" s="88"/>
      <c r="Q313" s="88"/>
      <c r="R313" s="88"/>
      <c r="S313" s="88"/>
      <c r="T313" s="88"/>
      <c r="U313" s="88"/>
      <c r="V313" s="88"/>
      <c r="W313" s="88"/>
      <c r="X313" s="88">
        <v>1.1599999999999999</v>
      </c>
      <c r="Y313" s="88" t="s">
        <v>99</v>
      </c>
      <c r="Z313" s="88">
        <v>16.5</v>
      </c>
      <c r="AA313" s="88" t="s">
        <v>98</v>
      </c>
      <c r="AB313" s="88">
        <v>0.5</v>
      </c>
      <c r="AC313" s="88">
        <v>0.08</v>
      </c>
      <c r="AD313" s="88" t="s">
        <v>90</v>
      </c>
      <c r="AE313" s="88" t="s">
        <v>90</v>
      </c>
      <c r="AF313" s="88" t="s">
        <v>97</v>
      </c>
      <c r="AG313" s="88" t="s">
        <v>97</v>
      </c>
      <c r="AH313" s="88" t="s">
        <v>97</v>
      </c>
      <c r="AI313" s="88" t="s">
        <v>97</v>
      </c>
      <c r="AJ313" s="88"/>
      <c r="AK313" s="88"/>
      <c r="AL313" s="88"/>
      <c r="AM313" s="88"/>
      <c r="AN313" s="88"/>
      <c r="AO313" s="88"/>
      <c r="AP313" s="88"/>
      <c r="AQ313" s="88"/>
      <c r="AR313" s="88"/>
      <c r="AS313" s="88" t="s">
        <v>94</v>
      </c>
      <c r="AT313" s="88">
        <v>1.2</v>
      </c>
      <c r="AU313" s="88" t="s">
        <v>94</v>
      </c>
      <c r="AV313" s="88" t="s">
        <v>94</v>
      </c>
      <c r="AW313" s="88">
        <v>8.1999999999999993</v>
      </c>
      <c r="AX313" s="88">
        <v>37</v>
      </c>
      <c r="AY313" s="88">
        <v>1.3</v>
      </c>
      <c r="AZ313" s="88" t="s">
        <v>94</v>
      </c>
      <c r="BA313" s="88">
        <v>9.1</v>
      </c>
      <c r="BB313" s="88">
        <v>7.8</v>
      </c>
      <c r="BC313" s="88" t="s">
        <v>101</v>
      </c>
    </row>
    <row r="314" spans="1:55" x14ac:dyDescent="0.25">
      <c r="A314" s="88" t="s">
        <v>28</v>
      </c>
      <c r="B314" s="89">
        <v>40906.45416666667</v>
      </c>
      <c r="C314" s="89">
        <v>40905.429861111108</v>
      </c>
      <c r="D314" s="89">
        <v>40906.388194444444</v>
      </c>
      <c r="E314" s="88">
        <v>24</v>
      </c>
      <c r="F314" s="88" t="s">
        <v>96</v>
      </c>
      <c r="G314" s="88" t="s">
        <v>92</v>
      </c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 t="s">
        <v>94</v>
      </c>
      <c r="AT314" s="88">
        <v>1.2</v>
      </c>
      <c r="AU314" s="88" t="s">
        <v>94</v>
      </c>
      <c r="AV314" s="88" t="s">
        <v>94</v>
      </c>
      <c r="AW314" s="88">
        <v>6.9</v>
      </c>
      <c r="AX314" s="88" t="s">
        <v>95</v>
      </c>
      <c r="AY314" s="88">
        <v>1.2</v>
      </c>
      <c r="AZ314" s="88" t="s">
        <v>94</v>
      </c>
      <c r="BA314" s="88">
        <v>9</v>
      </c>
      <c r="BB314" s="88">
        <v>8.6</v>
      </c>
      <c r="BC314" s="88" t="s">
        <v>101</v>
      </c>
    </row>
    <row r="315" spans="1:55" x14ac:dyDescent="0.25">
      <c r="A315" s="88" t="s">
        <v>28</v>
      </c>
      <c r="B315" s="89">
        <v>40906.45416666667</v>
      </c>
      <c r="C315" s="89"/>
      <c r="D315" s="89"/>
      <c r="E315" s="88"/>
      <c r="F315" s="88" t="s">
        <v>93</v>
      </c>
      <c r="G315" s="88" t="s">
        <v>92</v>
      </c>
      <c r="H315" s="88">
        <v>16.46</v>
      </c>
      <c r="I315" s="88">
        <v>2763</v>
      </c>
      <c r="J315" s="88"/>
      <c r="K315" s="88">
        <v>7.78</v>
      </c>
      <c r="L315" s="88">
        <v>13.29</v>
      </c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  <c r="BC315" s="88"/>
    </row>
    <row r="316" spans="1:55" x14ac:dyDescent="0.25">
      <c r="A316" s="88" t="s">
        <v>28</v>
      </c>
      <c r="B316" s="89">
        <v>40917.4375</v>
      </c>
      <c r="C316" s="89">
        <v>40917.435416666667</v>
      </c>
      <c r="D316" s="89">
        <v>40918.393750000003</v>
      </c>
      <c r="E316" s="88">
        <v>24</v>
      </c>
      <c r="F316" s="88" t="s">
        <v>100</v>
      </c>
      <c r="G316" s="88" t="s">
        <v>92</v>
      </c>
      <c r="H316" s="88"/>
      <c r="I316" s="88"/>
      <c r="J316" s="88">
        <v>865</v>
      </c>
      <c r="K316" s="88"/>
      <c r="L316" s="88"/>
      <c r="M316" s="88">
        <v>7.99</v>
      </c>
      <c r="N316" s="88">
        <v>2400</v>
      </c>
      <c r="O316" s="88"/>
      <c r="P316" s="88"/>
      <c r="Q316" s="88"/>
      <c r="R316" s="88" t="s">
        <v>90</v>
      </c>
      <c r="S316" s="88">
        <v>168</v>
      </c>
      <c r="T316" s="88">
        <v>707</v>
      </c>
      <c r="U316" s="88"/>
      <c r="V316" s="88">
        <v>3.1</v>
      </c>
      <c r="W316" s="88"/>
      <c r="X316" s="88">
        <v>2.2799999999999998</v>
      </c>
      <c r="Y316" s="88" t="s">
        <v>99</v>
      </c>
      <c r="Z316" s="88">
        <v>14.1</v>
      </c>
      <c r="AA316" s="88" t="s">
        <v>98</v>
      </c>
      <c r="AB316" s="88">
        <v>0.8</v>
      </c>
      <c r="AC316" s="88">
        <v>0.11</v>
      </c>
      <c r="AD316" s="88" t="s">
        <v>90</v>
      </c>
      <c r="AE316" s="88" t="s">
        <v>90</v>
      </c>
      <c r="AF316" s="88" t="s">
        <v>97</v>
      </c>
      <c r="AG316" s="88">
        <v>300</v>
      </c>
      <c r="AH316" s="88" t="s">
        <v>97</v>
      </c>
      <c r="AI316" s="88" t="s">
        <v>97</v>
      </c>
      <c r="AJ316" s="88"/>
      <c r="AK316" s="88"/>
      <c r="AL316" s="88"/>
      <c r="AM316" s="88"/>
      <c r="AN316" s="88"/>
      <c r="AO316" s="88"/>
      <c r="AP316" s="88"/>
      <c r="AQ316" s="88"/>
      <c r="AR316" s="88"/>
      <c r="AS316" s="88" t="s">
        <v>94</v>
      </c>
      <c r="AT316" s="88">
        <v>1.2</v>
      </c>
      <c r="AU316" s="88" t="s">
        <v>94</v>
      </c>
      <c r="AV316" s="88" t="s">
        <v>94</v>
      </c>
      <c r="AW316" s="88">
        <v>10</v>
      </c>
      <c r="AX316" s="88">
        <v>54</v>
      </c>
      <c r="AY316" s="88">
        <v>3.5</v>
      </c>
      <c r="AZ316" s="88" t="s">
        <v>94</v>
      </c>
      <c r="BA316" s="88">
        <v>8.3000000000000007</v>
      </c>
      <c r="BB316" s="88">
        <v>5.7</v>
      </c>
      <c r="BC316" s="88" t="s">
        <v>101</v>
      </c>
    </row>
    <row r="317" spans="1:55" x14ac:dyDescent="0.25">
      <c r="A317" s="88" t="s">
        <v>28</v>
      </c>
      <c r="B317" s="89">
        <v>40917.4375</v>
      </c>
      <c r="C317" s="89">
        <v>40917.435416666667</v>
      </c>
      <c r="D317" s="89">
        <v>40918.393750000003</v>
      </c>
      <c r="E317" s="88">
        <v>24</v>
      </c>
      <c r="F317" s="88" t="s">
        <v>96</v>
      </c>
      <c r="G317" s="88" t="s">
        <v>92</v>
      </c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>
        <v>3</v>
      </c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 t="s">
        <v>94</v>
      </c>
      <c r="AT317" s="88">
        <v>1.2</v>
      </c>
      <c r="AU317" s="88" t="s">
        <v>94</v>
      </c>
      <c r="AV317" s="88" t="s">
        <v>94</v>
      </c>
      <c r="AW317" s="88">
        <v>7.6</v>
      </c>
      <c r="AX317" s="88" t="s">
        <v>95</v>
      </c>
      <c r="AY317" s="88">
        <v>1.2</v>
      </c>
      <c r="AZ317" s="88" t="s">
        <v>94</v>
      </c>
      <c r="BA317" s="88">
        <v>7.7</v>
      </c>
      <c r="BB317" s="88">
        <v>5.0999999999999996</v>
      </c>
      <c r="BC317" s="88" t="s">
        <v>101</v>
      </c>
    </row>
    <row r="318" spans="1:55" x14ac:dyDescent="0.25">
      <c r="A318" s="88" t="s">
        <v>28</v>
      </c>
      <c r="B318" s="89">
        <v>40917.4375</v>
      </c>
      <c r="C318" s="89"/>
      <c r="D318" s="89"/>
      <c r="E318" s="88"/>
      <c r="F318" s="88" t="s">
        <v>93</v>
      </c>
      <c r="G318" s="88" t="s">
        <v>92</v>
      </c>
      <c r="H318" s="88">
        <v>19.98</v>
      </c>
      <c r="I318" s="88">
        <v>2221</v>
      </c>
      <c r="J318" s="88"/>
      <c r="K318" s="88">
        <v>7.99</v>
      </c>
      <c r="L318" s="88">
        <v>13.16</v>
      </c>
      <c r="M318" s="88"/>
      <c r="N318" s="88"/>
      <c r="O318" s="88">
        <v>20</v>
      </c>
      <c r="P318" s="88">
        <v>40</v>
      </c>
      <c r="Q318" s="88" t="s">
        <v>125</v>
      </c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  <c r="BA318" s="88"/>
      <c r="BB318" s="88"/>
      <c r="BC318" s="88"/>
    </row>
    <row r="319" spans="1:55" x14ac:dyDescent="0.25">
      <c r="A319" s="88" t="s">
        <v>28</v>
      </c>
      <c r="B319" s="89">
        <v>40970.479166666664</v>
      </c>
      <c r="C319" s="89">
        <v>40969.445138888892</v>
      </c>
      <c r="D319" s="89">
        <v>40970.40347222222</v>
      </c>
      <c r="E319" s="88">
        <v>24</v>
      </c>
      <c r="F319" s="88" t="s">
        <v>100</v>
      </c>
      <c r="G319" s="88" t="s">
        <v>92</v>
      </c>
      <c r="H319" s="88"/>
      <c r="I319" s="88"/>
      <c r="J319" s="88">
        <v>690</v>
      </c>
      <c r="K319" s="88"/>
      <c r="L319" s="88"/>
      <c r="M319" s="88">
        <v>8.2200000000000006</v>
      </c>
      <c r="N319" s="88">
        <v>2020</v>
      </c>
      <c r="O319" s="88"/>
      <c r="P319" s="88"/>
      <c r="Q319" s="88"/>
      <c r="R319" s="88"/>
      <c r="S319" s="88"/>
      <c r="T319" s="88"/>
      <c r="U319" s="88"/>
      <c r="V319" s="88"/>
      <c r="W319" s="88"/>
      <c r="X319" s="88">
        <v>1.77</v>
      </c>
      <c r="Y319" s="88" t="s">
        <v>99</v>
      </c>
      <c r="Z319" s="88">
        <v>8.9</v>
      </c>
      <c r="AA319" s="88" t="s">
        <v>98</v>
      </c>
      <c r="AB319" s="88">
        <v>0.6</v>
      </c>
      <c r="AC319" s="88">
        <v>0.09</v>
      </c>
      <c r="AD319" s="88" t="s">
        <v>90</v>
      </c>
      <c r="AE319" s="88" t="s">
        <v>90</v>
      </c>
      <c r="AF319" s="88" t="s">
        <v>97</v>
      </c>
      <c r="AG319" s="88" t="s">
        <v>97</v>
      </c>
      <c r="AH319" s="88">
        <v>22</v>
      </c>
      <c r="AI319" s="88" t="s">
        <v>97</v>
      </c>
      <c r="AJ319" s="88"/>
      <c r="AK319" s="88"/>
      <c r="AL319" s="88"/>
      <c r="AM319" s="88"/>
      <c r="AN319" s="88"/>
      <c r="AO319" s="88"/>
      <c r="AP319" s="88"/>
      <c r="AQ319" s="88"/>
      <c r="AR319" s="88"/>
      <c r="AS319" s="88" t="s">
        <v>103</v>
      </c>
      <c r="AT319" s="88">
        <v>1.1499999999999999</v>
      </c>
      <c r="AU319" s="88" t="s">
        <v>99</v>
      </c>
      <c r="AV319" s="88">
        <v>0.5</v>
      </c>
      <c r="AW319" s="88">
        <v>13.47</v>
      </c>
      <c r="AX319" s="88">
        <v>102.18</v>
      </c>
      <c r="AY319" s="88">
        <v>1.48</v>
      </c>
      <c r="AZ319" s="88">
        <v>0.25</v>
      </c>
      <c r="BA319" s="88">
        <v>7.05</v>
      </c>
      <c r="BB319" s="88">
        <v>83.79</v>
      </c>
      <c r="BC319" s="88" t="s">
        <v>98</v>
      </c>
    </row>
    <row r="320" spans="1:55" x14ac:dyDescent="0.25">
      <c r="A320" s="88" t="s">
        <v>28</v>
      </c>
      <c r="B320" s="89">
        <v>40970.479166666664</v>
      </c>
      <c r="C320" s="89">
        <v>40969.445138888892</v>
      </c>
      <c r="D320" s="89">
        <v>40970.40347222222</v>
      </c>
      <c r="E320" s="88">
        <v>24</v>
      </c>
      <c r="F320" s="88" t="s">
        <v>96</v>
      </c>
      <c r="G320" s="88" t="s">
        <v>92</v>
      </c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 t="s">
        <v>103</v>
      </c>
      <c r="AT320" s="88">
        <v>1.17</v>
      </c>
      <c r="AU320" s="88" t="s">
        <v>99</v>
      </c>
      <c r="AV320" s="88">
        <v>0.44</v>
      </c>
      <c r="AW320" s="88">
        <v>11.98</v>
      </c>
      <c r="AX320" s="88">
        <v>41.43</v>
      </c>
      <c r="AY320" s="88">
        <v>1.47</v>
      </c>
      <c r="AZ320" s="88">
        <v>0.11</v>
      </c>
      <c r="BA320" s="88">
        <v>6.54</v>
      </c>
      <c r="BB320" s="88">
        <v>108.64</v>
      </c>
      <c r="BC320" s="88" t="s">
        <v>98</v>
      </c>
    </row>
    <row r="321" spans="1:55" x14ac:dyDescent="0.25">
      <c r="A321" s="88" t="s">
        <v>28</v>
      </c>
      <c r="B321" s="89">
        <v>40970.479166666664</v>
      </c>
      <c r="C321" s="89"/>
      <c r="D321" s="89"/>
      <c r="E321" s="88"/>
      <c r="F321" s="88" t="s">
        <v>93</v>
      </c>
      <c r="G321" s="88" t="s">
        <v>92</v>
      </c>
      <c r="H321" s="88">
        <v>11.44</v>
      </c>
      <c r="I321" s="88">
        <v>2604</v>
      </c>
      <c r="J321" s="88"/>
      <c r="K321" s="88">
        <v>8.3000000000000007</v>
      </c>
      <c r="L321" s="88">
        <v>17.760000000000002</v>
      </c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  <c r="BA321" s="88"/>
      <c r="BB321" s="88"/>
      <c r="BC321" s="88"/>
    </row>
    <row r="322" spans="1:55" x14ac:dyDescent="0.25">
      <c r="A322" s="88" t="s">
        <v>28</v>
      </c>
      <c r="B322" s="89">
        <v>40996.47152777778</v>
      </c>
      <c r="C322" s="88"/>
      <c r="D322" s="88"/>
      <c r="E322" s="88"/>
      <c r="F322" s="88" t="s">
        <v>100</v>
      </c>
      <c r="G322" s="88" t="s">
        <v>92</v>
      </c>
      <c r="H322" s="88">
        <v>13.83</v>
      </c>
      <c r="I322" s="88">
        <v>2771</v>
      </c>
      <c r="J322" s="88"/>
      <c r="K322" s="88">
        <v>8</v>
      </c>
      <c r="L322" s="88">
        <v>17.690000000000001</v>
      </c>
      <c r="M322" s="88">
        <v>8.1</v>
      </c>
      <c r="N322" s="88">
        <v>2680</v>
      </c>
      <c r="O322" s="88"/>
      <c r="P322" s="88"/>
      <c r="Q322" s="88"/>
      <c r="R322" s="88"/>
      <c r="S322" s="88"/>
      <c r="T322" s="88"/>
      <c r="U322" s="88"/>
      <c r="V322" s="88"/>
      <c r="W322" s="88"/>
      <c r="X322" s="88">
        <v>1.07</v>
      </c>
      <c r="Y322" s="88" t="s">
        <v>99</v>
      </c>
      <c r="Z322" s="88">
        <v>14.3</v>
      </c>
      <c r="AA322" s="88" t="s">
        <v>98</v>
      </c>
      <c r="AB322" s="88">
        <v>0.7</v>
      </c>
      <c r="AC322" s="88">
        <v>0.09</v>
      </c>
      <c r="AD322" s="88" t="s">
        <v>90</v>
      </c>
      <c r="AE322" s="88" t="s">
        <v>90</v>
      </c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  <c r="BA322" s="88"/>
      <c r="BB322" s="88"/>
      <c r="BC322" s="88"/>
    </row>
    <row r="323" spans="1:55" x14ac:dyDescent="0.25">
      <c r="A323" s="88" t="s">
        <v>28</v>
      </c>
      <c r="B323" s="89">
        <v>41002.479166666664</v>
      </c>
      <c r="C323" s="89">
        <v>41001.460416666669</v>
      </c>
      <c r="D323" s="89">
        <v>41002.418749999997</v>
      </c>
      <c r="E323" s="88">
        <v>24</v>
      </c>
      <c r="F323" s="88" t="s">
        <v>100</v>
      </c>
      <c r="G323" s="88" t="s">
        <v>92</v>
      </c>
      <c r="H323" s="88"/>
      <c r="I323" s="88"/>
      <c r="J323" s="88">
        <v>870</v>
      </c>
      <c r="K323" s="88"/>
      <c r="L323" s="88"/>
      <c r="M323" s="88">
        <v>8.15</v>
      </c>
      <c r="N323" s="88">
        <v>2420</v>
      </c>
      <c r="O323" s="88"/>
      <c r="P323" s="88"/>
      <c r="Q323" s="88"/>
      <c r="R323" s="88" t="s">
        <v>90</v>
      </c>
      <c r="S323" s="88">
        <v>184</v>
      </c>
      <c r="T323" s="88">
        <v>848</v>
      </c>
      <c r="U323" s="88"/>
      <c r="V323" s="88">
        <v>6</v>
      </c>
      <c r="W323" s="88"/>
      <c r="X323" s="88">
        <v>0.9</v>
      </c>
      <c r="Y323" s="88" t="s">
        <v>99</v>
      </c>
      <c r="Z323" s="88">
        <v>11</v>
      </c>
      <c r="AA323" s="88" t="s">
        <v>98</v>
      </c>
      <c r="AB323" s="88">
        <v>1</v>
      </c>
      <c r="AC323" s="88">
        <v>0.06</v>
      </c>
      <c r="AD323" s="88" t="s">
        <v>90</v>
      </c>
      <c r="AE323" s="88" t="s">
        <v>90</v>
      </c>
      <c r="AF323" s="88" t="s">
        <v>97</v>
      </c>
      <c r="AG323" s="88" t="s">
        <v>97</v>
      </c>
      <c r="AH323" s="88" t="s">
        <v>97</v>
      </c>
      <c r="AI323" s="88" t="s">
        <v>97</v>
      </c>
      <c r="AJ323" s="88"/>
      <c r="AK323" s="88"/>
      <c r="AL323" s="88"/>
      <c r="AM323" s="88"/>
      <c r="AN323" s="88"/>
      <c r="AO323" s="88"/>
      <c r="AP323" s="88"/>
      <c r="AQ323" s="88"/>
      <c r="AR323" s="88"/>
      <c r="AS323" s="88" t="s">
        <v>103</v>
      </c>
      <c r="AT323" s="88">
        <v>1.26</v>
      </c>
      <c r="AU323" s="88">
        <v>0.09</v>
      </c>
      <c r="AV323" s="88">
        <v>0.43</v>
      </c>
      <c r="AW323" s="88">
        <v>18.98</v>
      </c>
      <c r="AX323" s="88">
        <v>50.76</v>
      </c>
      <c r="AY323" s="88">
        <v>2.0299999999999998</v>
      </c>
      <c r="AZ323" s="88">
        <v>0.22700000000000001</v>
      </c>
      <c r="BA323" s="88">
        <v>10.87</v>
      </c>
      <c r="BB323" s="88">
        <v>13.65</v>
      </c>
      <c r="BC323" s="88" t="s">
        <v>98</v>
      </c>
    </row>
    <row r="324" spans="1:55" x14ac:dyDescent="0.25">
      <c r="A324" s="88" t="s">
        <v>28</v>
      </c>
      <c r="B324" s="89">
        <v>41002.479166666664</v>
      </c>
      <c r="C324" s="89">
        <v>41001.460416666669</v>
      </c>
      <c r="D324" s="89">
        <v>41002.418749999997</v>
      </c>
      <c r="E324" s="88">
        <v>24</v>
      </c>
      <c r="F324" s="88" t="s">
        <v>96</v>
      </c>
      <c r="G324" s="88" t="s">
        <v>92</v>
      </c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>
        <v>5.7</v>
      </c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 t="s">
        <v>103</v>
      </c>
      <c r="AT324" s="88">
        <v>1.18</v>
      </c>
      <c r="AU324" s="88">
        <v>7.9000000000000001E-2</v>
      </c>
      <c r="AV324" s="88">
        <v>0.39</v>
      </c>
      <c r="AW324" s="88">
        <v>16.75</v>
      </c>
      <c r="AX324" s="88">
        <v>20.52</v>
      </c>
      <c r="AY324" s="88">
        <v>2</v>
      </c>
      <c r="AZ324" s="88">
        <v>0.10100000000000001</v>
      </c>
      <c r="BA324" s="88">
        <v>10.67</v>
      </c>
      <c r="BB324" s="88">
        <v>13.12</v>
      </c>
      <c r="BC324" s="88" t="s">
        <v>98</v>
      </c>
    </row>
    <row r="325" spans="1:55" x14ac:dyDescent="0.25">
      <c r="A325" s="88" t="s">
        <v>28</v>
      </c>
      <c r="B325" s="89">
        <v>41002.479166666664</v>
      </c>
      <c r="C325" s="88"/>
      <c r="D325" s="88"/>
      <c r="E325" s="88"/>
      <c r="F325" s="88" t="s">
        <v>93</v>
      </c>
      <c r="G325" s="88" t="s">
        <v>92</v>
      </c>
      <c r="H325" s="88">
        <v>18.38</v>
      </c>
      <c r="I325" s="88">
        <v>2809</v>
      </c>
      <c r="J325" s="88"/>
      <c r="K325" s="88">
        <v>8.1300000000000008</v>
      </c>
      <c r="L325" s="88">
        <v>19.71</v>
      </c>
      <c r="M325" s="88"/>
      <c r="N325" s="88"/>
      <c r="O325" s="88">
        <v>30</v>
      </c>
      <c r="P325" s="88">
        <v>120</v>
      </c>
      <c r="Q325" s="88" t="s">
        <v>124</v>
      </c>
      <c r="R325" s="88"/>
      <c r="S325" s="88"/>
      <c r="T325" s="88"/>
      <c r="U325" s="88"/>
      <c r="V325" s="88"/>
      <c r="W325" s="88" t="s">
        <v>90</v>
      </c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</row>
    <row r="326" spans="1:55" x14ac:dyDescent="0.25">
      <c r="A326" s="88" t="s">
        <v>28</v>
      </c>
      <c r="B326" s="89">
        <v>41038.470138888886</v>
      </c>
      <c r="C326" s="89">
        <v>41037.48333333333</v>
      </c>
      <c r="D326" s="89">
        <v>41038.441666666666</v>
      </c>
      <c r="E326" s="88">
        <v>24</v>
      </c>
      <c r="F326" s="88" t="s">
        <v>100</v>
      </c>
      <c r="G326" s="88" t="s">
        <v>92</v>
      </c>
      <c r="H326" s="88"/>
      <c r="I326" s="88"/>
      <c r="J326" s="88">
        <v>960</v>
      </c>
      <c r="K326" s="88"/>
      <c r="L326" s="88"/>
      <c r="M326" s="88">
        <v>8.15</v>
      </c>
      <c r="N326" s="88">
        <v>2660</v>
      </c>
      <c r="O326" s="88"/>
      <c r="P326" s="88"/>
      <c r="Q326" s="88"/>
      <c r="R326" s="88"/>
      <c r="S326" s="88"/>
      <c r="T326" s="88"/>
      <c r="U326" s="88"/>
      <c r="V326" s="88"/>
      <c r="W326" s="88"/>
      <c r="X326" s="88">
        <v>1.0900000000000001</v>
      </c>
      <c r="Y326" s="88" t="s">
        <v>99</v>
      </c>
      <c r="Z326" s="88">
        <v>10.6</v>
      </c>
      <c r="AA326" s="88" t="s">
        <v>98</v>
      </c>
      <c r="AB326" s="88">
        <v>0.9</v>
      </c>
      <c r="AC326" s="88">
        <v>0.06</v>
      </c>
      <c r="AD326" s="88" t="s">
        <v>90</v>
      </c>
      <c r="AE326" s="88" t="s">
        <v>90</v>
      </c>
      <c r="AF326" s="88" t="s">
        <v>97</v>
      </c>
      <c r="AG326" s="88" t="s">
        <v>97</v>
      </c>
      <c r="AH326" s="88" t="s">
        <v>97</v>
      </c>
      <c r="AI326" s="88" t="s">
        <v>97</v>
      </c>
      <c r="AJ326" s="88"/>
      <c r="AK326" s="88"/>
      <c r="AL326" s="88"/>
      <c r="AM326" s="88"/>
      <c r="AN326" s="88"/>
      <c r="AO326" s="88"/>
      <c r="AP326" s="88"/>
      <c r="AQ326" s="88"/>
      <c r="AR326" s="88"/>
      <c r="AS326" s="88" t="s">
        <v>94</v>
      </c>
      <c r="AT326" s="88">
        <v>1.5</v>
      </c>
      <c r="AU326" s="88" t="s">
        <v>94</v>
      </c>
      <c r="AV326" s="88">
        <v>0.53</v>
      </c>
      <c r="AW326" s="88">
        <v>15</v>
      </c>
      <c r="AX326" s="88">
        <v>25</v>
      </c>
      <c r="AY326" s="88">
        <v>1.8</v>
      </c>
      <c r="AZ326" s="88" t="s">
        <v>94</v>
      </c>
      <c r="BA326" s="88">
        <v>9.6999999999999993</v>
      </c>
      <c r="BB326" s="88">
        <v>6.3</v>
      </c>
      <c r="BC326" s="88" t="s">
        <v>101</v>
      </c>
    </row>
    <row r="327" spans="1:55" x14ac:dyDescent="0.25">
      <c r="A327" s="88" t="s">
        <v>28</v>
      </c>
      <c r="B327" s="89">
        <v>41038.470138888886</v>
      </c>
      <c r="C327" s="89">
        <v>41037.48333333333</v>
      </c>
      <c r="D327" s="89">
        <v>41038.441666666666</v>
      </c>
      <c r="E327" s="88">
        <v>24</v>
      </c>
      <c r="F327" s="88" t="s">
        <v>96</v>
      </c>
      <c r="G327" s="88" t="s">
        <v>92</v>
      </c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 t="s">
        <v>94</v>
      </c>
      <c r="AT327" s="88">
        <v>1.4</v>
      </c>
      <c r="AU327" s="88" t="s">
        <v>94</v>
      </c>
      <c r="AV327" s="88" t="s">
        <v>94</v>
      </c>
      <c r="AW327" s="88">
        <v>12</v>
      </c>
      <c r="AX327" s="88" t="s">
        <v>95</v>
      </c>
      <c r="AY327" s="88">
        <v>1.7</v>
      </c>
      <c r="AZ327" s="88" t="s">
        <v>94</v>
      </c>
      <c r="BA327" s="88">
        <v>9.1</v>
      </c>
      <c r="BB327" s="88">
        <v>5.3</v>
      </c>
      <c r="BC327" s="88" t="s">
        <v>101</v>
      </c>
    </row>
    <row r="328" spans="1:55" x14ac:dyDescent="0.25">
      <c r="A328" s="88" t="s">
        <v>28</v>
      </c>
      <c r="B328" s="89">
        <v>41038.470138888886</v>
      </c>
      <c r="C328" s="89"/>
      <c r="D328" s="89"/>
      <c r="E328" s="88"/>
      <c r="F328" s="88" t="s">
        <v>93</v>
      </c>
      <c r="G328" s="88" t="s">
        <v>92</v>
      </c>
      <c r="H328" s="88">
        <v>18.77</v>
      </c>
      <c r="I328" s="88">
        <v>2885</v>
      </c>
      <c r="J328" s="88"/>
      <c r="K328" s="88">
        <v>8.36</v>
      </c>
      <c r="L328" s="88">
        <v>23.5</v>
      </c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  <c r="BA328" s="88"/>
      <c r="BB328" s="88"/>
      <c r="BC328" s="88"/>
    </row>
    <row r="329" spans="1:55" x14ac:dyDescent="0.25">
      <c r="A329" s="88" t="s">
        <v>28</v>
      </c>
      <c r="B329" s="89">
        <v>41065.423611111109</v>
      </c>
      <c r="C329" s="89">
        <v>41064.42291666667</v>
      </c>
      <c r="D329" s="89">
        <v>41065.381249999999</v>
      </c>
      <c r="E329" s="88">
        <v>24</v>
      </c>
      <c r="F329" s="88" t="s">
        <v>100</v>
      </c>
      <c r="G329" s="88" t="s">
        <v>92</v>
      </c>
      <c r="H329" s="88"/>
      <c r="I329" s="88"/>
      <c r="J329" s="88">
        <v>830</v>
      </c>
      <c r="K329" s="88"/>
      <c r="L329" s="88"/>
      <c r="M329" s="88">
        <v>8.01</v>
      </c>
      <c r="N329" s="88">
        <v>2480</v>
      </c>
      <c r="O329" s="88"/>
      <c r="P329" s="88"/>
      <c r="Q329" s="88"/>
      <c r="R329" s="88" t="s">
        <v>90</v>
      </c>
      <c r="S329" s="88">
        <v>189</v>
      </c>
      <c r="T329" s="88">
        <v>947</v>
      </c>
      <c r="U329" s="88"/>
      <c r="V329" s="88">
        <v>3.81</v>
      </c>
      <c r="W329" s="88"/>
      <c r="X329" s="88">
        <v>15</v>
      </c>
      <c r="Y329" s="88" t="s">
        <v>99</v>
      </c>
      <c r="Z329" s="88">
        <v>10</v>
      </c>
      <c r="AA329" s="88" t="s">
        <v>98</v>
      </c>
      <c r="AB329" s="88">
        <v>1.1100000000000001</v>
      </c>
      <c r="AC329" s="88">
        <v>0.23</v>
      </c>
      <c r="AD329" s="88">
        <v>25</v>
      </c>
      <c r="AE329" s="88">
        <v>6</v>
      </c>
      <c r="AF329" s="88" t="s">
        <v>97</v>
      </c>
      <c r="AG329" s="88" t="s">
        <v>97</v>
      </c>
      <c r="AH329" s="88" t="s">
        <v>97</v>
      </c>
      <c r="AI329" s="88" t="s">
        <v>97</v>
      </c>
      <c r="AJ329" s="88"/>
      <c r="AK329" s="88"/>
      <c r="AL329" s="88"/>
      <c r="AM329" s="88"/>
      <c r="AN329" s="88"/>
      <c r="AO329" s="88"/>
      <c r="AP329" s="88"/>
      <c r="AQ329" s="88"/>
      <c r="AR329" s="88"/>
      <c r="AS329" s="88" t="s">
        <v>94</v>
      </c>
      <c r="AT329" s="88">
        <v>2</v>
      </c>
      <c r="AU329" s="88" t="s">
        <v>94</v>
      </c>
      <c r="AV329" s="88">
        <v>0.61</v>
      </c>
      <c r="AW329" s="88">
        <v>15</v>
      </c>
      <c r="AX329" s="88">
        <v>270</v>
      </c>
      <c r="AY329" s="88">
        <v>1.8</v>
      </c>
      <c r="AZ329" s="88">
        <v>0.96</v>
      </c>
      <c r="BA329" s="88">
        <v>8.1999999999999993</v>
      </c>
      <c r="BB329" s="88">
        <v>15</v>
      </c>
      <c r="BC329" s="88">
        <v>5.6000000000000001E-2</v>
      </c>
    </row>
    <row r="330" spans="1:55" x14ac:dyDescent="0.25">
      <c r="A330" s="88" t="s">
        <v>28</v>
      </c>
      <c r="B330" s="89">
        <v>41065.423611111109</v>
      </c>
      <c r="C330" s="89">
        <v>41064.42291666667</v>
      </c>
      <c r="D330" s="89">
        <v>41065.381249999999</v>
      </c>
      <c r="E330" s="88">
        <v>24</v>
      </c>
      <c r="F330" s="88" t="s">
        <v>96</v>
      </c>
      <c r="G330" s="88" t="s">
        <v>92</v>
      </c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>
        <v>3.62</v>
      </c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 t="s">
        <v>94</v>
      </c>
      <c r="AT330" s="88">
        <v>1.8</v>
      </c>
      <c r="AU330" s="88" t="s">
        <v>94</v>
      </c>
      <c r="AV330" s="88" t="s">
        <v>94</v>
      </c>
      <c r="AW330" s="88">
        <v>7.4</v>
      </c>
      <c r="AX330" s="88" t="s">
        <v>95</v>
      </c>
      <c r="AY330" s="88">
        <v>1.6</v>
      </c>
      <c r="AZ330" s="88" t="s">
        <v>94</v>
      </c>
      <c r="BA330" s="88">
        <v>8.1999999999999993</v>
      </c>
      <c r="BB330" s="88">
        <v>5.9</v>
      </c>
      <c r="BC330" s="88" t="s">
        <v>101</v>
      </c>
    </row>
    <row r="331" spans="1:55" x14ac:dyDescent="0.25">
      <c r="A331" s="88" t="s">
        <v>28</v>
      </c>
      <c r="B331" s="89">
        <v>41065.460416666669</v>
      </c>
      <c r="C331" s="88"/>
      <c r="D331" s="88"/>
      <c r="E331" s="88"/>
      <c r="F331" s="88" t="s">
        <v>93</v>
      </c>
      <c r="G331" s="88" t="s">
        <v>92</v>
      </c>
      <c r="H331" s="88">
        <v>14.8</v>
      </c>
      <c r="I331" s="88">
        <v>2558</v>
      </c>
      <c r="J331" s="88"/>
      <c r="K331" s="88">
        <v>7.97</v>
      </c>
      <c r="L331" s="88">
        <v>25.51</v>
      </c>
      <c r="M331" s="88"/>
      <c r="N331" s="88"/>
      <c r="O331" s="88">
        <v>110</v>
      </c>
      <c r="P331" s="88">
        <v>160</v>
      </c>
      <c r="Q331" s="88" t="s">
        <v>123</v>
      </c>
      <c r="R331" s="88"/>
      <c r="S331" s="88"/>
      <c r="T331" s="88"/>
      <c r="U331" s="88"/>
      <c r="V331" s="88"/>
      <c r="W331" s="88" t="s">
        <v>90</v>
      </c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 t="s">
        <v>94</v>
      </c>
      <c r="AT331" s="88">
        <v>2.2000000000000002</v>
      </c>
      <c r="AU331" s="88" t="s">
        <v>94</v>
      </c>
      <c r="AV331" s="88">
        <v>0.82</v>
      </c>
      <c r="AW331" s="88">
        <v>19</v>
      </c>
      <c r="AX331" s="88">
        <v>480</v>
      </c>
      <c r="AY331" s="88">
        <v>6.2</v>
      </c>
      <c r="AZ331" s="88">
        <v>1.2</v>
      </c>
      <c r="BA331" s="88">
        <v>8.4</v>
      </c>
      <c r="BB331" s="88">
        <v>20</v>
      </c>
      <c r="BC331" s="88"/>
    </row>
    <row r="332" spans="1:55" x14ac:dyDescent="0.25">
      <c r="A332" s="88" t="s">
        <v>29</v>
      </c>
      <c r="B332" s="89">
        <v>40730.423611111109</v>
      </c>
      <c r="C332" s="89">
        <v>40729.363888888889</v>
      </c>
      <c r="D332" s="89">
        <v>40730.322222222225</v>
      </c>
      <c r="E332" s="88">
        <v>24</v>
      </c>
      <c r="F332" s="88" t="s">
        <v>100</v>
      </c>
      <c r="G332" s="88" t="s">
        <v>92</v>
      </c>
      <c r="H332" s="88"/>
      <c r="I332" s="88"/>
      <c r="J332" s="88">
        <v>640</v>
      </c>
      <c r="K332" s="88"/>
      <c r="L332" s="88"/>
      <c r="M332" s="88">
        <v>8.5399999999999991</v>
      </c>
      <c r="N332" s="88">
        <v>3130</v>
      </c>
      <c r="O332" s="88"/>
      <c r="P332" s="88"/>
      <c r="Q332" s="88"/>
      <c r="R332" s="88"/>
      <c r="S332" s="88"/>
      <c r="T332" s="88"/>
      <c r="U332" s="88"/>
      <c r="V332" s="88"/>
      <c r="W332" s="88"/>
      <c r="X332" s="88">
        <v>26.4</v>
      </c>
      <c r="Y332" s="88" t="s">
        <v>99</v>
      </c>
      <c r="Z332" s="88">
        <v>6.51</v>
      </c>
      <c r="AA332" s="88" t="s">
        <v>98</v>
      </c>
      <c r="AB332" s="88">
        <v>1.3</v>
      </c>
      <c r="AC332" s="88">
        <v>0.36</v>
      </c>
      <c r="AD332" s="88">
        <v>27</v>
      </c>
      <c r="AE332" s="88">
        <v>8</v>
      </c>
      <c r="AF332" s="88" t="s">
        <v>97</v>
      </c>
      <c r="AG332" s="88" t="s">
        <v>97</v>
      </c>
      <c r="AH332" s="88" t="s">
        <v>97</v>
      </c>
      <c r="AI332" s="88" t="s">
        <v>97</v>
      </c>
      <c r="AJ332" s="88"/>
      <c r="AK332" s="88"/>
      <c r="AL332" s="88"/>
      <c r="AM332" s="88"/>
      <c r="AN332" s="88"/>
      <c r="AO332" s="88"/>
      <c r="AP332" s="88"/>
      <c r="AQ332" s="88"/>
      <c r="AR332" s="88"/>
      <c r="AS332" s="88" t="s">
        <v>94</v>
      </c>
      <c r="AT332" s="88">
        <v>7.2</v>
      </c>
      <c r="AU332" s="88" t="s">
        <v>94</v>
      </c>
      <c r="AV332" s="88">
        <v>1.1000000000000001</v>
      </c>
      <c r="AW332" s="88">
        <v>10</v>
      </c>
      <c r="AX332" s="88">
        <v>970</v>
      </c>
      <c r="AY332" s="88">
        <v>4.8</v>
      </c>
      <c r="AZ332" s="88">
        <v>0.69</v>
      </c>
      <c r="BA332" s="88">
        <v>14</v>
      </c>
      <c r="BB332" s="88">
        <v>5.8</v>
      </c>
      <c r="BC332" s="88" t="s">
        <v>101</v>
      </c>
    </row>
    <row r="333" spans="1:55" x14ac:dyDescent="0.25">
      <c r="A333" s="88" t="s">
        <v>29</v>
      </c>
      <c r="B333" s="89">
        <v>40730.423611111109</v>
      </c>
      <c r="C333" s="89">
        <v>40729.363888888889</v>
      </c>
      <c r="D333" s="89">
        <v>40730.322222222225</v>
      </c>
      <c r="E333" s="88">
        <v>24</v>
      </c>
      <c r="F333" s="88" t="s">
        <v>96</v>
      </c>
      <c r="G333" s="88" t="s">
        <v>92</v>
      </c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 t="s">
        <v>94</v>
      </c>
      <c r="AT333" s="88">
        <v>6.9</v>
      </c>
      <c r="AU333" s="88" t="s">
        <v>94</v>
      </c>
      <c r="AV333" s="88" t="s">
        <v>94</v>
      </c>
      <c r="AW333" s="88">
        <v>6.7</v>
      </c>
      <c r="AX333" s="88">
        <v>25</v>
      </c>
      <c r="AY333" s="88">
        <v>3.9</v>
      </c>
      <c r="AZ333" s="88" t="s">
        <v>94</v>
      </c>
      <c r="BA333" s="88">
        <v>14</v>
      </c>
      <c r="BB333" s="88">
        <v>2.1</v>
      </c>
      <c r="BC333" s="88" t="s">
        <v>101</v>
      </c>
    </row>
    <row r="334" spans="1:55" x14ac:dyDescent="0.25">
      <c r="A334" s="88" t="s">
        <v>29</v>
      </c>
      <c r="B334" s="89">
        <v>40730.423611111109</v>
      </c>
      <c r="C334" s="89"/>
      <c r="D334" s="89"/>
      <c r="E334" s="88"/>
      <c r="F334" s="88" t="s">
        <v>93</v>
      </c>
      <c r="G334" s="88" t="s">
        <v>92</v>
      </c>
      <c r="H334" s="88">
        <v>8.74</v>
      </c>
      <c r="I334" s="88">
        <v>2830</v>
      </c>
      <c r="J334" s="88"/>
      <c r="K334" s="88">
        <v>8.48</v>
      </c>
      <c r="L334" s="88">
        <v>27.24</v>
      </c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  <c r="BA334" s="88"/>
      <c r="BB334" s="88"/>
      <c r="BC334" s="88"/>
    </row>
    <row r="335" spans="1:55" x14ac:dyDescent="0.25">
      <c r="A335" s="88" t="s">
        <v>29</v>
      </c>
      <c r="B335" s="89">
        <v>40745.467361111114</v>
      </c>
      <c r="C335" s="89">
        <v>40744.476388888892</v>
      </c>
      <c r="D335" s="89">
        <v>40745.43472222222</v>
      </c>
      <c r="E335" s="88">
        <v>24</v>
      </c>
      <c r="F335" s="88" t="s">
        <v>100</v>
      </c>
      <c r="G335" s="88" t="s">
        <v>92</v>
      </c>
      <c r="H335" s="88"/>
      <c r="I335" s="88"/>
      <c r="J335" s="88"/>
      <c r="K335" s="88"/>
      <c r="L335" s="88"/>
      <c r="M335" s="88">
        <v>8.9</v>
      </c>
      <c r="N335" s="88">
        <v>3200</v>
      </c>
      <c r="O335" s="88"/>
      <c r="P335" s="88"/>
      <c r="Q335" s="88"/>
      <c r="R335" s="88"/>
      <c r="S335" s="88"/>
      <c r="T335" s="88"/>
      <c r="U335" s="88"/>
      <c r="V335" s="88"/>
      <c r="W335" s="88"/>
      <c r="X335" s="88">
        <v>23.7</v>
      </c>
      <c r="Y335" s="88" t="s">
        <v>99</v>
      </c>
      <c r="Z335" s="88">
        <v>0.97</v>
      </c>
      <c r="AA335" s="88" t="s">
        <v>98</v>
      </c>
      <c r="AB335" s="88">
        <v>1.79</v>
      </c>
      <c r="AC335" s="88">
        <v>0.56999999999999995</v>
      </c>
      <c r="AD335" s="88">
        <v>74</v>
      </c>
      <c r="AE335" s="88">
        <v>16</v>
      </c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  <c r="BA335" s="88"/>
      <c r="BB335" s="88"/>
      <c r="BC335" s="88"/>
    </row>
    <row r="336" spans="1:55" x14ac:dyDescent="0.25">
      <c r="A336" s="88" t="s">
        <v>29</v>
      </c>
      <c r="B336" s="89">
        <v>40745.467361111114</v>
      </c>
      <c r="C336" s="89">
        <v>40744.476388888892</v>
      </c>
      <c r="D336" s="89">
        <v>40745.43472222222</v>
      </c>
      <c r="E336" s="88">
        <v>24</v>
      </c>
      <c r="F336" s="88" t="s">
        <v>96</v>
      </c>
      <c r="G336" s="88" t="s">
        <v>92</v>
      </c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</row>
    <row r="337" spans="1:55" x14ac:dyDescent="0.25">
      <c r="A337" s="88" t="s">
        <v>29</v>
      </c>
      <c r="B337" s="89">
        <v>40745.467361111114</v>
      </c>
      <c r="C337" s="89"/>
      <c r="D337" s="89"/>
      <c r="E337" s="88"/>
      <c r="F337" s="88" t="s">
        <v>93</v>
      </c>
      <c r="G337" s="88" t="s">
        <v>92</v>
      </c>
      <c r="H337" s="88">
        <v>17.34</v>
      </c>
      <c r="I337" s="88">
        <v>2987</v>
      </c>
      <c r="J337" s="88"/>
      <c r="K337" s="88">
        <v>8.58</v>
      </c>
      <c r="L337" s="88">
        <v>25.79</v>
      </c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  <c r="BA337" s="88"/>
      <c r="BB337" s="88"/>
      <c r="BC337" s="88"/>
    </row>
    <row r="338" spans="1:55" x14ac:dyDescent="0.25">
      <c r="A338" s="88" t="s">
        <v>29</v>
      </c>
      <c r="B338" s="89">
        <v>40771.476388888892</v>
      </c>
      <c r="C338" s="89">
        <v>40770.488888888889</v>
      </c>
      <c r="D338" s="89">
        <v>40771.447222222225</v>
      </c>
      <c r="E338" s="88">
        <v>24</v>
      </c>
      <c r="F338" s="88" t="s">
        <v>100</v>
      </c>
      <c r="G338" s="88" t="s">
        <v>92</v>
      </c>
      <c r="H338" s="88"/>
      <c r="I338" s="88"/>
      <c r="J338" s="88"/>
      <c r="K338" s="88"/>
      <c r="L338" s="88"/>
      <c r="M338" s="88">
        <v>8.31</v>
      </c>
      <c r="N338" s="88">
        <v>3150</v>
      </c>
      <c r="O338" s="88"/>
      <c r="P338" s="88"/>
      <c r="Q338" s="88"/>
      <c r="R338" s="88"/>
      <c r="S338" s="88"/>
      <c r="T338" s="88"/>
      <c r="U338" s="88"/>
      <c r="V338" s="88"/>
      <c r="W338" s="88"/>
      <c r="X338" s="88">
        <v>44</v>
      </c>
      <c r="Y338" s="88" t="s">
        <v>99</v>
      </c>
      <c r="Z338" s="88">
        <v>1</v>
      </c>
      <c r="AA338" s="88" t="s">
        <v>98</v>
      </c>
      <c r="AB338" s="88">
        <v>1.6</v>
      </c>
      <c r="AC338" s="88">
        <v>0.55000000000000004</v>
      </c>
      <c r="AD338" s="88">
        <v>62</v>
      </c>
      <c r="AE338" s="88">
        <v>10</v>
      </c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</row>
    <row r="339" spans="1:55" x14ac:dyDescent="0.25">
      <c r="A339" s="88" t="s">
        <v>29</v>
      </c>
      <c r="B339" s="89">
        <v>40771.476388888892</v>
      </c>
      <c r="C339" s="89">
        <v>40770.488888888889</v>
      </c>
      <c r="D339" s="89">
        <v>40771.447222222225</v>
      </c>
      <c r="E339" s="88">
        <v>24</v>
      </c>
      <c r="F339" s="88" t="s">
        <v>96</v>
      </c>
      <c r="G339" s="88" t="s">
        <v>92</v>
      </c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  <c r="BA339" s="88"/>
      <c r="BB339" s="88"/>
      <c r="BC339" s="88"/>
    </row>
    <row r="340" spans="1:55" x14ac:dyDescent="0.25">
      <c r="A340" s="88" t="s">
        <v>29</v>
      </c>
      <c r="B340" s="89">
        <v>40771.476388888892</v>
      </c>
      <c r="C340" s="89"/>
      <c r="D340" s="89"/>
      <c r="E340" s="88"/>
      <c r="F340" s="88" t="s">
        <v>93</v>
      </c>
      <c r="G340" s="88" t="s">
        <v>92</v>
      </c>
      <c r="H340" s="88">
        <v>7.25</v>
      </c>
      <c r="I340" s="88">
        <v>3103</v>
      </c>
      <c r="J340" s="88"/>
      <c r="K340" s="88">
        <v>8.31</v>
      </c>
      <c r="L340" s="88">
        <v>26.18</v>
      </c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  <c r="BA340" s="88"/>
      <c r="BB340" s="88"/>
      <c r="BC340" s="88"/>
    </row>
    <row r="341" spans="1:55" x14ac:dyDescent="0.25">
      <c r="A341" s="88" t="s">
        <v>29</v>
      </c>
      <c r="B341" s="89">
        <v>40778.415277777778</v>
      </c>
      <c r="C341" s="89">
        <v>40777.452777777777</v>
      </c>
      <c r="D341" s="89">
        <v>40778.411111111112</v>
      </c>
      <c r="E341" s="88">
        <v>24</v>
      </c>
      <c r="F341" s="88" t="s">
        <v>100</v>
      </c>
      <c r="G341" s="88" t="s">
        <v>92</v>
      </c>
      <c r="H341" s="88"/>
      <c r="I341" s="88"/>
      <c r="J341" s="88">
        <v>740</v>
      </c>
      <c r="K341" s="88"/>
      <c r="L341" s="88"/>
      <c r="M341" s="88">
        <v>8.34</v>
      </c>
      <c r="N341" s="88">
        <v>3150</v>
      </c>
      <c r="O341" s="88"/>
      <c r="P341" s="88"/>
      <c r="Q341" s="88"/>
      <c r="R341" s="88" t="s">
        <v>90</v>
      </c>
      <c r="S341" s="88">
        <v>371</v>
      </c>
      <c r="T341" s="88">
        <v>910</v>
      </c>
      <c r="U341" s="88"/>
      <c r="V341" s="88">
        <v>7.5</v>
      </c>
      <c r="W341" s="88"/>
      <c r="X341" s="88">
        <v>30</v>
      </c>
      <c r="Y341" s="88" t="s">
        <v>99</v>
      </c>
      <c r="Z341" s="88">
        <v>0.8</v>
      </c>
      <c r="AA341" s="88" t="s">
        <v>98</v>
      </c>
      <c r="AB341" s="88">
        <v>1.1000000000000001</v>
      </c>
      <c r="AC341" s="88">
        <v>0.64</v>
      </c>
      <c r="AD341" s="88">
        <v>46</v>
      </c>
      <c r="AE341" s="88">
        <v>11</v>
      </c>
      <c r="AF341" s="88" t="s">
        <v>97</v>
      </c>
      <c r="AG341" s="88" t="s">
        <v>97</v>
      </c>
      <c r="AH341" s="88" t="s">
        <v>97</v>
      </c>
      <c r="AI341" s="88" t="s">
        <v>97</v>
      </c>
      <c r="AJ341" s="88"/>
      <c r="AK341" s="88"/>
      <c r="AL341" s="88"/>
      <c r="AM341" s="88"/>
      <c r="AN341" s="88"/>
      <c r="AO341" s="88"/>
      <c r="AP341" s="88"/>
      <c r="AQ341" s="88"/>
      <c r="AR341" s="88"/>
      <c r="AS341" s="88" t="s">
        <v>94</v>
      </c>
      <c r="AT341" s="88">
        <v>7.3</v>
      </c>
      <c r="AU341" s="88" t="s">
        <v>94</v>
      </c>
      <c r="AV341" s="88">
        <v>1.3</v>
      </c>
      <c r="AW341" s="88">
        <v>9.8000000000000007</v>
      </c>
      <c r="AX341" s="88">
        <v>1000</v>
      </c>
      <c r="AY341" s="88">
        <v>3</v>
      </c>
      <c r="AZ341" s="88">
        <v>1.2</v>
      </c>
      <c r="BA341" s="88">
        <v>11</v>
      </c>
      <c r="BB341" s="88">
        <v>8</v>
      </c>
      <c r="BC341" s="88" t="s">
        <v>101</v>
      </c>
    </row>
    <row r="342" spans="1:55" x14ac:dyDescent="0.25">
      <c r="A342" s="88" t="s">
        <v>29</v>
      </c>
      <c r="B342" s="89">
        <v>40778.415277777778</v>
      </c>
      <c r="C342" s="89">
        <v>40777.452777777777</v>
      </c>
      <c r="D342" s="89">
        <v>40778.411111111112</v>
      </c>
      <c r="E342" s="88">
        <v>24</v>
      </c>
      <c r="F342" s="88" t="s">
        <v>96</v>
      </c>
      <c r="G342" s="88" t="s">
        <v>92</v>
      </c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>
        <v>7.3</v>
      </c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 t="s">
        <v>94</v>
      </c>
      <c r="AT342" s="88">
        <v>6.6</v>
      </c>
      <c r="AU342" s="88" t="s">
        <v>94</v>
      </c>
      <c r="AV342" s="88" t="s">
        <v>94</v>
      </c>
      <c r="AW342" s="88">
        <v>5</v>
      </c>
      <c r="AX342" s="88" t="s">
        <v>95</v>
      </c>
      <c r="AY342" s="88">
        <v>2.6</v>
      </c>
      <c r="AZ342" s="88" t="s">
        <v>94</v>
      </c>
      <c r="BA342" s="88">
        <v>11</v>
      </c>
      <c r="BB342" s="88" t="s">
        <v>111</v>
      </c>
      <c r="BC342" s="88" t="s">
        <v>101</v>
      </c>
    </row>
    <row r="343" spans="1:55" x14ac:dyDescent="0.25">
      <c r="A343" s="88" t="s">
        <v>29</v>
      </c>
      <c r="B343" s="89">
        <v>40778.415277777778</v>
      </c>
      <c r="C343" s="89"/>
      <c r="D343" s="89"/>
      <c r="E343" s="88"/>
      <c r="F343" s="88" t="s">
        <v>93</v>
      </c>
      <c r="G343" s="88" t="s">
        <v>92</v>
      </c>
      <c r="H343" s="88">
        <v>12.11</v>
      </c>
      <c r="I343" s="88">
        <v>2998</v>
      </c>
      <c r="J343" s="88"/>
      <c r="K343" s="88">
        <v>8.17</v>
      </c>
      <c r="L343" s="88">
        <v>25.42</v>
      </c>
      <c r="M343" s="88"/>
      <c r="N343" s="88"/>
      <c r="O343" s="88" t="s">
        <v>122</v>
      </c>
      <c r="P343" s="88">
        <v>9</v>
      </c>
      <c r="Q343" s="88" t="s">
        <v>121</v>
      </c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  <c r="BA343" s="88"/>
      <c r="BB343" s="88"/>
      <c r="BC343" s="88"/>
    </row>
    <row r="344" spans="1:55" x14ac:dyDescent="0.25">
      <c r="A344" s="88" t="s">
        <v>29</v>
      </c>
      <c r="B344" s="89">
        <v>40822.400000000001</v>
      </c>
      <c r="C344" s="89">
        <v>40821.511111111111</v>
      </c>
      <c r="D344" s="89">
        <v>40821.552777777775</v>
      </c>
      <c r="E344" s="88">
        <v>6</v>
      </c>
      <c r="F344" s="88" t="s">
        <v>108</v>
      </c>
      <c r="G344" s="88" t="s">
        <v>92</v>
      </c>
      <c r="H344" s="88"/>
      <c r="I344" s="88"/>
      <c r="J344" s="88">
        <v>540</v>
      </c>
      <c r="K344" s="88"/>
      <c r="L344" s="88"/>
      <c r="M344" s="88">
        <v>7.93</v>
      </c>
      <c r="N344" s="88">
        <v>2370</v>
      </c>
      <c r="O344" s="88"/>
      <c r="P344" s="88"/>
      <c r="Q344" s="88"/>
      <c r="R344" s="88" t="s">
        <v>90</v>
      </c>
      <c r="S344" s="88">
        <v>258</v>
      </c>
      <c r="T344" s="88">
        <v>643</v>
      </c>
      <c r="U344" s="88"/>
      <c r="V344" s="88">
        <v>17</v>
      </c>
      <c r="W344" s="88"/>
      <c r="X344" s="88">
        <v>14.2</v>
      </c>
      <c r="Y344" s="88" t="s">
        <v>99</v>
      </c>
      <c r="Z344" s="88">
        <v>17</v>
      </c>
      <c r="AA344" s="88" t="s">
        <v>98</v>
      </c>
      <c r="AB344" s="88">
        <v>2.4</v>
      </c>
      <c r="AC344" s="88">
        <v>0.48</v>
      </c>
      <c r="AD344" s="88">
        <v>26</v>
      </c>
      <c r="AE344" s="88">
        <v>6</v>
      </c>
      <c r="AF344" s="88" t="s">
        <v>97</v>
      </c>
      <c r="AG344" s="88" t="s">
        <v>97</v>
      </c>
      <c r="AH344" s="88" t="s">
        <v>97</v>
      </c>
      <c r="AI344" s="88" t="s">
        <v>97</v>
      </c>
      <c r="AJ344" s="88" t="s">
        <v>111</v>
      </c>
      <c r="AK344" s="88">
        <v>4.3</v>
      </c>
      <c r="AL344" s="88" t="s">
        <v>111</v>
      </c>
      <c r="AM344" s="88" t="s">
        <v>111</v>
      </c>
      <c r="AN344" s="88" t="s">
        <v>111</v>
      </c>
      <c r="AO344" s="88" t="s">
        <v>111</v>
      </c>
      <c r="AP344" s="88" t="s">
        <v>111</v>
      </c>
      <c r="AQ344" s="88" t="s">
        <v>90</v>
      </c>
      <c r="AR344" s="88" t="s">
        <v>111</v>
      </c>
      <c r="AS344" s="88" t="s">
        <v>94</v>
      </c>
      <c r="AT344" s="88">
        <v>6</v>
      </c>
      <c r="AU344" s="88" t="s">
        <v>94</v>
      </c>
      <c r="AV344" s="88">
        <v>1.2</v>
      </c>
      <c r="AW344" s="88">
        <v>17</v>
      </c>
      <c r="AX344" s="88">
        <v>870</v>
      </c>
      <c r="AY344" s="88">
        <v>5.8</v>
      </c>
      <c r="AZ344" s="88">
        <v>0.94</v>
      </c>
      <c r="BA344" s="88">
        <v>12</v>
      </c>
      <c r="BB344" s="88">
        <v>20</v>
      </c>
      <c r="BC344" s="88" t="s">
        <v>101</v>
      </c>
    </row>
    <row r="345" spans="1:55" x14ac:dyDescent="0.25">
      <c r="A345" s="88" t="s">
        <v>29</v>
      </c>
      <c r="B345" s="89">
        <v>40822.400000000001</v>
      </c>
      <c r="C345" s="89">
        <v>40821.511111111111</v>
      </c>
      <c r="D345" s="89">
        <v>40821.552777777775</v>
      </c>
      <c r="E345" s="88">
        <v>6</v>
      </c>
      <c r="F345" s="88" t="s">
        <v>107</v>
      </c>
      <c r="G345" s="88" t="s">
        <v>92</v>
      </c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>
        <v>17</v>
      </c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 t="s">
        <v>94</v>
      </c>
      <c r="AT345" s="88">
        <v>5.2</v>
      </c>
      <c r="AU345" s="88" t="s">
        <v>94</v>
      </c>
      <c r="AV345" s="88" t="s">
        <v>94</v>
      </c>
      <c r="AW345" s="88">
        <v>13</v>
      </c>
      <c r="AX345" s="88">
        <v>51</v>
      </c>
      <c r="AY345" s="88">
        <v>5</v>
      </c>
      <c r="AZ345" s="88" t="s">
        <v>94</v>
      </c>
      <c r="BA345" s="88">
        <v>11</v>
      </c>
      <c r="BB345" s="88">
        <v>13</v>
      </c>
      <c r="BC345" s="88" t="s">
        <v>101</v>
      </c>
    </row>
    <row r="346" spans="1:55" x14ac:dyDescent="0.25">
      <c r="A346" s="88" t="s">
        <v>29</v>
      </c>
      <c r="B346" s="89">
        <v>40822.400694444441</v>
      </c>
      <c r="C346" s="89">
        <v>40821.594444444447</v>
      </c>
      <c r="D346" s="89">
        <v>40822.177777777775</v>
      </c>
      <c r="E346" s="88">
        <v>15</v>
      </c>
      <c r="F346" s="88" t="s">
        <v>108</v>
      </c>
      <c r="G346" s="88" t="s">
        <v>92</v>
      </c>
      <c r="H346" s="88"/>
      <c r="I346" s="88"/>
      <c r="J346" s="88">
        <v>140</v>
      </c>
      <c r="K346" s="88"/>
      <c r="L346" s="88"/>
      <c r="M346" s="88">
        <v>7.46</v>
      </c>
      <c r="N346" s="88">
        <v>590</v>
      </c>
      <c r="O346" s="88"/>
      <c r="P346" s="88"/>
      <c r="Q346" s="88"/>
      <c r="R346" s="88">
        <v>15</v>
      </c>
      <c r="S346" s="88">
        <v>54.5</v>
      </c>
      <c r="T346" s="88">
        <v>108</v>
      </c>
      <c r="U346" s="88"/>
      <c r="V346" s="88">
        <v>16</v>
      </c>
      <c r="W346" s="88"/>
      <c r="X346" s="88">
        <v>193</v>
      </c>
      <c r="Y346" s="88" t="s">
        <v>99</v>
      </c>
      <c r="Z346" s="88">
        <v>6.2</v>
      </c>
      <c r="AA346" s="88">
        <v>0.2</v>
      </c>
      <c r="AB346" s="88">
        <v>3.3</v>
      </c>
      <c r="AC346" s="88">
        <v>2.8</v>
      </c>
      <c r="AD346" s="88">
        <v>480</v>
      </c>
      <c r="AE346" s="88">
        <v>63</v>
      </c>
      <c r="AF346" s="88" t="s">
        <v>97</v>
      </c>
      <c r="AG346" s="88" t="s">
        <v>97</v>
      </c>
      <c r="AH346" s="88" t="s">
        <v>97</v>
      </c>
      <c r="AI346" s="88">
        <v>65</v>
      </c>
      <c r="AJ346" s="88"/>
      <c r="AK346" s="88"/>
      <c r="AL346" s="88"/>
      <c r="AM346" s="88"/>
      <c r="AN346" s="88"/>
      <c r="AO346" s="88"/>
      <c r="AP346" s="88"/>
      <c r="AQ346" s="88"/>
      <c r="AR346" s="88"/>
      <c r="AS346" s="88" t="s">
        <v>94</v>
      </c>
      <c r="AT346" s="88">
        <v>6</v>
      </c>
      <c r="AU346" s="88">
        <v>1.3</v>
      </c>
      <c r="AV346" s="88">
        <v>13</v>
      </c>
      <c r="AW346" s="88">
        <v>45</v>
      </c>
      <c r="AX346" s="88">
        <v>13000</v>
      </c>
      <c r="AY346" s="88">
        <v>15</v>
      </c>
      <c r="AZ346" s="88">
        <v>9.5</v>
      </c>
      <c r="BA346" s="88">
        <v>2.5</v>
      </c>
      <c r="BB346" s="88">
        <v>120</v>
      </c>
      <c r="BC346" s="88" t="s">
        <v>101</v>
      </c>
    </row>
    <row r="347" spans="1:55" x14ac:dyDescent="0.25">
      <c r="A347" s="88" t="s">
        <v>29</v>
      </c>
      <c r="B347" s="89">
        <v>40822.400694444441</v>
      </c>
      <c r="C347" s="89">
        <v>40821.594444444447</v>
      </c>
      <c r="D347" s="89">
        <v>40822.177777777775</v>
      </c>
      <c r="E347" s="88">
        <v>15</v>
      </c>
      <c r="F347" s="88" t="s">
        <v>107</v>
      </c>
      <c r="G347" s="88" t="s">
        <v>92</v>
      </c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>
        <v>15</v>
      </c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 t="s">
        <v>94</v>
      </c>
      <c r="AT347" s="88">
        <v>3</v>
      </c>
      <c r="AU347" s="88" t="s">
        <v>94</v>
      </c>
      <c r="AV347" s="88">
        <v>0.73</v>
      </c>
      <c r="AW347" s="88">
        <v>11</v>
      </c>
      <c r="AX347" s="88">
        <v>180</v>
      </c>
      <c r="AY347" s="88">
        <v>4.0999999999999996</v>
      </c>
      <c r="AZ347" s="88" t="s">
        <v>94</v>
      </c>
      <c r="BA347" s="88">
        <v>2.1</v>
      </c>
      <c r="BB347" s="88">
        <v>13</v>
      </c>
      <c r="BC347" s="88" t="s">
        <v>101</v>
      </c>
    </row>
    <row r="348" spans="1:55" x14ac:dyDescent="0.25">
      <c r="A348" s="88" t="s">
        <v>29</v>
      </c>
      <c r="B348" s="89">
        <v>40822.399305555555</v>
      </c>
      <c r="C348" s="88"/>
      <c r="D348" s="88"/>
      <c r="E348" s="88"/>
      <c r="F348" s="88" t="s">
        <v>93</v>
      </c>
      <c r="G348" s="88" t="s">
        <v>92</v>
      </c>
      <c r="H348" s="88">
        <v>9.3000000000000007</v>
      </c>
      <c r="I348" s="88">
        <v>803</v>
      </c>
      <c r="J348" s="88"/>
      <c r="K348" s="88">
        <v>8.1300000000000008</v>
      </c>
      <c r="L348" s="88">
        <v>17.37</v>
      </c>
      <c r="M348" s="88"/>
      <c r="N348" s="88"/>
      <c r="O348" s="88">
        <v>51000</v>
      </c>
      <c r="P348" s="88">
        <v>54000</v>
      </c>
      <c r="Q348" s="88" t="s">
        <v>120</v>
      </c>
      <c r="R348" s="88"/>
      <c r="S348" s="88"/>
      <c r="T348" s="88"/>
      <c r="U348" s="88"/>
      <c r="V348" s="88"/>
      <c r="W348" s="88" t="s">
        <v>90</v>
      </c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  <c r="BA348" s="88"/>
      <c r="BB348" s="88"/>
      <c r="BC348" s="88"/>
    </row>
    <row r="349" spans="1:55" x14ac:dyDescent="0.25">
      <c r="A349" s="88" t="s">
        <v>29</v>
      </c>
      <c r="B349" s="89">
        <v>40834.50277777778</v>
      </c>
      <c r="C349" s="89">
        <v>40833.493055555555</v>
      </c>
      <c r="D349" s="89">
        <v>40834.451388888891</v>
      </c>
      <c r="E349" s="88">
        <v>12</v>
      </c>
      <c r="F349" s="88" t="s">
        <v>100</v>
      </c>
      <c r="G349" s="88" t="s">
        <v>92</v>
      </c>
      <c r="H349" s="88"/>
      <c r="I349" s="88"/>
      <c r="J349" s="88">
        <v>580</v>
      </c>
      <c r="K349" s="88"/>
      <c r="L349" s="88"/>
      <c r="M349" s="88">
        <v>8.4600000000000009</v>
      </c>
      <c r="N349" s="88">
        <v>2530</v>
      </c>
      <c r="O349" s="88"/>
      <c r="P349" s="88"/>
      <c r="Q349" s="88"/>
      <c r="R349" s="88"/>
      <c r="S349" s="88"/>
      <c r="T349" s="88"/>
      <c r="U349" s="88"/>
      <c r="V349" s="88"/>
      <c r="W349" s="88"/>
      <c r="X349" s="88">
        <v>39</v>
      </c>
      <c r="Y349" s="88" t="s">
        <v>99</v>
      </c>
      <c r="Z349" s="88">
        <v>4.8</v>
      </c>
      <c r="AA349" s="88" t="s">
        <v>98</v>
      </c>
      <c r="AB349" s="88">
        <v>1.8</v>
      </c>
      <c r="AC349" s="88">
        <v>0.45</v>
      </c>
      <c r="AD349" s="88">
        <v>65</v>
      </c>
      <c r="AE349" s="88">
        <v>13</v>
      </c>
      <c r="AF349" s="88" t="s">
        <v>97</v>
      </c>
      <c r="AG349" s="88" t="s">
        <v>97</v>
      </c>
      <c r="AH349" s="88" t="s">
        <v>97</v>
      </c>
      <c r="AI349" s="88" t="s">
        <v>97</v>
      </c>
      <c r="AJ349" s="88"/>
      <c r="AK349" s="88"/>
      <c r="AL349" s="88"/>
      <c r="AM349" s="88"/>
      <c r="AN349" s="88"/>
      <c r="AO349" s="88"/>
      <c r="AP349" s="88"/>
      <c r="AQ349" s="88"/>
      <c r="AR349" s="88"/>
      <c r="AS349" s="88" t="s">
        <v>94</v>
      </c>
      <c r="AT349" s="88">
        <v>6.5</v>
      </c>
      <c r="AU349" s="88" t="s">
        <v>94</v>
      </c>
      <c r="AV349" s="88">
        <v>1</v>
      </c>
      <c r="AW349" s="88">
        <v>8.1</v>
      </c>
      <c r="AX349" s="88">
        <v>870</v>
      </c>
      <c r="AY349" s="88">
        <v>2.8</v>
      </c>
      <c r="AZ349" s="88">
        <v>1.1000000000000001</v>
      </c>
      <c r="BA349" s="88">
        <v>10</v>
      </c>
      <c r="BB349" s="88">
        <v>10</v>
      </c>
      <c r="BC349" s="88" t="s">
        <v>101</v>
      </c>
    </row>
    <row r="350" spans="1:55" x14ac:dyDescent="0.25">
      <c r="A350" s="88" t="s">
        <v>29</v>
      </c>
      <c r="B350" s="89">
        <v>40834.50277777778</v>
      </c>
      <c r="C350" s="89">
        <v>40833.493055555555</v>
      </c>
      <c r="D350" s="89">
        <v>40834.451388888891</v>
      </c>
      <c r="E350" s="88">
        <v>12</v>
      </c>
      <c r="F350" s="88" t="s">
        <v>96</v>
      </c>
      <c r="G350" s="88" t="s">
        <v>92</v>
      </c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 t="s">
        <v>94</v>
      </c>
      <c r="AT350" s="88">
        <v>5.9</v>
      </c>
      <c r="AU350" s="88" t="s">
        <v>94</v>
      </c>
      <c r="AV350" s="88" t="s">
        <v>94</v>
      </c>
      <c r="AW350" s="88">
        <v>3.6</v>
      </c>
      <c r="AX350" s="88" t="s">
        <v>95</v>
      </c>
      <c r="AY350" s="88">
        <v>2</v>
      </c>
      <c r="AZ350" s="88" t="s">
        <v>94</v>
      </c>
      <c r="BA350" s="88">
        <v>10</v>
      </c>
      <c r="BB350" s="88" t="s">
        <v>111</v>
      </c>
      <c r="BC350" s="88" t="s">
        <v>101</v>
      </c>
    </row>
    <row r="351" spans="1:55" x14ac:dyDescent="0.25">
      <c r="A351" s="88" t="s">
        <v>29</v>
      </c>
      <c r="B351" s="89">
        <v>40834.50277777778</v>
      </c>
      <c r="C351" s="89"/>
      <c r="D351" s="89"/>
      <c r="E351" s="88"/>
      <c r="F351" s="88" t="s">
        <v>93</v>
      </c>
      <c r="G351" s="88" t="s">
        <v>92</v>
      </c>
      <c r="H351" s="88">
        <v>12.19</v>
      </c>
      <c r="I351" s="88">
        <v>2504</v>
      </c>
      <c r="J351" s="88"/>
      <c r="K351" s="88">
        <v>8.3699999999999992</v>
      </c>
      <c r="L351" s="88">
        <v>21.81</v>
      </c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  <c r="BA351" s="88"/>
      <c r="BB351" s="88"/>
      <c r="BC351" s="88"/>
    </row>
    <row r="352" spans="1:55" x14ac:dyDescent="0.25">
      <c r="A352" s="88" t="s">
        <v>29</v>
      </c>
      <c r="B352" s="89">
        <v>40877.448611111111</v>
      </c>
      <c r="C352" s="89">
        <v>40876.475694444445</v>
      </c>
      <c r="D352" s="89">
        <v>40877.434027777781</v>
      </c>
      <c r="E352" s="88">
        <v>24</v>
      </c>
      <c r="F352" s="88" t="s">
        <v>100</v>
      </c>
      <c r="G352" s="88" t="s">
        <v>92</v>
      </c>
      <c r="H352" s="88"/>
      <c r="I352" s="88"/>
      <c r="J352" s="88">
        <v>910</v>
      </c>
      <c r="K352" s="88"/>
      <c r="L352" s="88"/>
      <c r="M352" s="88">
        <v>8.35</v>
      </c>
      <c r="N352" s="88">
        <v>2180</v>
      </c>
      <c r="O352" s="88"/>
      <c r="P352" s="88"/>
      <c r="Q352" s="88"/>
      <c r="R352" s="88"/>
      <c r="S352" s="88"/>
      <c r="T352" s="88"/>
      <c r="U352" s="88"/>
      <c r="V352" s="88"/>
      <c r="W352" s="88"/>
      <c r="X352" s="88">
        <v>27.1</v>
      </c>
      <c r="Y352" s="88" t="s">
        <v>99</v>
      </c>
      <c r="Z352" s="88">
        <v>7.5</v>
      </c>
      <c r="AA352" s="88" t="s">
        <v>98</v>
      </c>
      <c r="AB352" s="88">
        <v>1.4</v>
      </c>
      <c r="AC352" s="88">
        <v>0.44</v>
      </c>
      <c r="AD352" s="88">
        <v>36</v>
      </c>
      <c r="AE352" s="88">
        <v>10</v>
      </c>
      <c r="AF352" s="88" t="s">
        <v>97</v>
      </c>
      <c r="AG352" s="88" t="s">
        <v>97</v>
      </c>
      <c r="AH352" s="88" t="s">
        <v>97</v>
      </c>
      <c r="AI352" s="88" t="s">
        <v>97</v>
      </c>
      <c r="AJ352" s="88"/>
      <c r="AK352" s="88"/>
      <c r="AL352" s="88"/>
      <c r="AM352" s="88"/>
      <c r="AN352" s="88"/>
      <c r="AO352" s="88"/>
      <c r="AP352" s="88"/>
      <c r="AQ352" s="88"/>
      <c r="AR352" s="88"/>
      <c r="AS352" s="88" t="s">
        <v>94</v>
      </c>
      <c r="AT352" s="88">
        <v>3.2</v>
      </c>
      <c r="AU352" s="88" t="s">
        <v>94</v>
      </c>
      <c r="AV352" s="88">
        <v>0.9</v>
      </c>
      <c r="AW352" s="88">
        <v>7.6</v>
      </c>
      <c r="AX352" s="88">
        <v>950</v>
      </c>
      <c r="AY352" s="88">
        <v>3.4</v>
      </c>
      <c r="AZ352" s="88">
        <v>0.71</v>
      </c>
      <c r="BA352" s="88">
        <v>9.9</v>
      </c>
      <c r="BB352" s="88">
        <v>6.8</v>
      </c>
      <c r="BC352" s="88" t="s">
        <v>101</v>
      </c>
    </row>
    <row r="353" spans="1:55" x14ac:dyDescent="0.25">
      <c r="A353" s="88" t="s">
        <v>29</v>
      </c>
      <c r="B353" s="89">
        <v>40877.448611111111</v>
      </c>
      <c r="C353" s="89">
        <v>40876.475694444445</v>
      </c>
      <c r="D353" s="89">
        <v>40877.434027777781</v>
      </c>
      <c r="E353" s="88">
        <v>24</v>
      </c>
      <c r="F353" s="88" t="s">
        <v>96</v>
      </c>
      <c r="G353" s="88" t="s">
        <v>92</v>
      </c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 t="s">
        <v>94</v>
      </c>
      <c r="AT353" s="88">
        <v>2.9</v>
      </c>
      <c r="AU353" s="88" t="s">
        <v>94</v>
      </c>
      <c r="AV353" s="88" t="s">
        <v>94</v>
      </c>
      <c r="AW353" s="88">
        <v>4.5</v>
      </c>
      <c r="AX353" s="88" t="s">
        <v>95</v>
      </c>
      <c r="AY353" s="88">
        <v>2.4</v>
      </c>
      <c r="AZ353" s="88" t="s">
        <v>94</v>
      </c>
      <c r="BA353" s="88">
        <v>9.8000000000000007</v>
      </c>
      <c r="BB353" s="88">
        <v>2.7</v>
      </c>
      <c r="BC353" s="88" t="s">
        <v>101</v>
      </c>
    </row>
    <row r="354" spans="1:55" x14ac:dyDescent="0.25">
      <c r="A354" s="88" t="s">
        <v>29</v>
      </c>
      <c r="B354" s="89">
        <v>40877.448611111111</v>
      </c>
      <c r="C354" s="89"/>
      <c r="D354" s="89"/>
      <c r="E354" s="88"/>
      <c r="F354" s="88" t="s">
        <v>93</v>
      </c>
      <c r="G354" s="88" t="s">
        <v>92</v>
      </c>
      <c r="H354" s="88">
        <v>13.46</v>
      </c>
      <c r="I354" s="88">
        <v>2188</v>
      </c>
      <c r="J354" s="88"/>
      <c r="K354" s="88">
        <v>7.9</v>
      </c>
      <c r="L354" s="88">
        <v>14.01</v>
      </c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  <c r="BA354" s="88"/>
      <c r="BB354" s="88"/>
      <c r="BC354" s="88"/>
    </row>
    <row r="355" spans="1:55" x14ac:dyDescent="0.25">
      <c r="A355" s="88" t="s">
        <v>29</v>
      </c>
      <c r="B355" s="89">
        <v>40890.574305555558</v>
      </c>
      <c r="C355" s="89">
        <v>40889.529166666667</v>
      </c>
      <c r="D355" s="89">
        <v>40889.570833333331</v>
      </c>
      <c r="E355" s="88">
        <v>6</v>
      </c>
      <c r="F355" s="88" t="s">
        <v>108</v>
      </c>
      <c r="G355" s="88" t="s">
        <v>92</v>
      </c>
      <c r="H355" s="88"/>
      <c r="I355" s="88"/>
      <c r="J355" s="88">
        <v>645</v>
      </c>
      <c r="K355" s="88"/>
      <c r="L355" s="88"/>
      <c r="M355" s="88">
        <v>8.08</v>
      </c>
      <c r="N355" s="88">
        <v>2550</v>
      </c>
      <c r="O355" s="88"/>
      <c r="P355" s="88"/>
      <c r="Q355" s="88"/>
      <c r="R355" s="88" t="s">
        <v>90</v>
      </c>
      <c r="S355" s="88">
        <v>265</v>
      </c>
      <c r="T355" s="88">
        <v>559</v>
      </c>
      <c r="U355" s="88"/>
      <c r="V355" s="88">
        <v>7.2</v>
      </c>
      <c r="W355" s="88"/>
      <c r="X355" s="88">
        <v>23.2</v>
      </c>
      <c r="Y355" s="88">
        <v>0.2</v>
      </c>
      <c r="Z355" s="88">
        <v>13.9</v>
      </c>
      <c r="AA355" s="88" t="s">
        <v>98</v>
      </c>
      <c r="AB355" s="88">
        <v>1.1000000000000001</v>
      </c>
      <c r="AC355" s="88">
        <v>0.33</v>
      </c>
      <c r="AD355" s="88">
        <v>27</v>
      </c>
      <c r="AE355" s="88" t="s">
        <v>90</v>
      </c>
      <c r="AF355" s="88" t="s">
        <v>97</v>
      </c>
      <c r="AG355" s="88" t="s">
        <v>97</v>
      </c>
      <c r="AH355" s="88" t="s">
        <v>97</v>
      </c>
      <c r="AI355" s="88" t="s">
        <v>97</v>
      </c>
      <c r="AJ355" s="88" t="s">
        <v>111</v>
      </c>
      <c r="AK355" s="88" t="s">
        <v>111</v>
      </c>
      <c r="AL355" s="88" t="s">
        <v>111</v>
      </c>
      <c r="AM355" s="88" t="s">
        <v>111</v>
      </c>
      <c r="AN355" s="88" t="s">
        <v>111</v>
      </c>
      <c r="AO355" s="88" t="s">
        <v>111</v>
      </c>
      <c r="AP355" s="88" t="s">
        <v>111</v>
      </c>
      <c r="AQ355" s="88" t="s">
        <v>90</v>
      </c>
      <c r="AR355" s="88" t="s">
        <v>111</v>
      </c>
      <c r="AS355" s="88" t="s">
        <v>94</v>
      </c>
      <c r="AT355" s="88">
        <v>3.4</v>
      </c>
      <c r="AU355" s="88" t="s">
        <v>94</v>
      </c>
      <c r="AV355" s="88">
        <v>1</v>
      </c>
      <c r="AW355" s="88">
        <v>6.2</v>
      </c>
      <c r="AX355" s="88">
        <v>840</v>
      </c>
      <c r="AY355" s="88">
        <v>3.8</v>
      </c>
      <c r="AZ355" s="88">
        <v>0.57999999999999996</v>
      </c>
      <c r="BA355" s="88">
        <v>14</v>
      </c>
      <c r="BB355" s="88">
        <v>7.7</v>
      </c>
      <c r="BC355" s="88" t="s">
        <v>101</v>
      </c>
    </row>
    <row r="356" spans="1:55" x14ac:dyDescent="0.25">
      <c r="A356" s="88" t="s">
        <v>29</v>
      </c>
      <c r="B356" s="89">
        <v>40890.574305555558</v>
      </c>
      <c r="C356" s="89">
        <v>40889.529166666667</v>
      </c>
      <c r="D356" s="89">
        <v>40889.570833333331</v>
      </c>
      <c r="E356" s="88">
        <v>6</v>
      </c>
      <c r="F356" s="88" t="s">
        <v>107</v>
      </c>
      <c r="G356" s="88" t="s">
        <v>92</v>
      </c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>
        <v>7.1</v>
      </c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 t="s">
        <v>94</v>
      </c>
      <c r="AT356" s="88">
        <v>3.3</v>
      </c>
      <c r="AU356" s="88">
        <v>0.56000000000000005</v>
      </c>
      <c r="AV356" s="88">
        <v>1.1000000000000001</v>
      </c>
      <c r="AW356" s="88">
        <v>6.3</v>
      </c>
      <c r="AX356" s="88">
        <v>890</v>
      </c>
      <c r="AY356" s="88">
        <v>3.5</v>
      </c>
      <c r="AZ356" s="88">
        <v>0.65</v>
      </c>
      <c r="BA356" s="88">
        <v>13</v>
      </c>
      <c r="BB356" s="88">
        <v>9.4</v>
      </c>
      <c r="BC356" s="88" t="s">
        <v>101</v>
      </c>
    </row>
    <row r="357" spans="1:55" x14ac:dyDescent="0.25">
      <c r="A357" s="88" t="s">
        <v>29</v>
      </c>
      <c r="B357" s="89">
        <v>40890.574999999997</v>
      </c>
      <c r="C357" s="89">
        <v>40889.654166666667</v>
      </c>
      <c r="D357" s="89">
        <v>40890.570833333331</v>
      </c>
      <c r="E357" s="88">
        <v>12</v>
      </c>
      <c r="F357" s="88" t="s">
        <v>108</v>
      </c>
      <c r="G357" s="88" t="s">
        <v>92</v>
      </c>
      <c r="H357" s="88"/>
      <c r="I357" s="88"/>
      <c r="J357" s="88">
        <v>185</v>
      </c>
      <c r="K357" s="88"/>
      <c r="L357" s="88"/>
      <c r="M357" s="88">
        <v>7.52</v>
      </c>
      <c r="N357" s="88">
        <v>741</v>
      </c>
      <c r="O357" s="88"/>
      <c r="P357" s="88"/>
      <c r="Q357" s="88"/>
      <c r="R357" s="88">
        <v>5.2</v>
      </c>
      <c r="S357" s="88">
        <v>64.599999999999994</v>
      </c>
      <c r="T357" s="88">
        <v>142</v>
      </c>
      <c r="U357" s="88"/>
      <c r="V357" s="88">
        <v>12</v>
      </c>
      <c r="W357" s="88"/>
      <c r="X357" s="88">
        <v>78.8</v>
      </c>
      <c r="Y357" s="88">
        <v>0.2</v>
      </c>
      <c r="Z357" s="88">
        <v>9.6999999999999993</v>
      </c>
      <c r="AA357" s="88">
        <v>0.13</v>
      </c>
      <c r="AB357" s="88">
        <v>1.3</v>
      </c>
      <c r="AC357" s="88">
        <v>1.1299999999999999</v>
      </c>
      <c r="AD357" s="88">
        <v>90</v>
      </c>
      <c r="AE357" s="88">
        <v>14</v>
      </c>
      <c r="AF357" s="88" t="s">
        <v>97</v>
      </c>
      <c r="AG357" s="88" t="s">
        <v>97</v>
      </c>
      <c r="AH357" s="88" t="s">
        <v>97</v>
      </c>
      <c r="AI357" s="88">
        <v>95</v>
      </c>
      <c r="AJ357" s="88" t="s">
        <v>111</v>
      </c>
      <c r="AK357" s="88">
        <v>9.1999999999999993</v>
      </c>
      <c r="AL357" s="88" t="s">
        <v>111</v>
      </c>
      <c r="AM357" s="88" t="s">
        <v>111</v>
      </c>
      <c r="AN357" s="88" t="s">
        <v>111</v>
      </c>
      <c r="AO357" s="88" t="s">
        <v>111</v>
      </c>
      <c r="AP357" s="88" t="s">
        <v>111</v>
      </c>
      <c r="AQ357" s="88" t="s">
        <v>90</v>
      </c>
      <c r="AR357" s="88" t="s">
        <v>111</v>
      </c>
      <c r="AS357" s="88" t="s">
        <v>94</v>
      </c>
      <c r="AT357" s="88">
        <v>2.9</v>
      </c>
      <c r="AU357" s="88" t="s">
        <v>94</v>
      </c>
      <c r="AV357" s="88">
        <v>3.9</v>
      </c>
      <c r="AW357" s="88">
        <v>20</v>
      </c>
      <c r="AX357" s="88">
        <v>2900</v>
      </c>
      <c r="AY357" s="88">
        <v>5.0999999999999996</v>
      </c>
      <c r="AZ357" s="88">
        <v>3.2</v>
      </c>
      <c r="BA357" s="88">
        <v>3.4</v>
      </c>
      <c r="BB357" s="88">
        <v>45</v>
      </c>
      <c r="BC357" s="88" t="s">
        <v>101</v>
      </c>
    </row>
    <row r="358" spans="1:55" x14ac:dyDescent="0.25">
      <c r="A358" s="88" t="s">
        <v>29</v>
      </c>
      <c r="B358" s="89">
        <v>40890.574999999997</v>
      </c>
      <c r="C358" s="89">
        <v>40889.654166666667</v>
      </c>
      <c r="D358" s="89">
        <v>40890.570833333331</v>
      </c>
      <c r="E358" s="88">
        <v>12</v>
      </c>
      <c r="F358" s="88" t="s">
        <v>107</v>
      </c>
      <c r="G358" s="88" t="s">
        <v>92</v>
      </c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>
        <v>12</v>
      </c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 t="s">
        <v>94</v>
      </c>
      <c r="AT358" s="88">
        <v>2.1</v>
      </c>
      <c r="AU358" s="88" t="s">
        <v>94</v>
      </c>
      <c r="AV358" s="88">
        <v>1</v>
      </c>
      <c r="AW358" s="88">
        <v>8.9</v>
      </c>
      <c r="AX358" s="88">
        <v>57</v>
      </c>
      <c r="AY358" s="88">
        <v>2.9</v>
      </c>
      <c r="AZ358" s="88" t="s">
        <v>94</v>
      </c>
      <c r="BA358" s="88">
        <v>3.4</v>
      </c>
      <c r="BB358" s="88">
        <v>13</v>
      </c>
      <c r="BC358" s="88" t="s">
        <v>101</v>
      </c>
    </row>
    <row r="359" spans="1:55" x14ac:dyDescent="0.25">
      <c r="A359" s="88" t="s">
        <v>29</v>
      </c>
      <c r="B359" s="89">
        <v>40890.573611111111</v>
      </c>
      <c r="C359" s="88"/>
      <c r="D359" s="88"/>
      <c r="E359" s="88"/>
      <c r="F359" s="88" t="s">
        <v>93</v>
      </c>
      <c r="G359" s="88" t="s">
        <v>92</v>
      </c>
      <c r="H359" s="88">
        <v>10.61</v>
      </c>
      <c r="I359" s="88">
        <v>733</v>
      </c>
      <c r="J359" s="88"/>
      <c r="K359" s="88">
        <v>7.97</v>
      </c>
      <c r="L359" s="88">
        <v>12</v>
      </c>
      <c r="M359" s="88"/>
      <c r="N359" s="88"/>
      <c r="O359" s="88">
        <v>5300</v>
      </c>
      <c r="P359" s="88" t="s">
        <v>119</v>
      </c>
      <c r="Q359" s="88" t="s">
        <v>118</v>
      </c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  <c r="BA359" s="88"/>
      <c r="BB359" s="88"/>
      <c r="BC359" s="88"/>
    </row>
    <row r="360" spans="1:55" x14ac:dyDescent="0.25">
      <c r="A360" s="88" t="s">
        <v>29</v>
      </c>
      <c r="B360" s="89">
        <v>40892.438194444447</v>
      </c>
      <c r="C360" s="89">
        <v>40890.654166666667</v>
      </c>
      <c r="D360" s="89">
        <v>40891.320833333331</v>
      </c>
      <c r="E360" s="88">
        <v>9</v>
      </c>
      <c r="F360" s="88" t="s">
        <v>108</v>
      </c>
      <c r="G360" s="88" t="s">
        <v>92</v>
      </c>
      <c r="H360" s="88"/>
      <c r="I360" s="88"/>
      <c r="J360" s="88">
        <v>340</v>
      </c>
      <c r="K360" s="88"/>
      <c r="L360" s="88"/>
      <c r="M360" s="88">
        <v>7.91</v>
      </c>
      <c r="N360" s="88">
        <v>1290</v>
      </c>
      <c r="O360" s="88"/>
      <c r="P360" s="88"/>
      <c r="Q360" s="88"/>
      <c r="R360" s="88" t="s">
        <v>90</v>
      </c>
      <c r="S360" s="88">
        <v>212</v>
      </c>
      <c r="T360" s="88">
        <v>239</v>
      </c>
      <c r="U360" s="88"/>
      <c r="V360" s="88">
        <v>7.7</v>
      </c>
      <c r="W360" s="88"/>
      <c r="X360" s="88">
        <v>46.9</v>
      </c>
      <c r="Y360" s="88" t="s">
        <v>99</v>
      </c>
      <c r="Z360" s="88">
        <v>11.1</v>
      </c>
      <c r="AA360" s="88">
        <v>0.11</v>
      </c>
      <c r="AB360" s="88">
        <v>0.9</v>
      </c>
      <c r="AC360" s="88">
        <v>0.8</v>
      </c>
      <c r="AD360" s="88">
        <v>49</v>
      </c>
      <c r="AE360" s="88">
        <v>12</v>
      </c>
      <c r="AF360" s="88" t="s">
        <v>97</v>
      </c>
      <c r="AG360" s="88" t="s">
        <v>97</v>
      </c>
      <c r="AH360" s="88" t="s">
        <v>97</v>
      </c>
      <c r="AI360" s="88">
        <v>58</v>
      </c>
      <c r="AJ360" s="88"/>
      <c r="AK360" s="88"/>
      <c r="AL360" s="88"/>
      <c r="AM360" s="88"/>
      <c r="AN360" s="88"/>
      <c r="AO360" s="88"/>
      <c r="AP360" s="88"/>
      <c r="AQ360" s="88"/>
      <c r="AR360" s="88"/>
      <c r="AS360" s="88" t="s">
        <v>94</v>
      </c>
      <c r="AT360" s="88">
        <v>3</v>
      </c>
      <c r="AU360" s="88" t="s">
        <v>94</v>
      </c>
      <c r="AV360" s="88">
        <v>1.8</v>
      </c>
      <c r="AW360" s="88">
        <v>14</v>
      </c>
      <c r="AX360" s="88">
        <v>1300</v>
      </c>
      <c r="AY360" s="88">
        <v>3</v>
      </c>
      <c r="AZ360" s="88">
        <v>1.8</v>
      </c>
      <c r="BA360" s="88">
        <v>6.1</v>
      </c>
      <c r="BB360" s="88">
        <v>23</v>
      </c>
      <c r="BC360" s="88" t="s">
        <v>101</v>
      </c>
    </row>
    <row r="361" spans="1:55" x14ac:dyDescent="0.25">
      <c r="A361" s="88" t="s">
        <v>29</v>
      </c>
      <c r="B361" s="89">
        <v>40892.438194444447</v>
      </c>
      <c r="C361" s="89">
        <v>40890.654166666667</v>
      </c>
      <c r="D361" s="89">
        <v>40891.320833333331</v>
      </c>
      <c r="E361" s="88">
        <v>9</v>
      </c>
      <c r="F361" s="88" t="s">
        <v>107</v>
      </c>
      <c r="G361" s="88" t="s">
        <v>92</v>
      </c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>
        <v>7.5</v>
      </c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 t="s">
        <v>94</v>
      </c>
      <c r="AT361" s="88">
        <v>2.4</v>
      </c>
      <c r="AU361" s="88" t="s">
        <v>94</v>
      </c>
      <c r="AV361" s="88" t="s">
        <v>94</v>
      </c>
      <c r="AW361" s="88">
        <v>7.8</v>
      </c>
      <c r="AX361" s="88">
        <v>34</v>
      </c>
      <c r="AY361" s="88">
        <v>2</v>
      </c>
      <c r="AZ361" s="88" t="s">
        <v>94</v>
      </c>
      <c r="BA361" s="88">
        <v>6</v>
      </c>
      <c r="BB361" s="88">
        <v>8.6</v>
      </c>
      <c r="BC361" s="88" t="s">
        <v>101</v>
      </c>
    </row>
    <row r="362" spans="1:55" x14ac:dyDescent="0.25">
      <c r="A362" s="88" t="s">
        <v>29</v>
      </c>
      <c r="B362" s="89">
        <v>40892.4375</v>
      </c>
      <c r="C362" s="88"/>
      <c r="D362" s="88"/>
      <c r="E362" s="88"/>
      <c r="F362" s="88" t="s">
        <v>93</v>
      </c>
      <c r="G362" s="88" t="s">
        <v>92</v>
      </c>
      <c r="H362" s="88">
        <v>11.31</v>
      </c>
      <c r="I362" s="88">
        <v>2050</v>
      </c>
      <c r="J362" s="88"/>
      <c r="K362" s="88">
        <v>8.1</v>
      </c>
      <c r="L362" s="88">
        <v>12.15</v>
      </c>
      <c r="M362" s="88"/>
      <c r="N362" s="88"/>
      <c r="O362" s="88">
        <v>150</v>
      </c>
      <c r="P362" s="88">
        <v>440</v>
      </c>
      <c r="Q362" s="88">
        <v>21000</v>
      </c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  <c r="BA362" s="88"/>
      <c r="BB362" s="88"/>
      <c r="BC362" s="88"/>
    </row>
    <row r="363" spans="1:55" x14ac:dyDescent="0.25">
      <c r="A363" s="88" t="s">
        <v>29</v>
      </c>
      <c r="B363" s="89">
        <v>40906.441666666666</v>
      </c>
      <c r="C363" s="89">
        <v>40905.414583333331</v>
      </c>
      <c r="D363" s="89">
        <v>40906.372916666667</v>
      </c>
      <c r="E363" s="88"/>
      <c r="F363" s="88" t="s">
        <v>100</v>
      </c>
      <c r="G363" s="88" t="s">
        <v>92</v>
      </c>
      <c r="H363" s="88"/>
      <c r="I363" s="88"/>
      <c r="J363" s="88">
        <v>725</v>
      </c>
      <c r="K363" s="88"/>
      <c r="L363" s="88"/>
      <c r="M363" s="88">
        <v>8.1999999999999993</v>
      </c>
      <c r="N363" s="88">
        <v>2710</v>
      </c>
      <c r="O363" s="88"/>
      <c r="P363" s="88"/>
      <c r="Q363" s="88"/>
      <c r="R363" s="88"/>
      <c r="S363" s="88"/>
      <c r="T363" s="88"/>
      <c r="U363" s="88"/>
      <c r="V363" s="88"/>
      <c r="W363" s="88"/>
      <c r="X363" s="88">
        <v>28.4</v>
      </c>
      <c r="Y363" s="88" t="s">
        <v>99</v>
      </c>
      <c r="Z363" s="88">
        <v>15.4</v>
      </c>
      <c r="AA363" s="88" t="s">
        <v>98</v>
      </c>
      <c r="AB363" s="88">
        <v>1.1000000000000001</v>
      </c>
      <c r="AC363" s="88">
        <v>0.4</v>
      </c>
      <c r="AD363" s="88">
        <v>31</v>
      </c>
      <c r="AE363" s="88">
        <v>6</v>
      </c>
      <c r="AF363" s="88" t="s">
        <v>97</v>
      </c>
      <c r="AG363" s="88" t="s">
        <v>97</v>
      </c>
      <c r="AH363" s="88" t="s">
        <v>97</v>
      </c>
      <c r="AI363" s="88" t="s">
        <v>97</v>
      </c>
      <c r="AJ363" s="88"/>
      <c r="AK363" s="88"/>
      <c r="AL363" s="88"/>
      <c r="AM363" s="88"/>
      <c r="AN363" s="88"/>
      <c r="AO363" s="88"/>
      <c r="AP363" s="88"/>
      <c r="AQ363" s="88"/>
      <c r="AR363" s="88"/>
      <c r="AS363" s="88" t="s">
        <v>94</v>
      </c>
      <c r="AT363" s="88">
        <v>3.2</v>
      </c>
      <c r="AU363" s="88" t="s">
        <v>94</v>
      </c>
      <c r="AV363" s="88">
        <v>0.69</v>
      </c>
      <c r="AW363" s="88">
        <v>8.8000000000000007</v>
      </c>
      <c r="AX363" s="88">
        <v>510</v>
      </c>
      <c r="AY363" s="88">
        <v>2.5</v>
      </c>
      <c r="AZ363" s="88">
        <v>0.72</v>
      </c>
      <c r="BA363" s="88">
        <v>14</v>
      </c>
      <c r="BB363" s="88">
        <v>9.1999999999999993</v>
      </c>
      <c r="BC363" s="88" t="s">
        <v>101</v>
      </c>
    </row>
    <row r="364" spans="1:55" x14ac:dyDescent="0.25">
      <c r="A364" s="88" t="s">
        <v>29</v>
      </c>
      <c r="B364" s="89">
        <v>40906.441666666666</v>
      </c>
      <c r="C364" s="89">
        <v>40905.414583333331</v>
      </c>
      <c r="D364" s="89">
        <v>40906.372916666667</v>
      </c>
      <c r="E364" s="88"/>
      <c r="F364" s="88" t="s">
        <v>96</v>
      </c>
      <c r="G364" s="88" t="s">
        <v>92</v>
      </c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 t="s">
        <v>94</v>
      </c>
      <c r="AT364" s="88">
        <v>2.8</v>
      </c>
      <c r="AU364" s="88" t="s">
        <v>94</v>
      </c>
      <c r="AV364" s="88" t="s">
        <v>94</v>
      </c>
      <c r="AW364" s="88">
        <v>4.9000000000000004</v>
      </c>
      <c r="AX364" s="88" t="s">
        <v>95</v>
      </c>
      <c r="AY364" s="88">
        <v>2</v>
      </c>
      <c r="AZ364" s="88" t="s">
        <v>94</v>
      </c>
      <c r="BA364" s="88">
        <v>14</v>
      </c>
      <c r="BB364" s="88">
        <v>2.7</v>
      </c>
      <c r="BC364" s="88" t="s">
        <v>101</v>
      </c>
    </row>
    <row r="365" spans="1:55" x14ac:dyDescent="0.25">
      <c r="A365" s="88" t="s">
        <v>29</v>
      </c>
      <c r="B365" s="89">
        <v>40906.441666666666</v>
      </c>
      <c r="C365" s="89"/>
      <c r="D365" s="89"/>
      <c r="E365" s="88"/>
      <c r="F365" s="88" t="s">
        <v>93</v>
      </c>
      <c r="G365" s="88"/>
      <c r="H365" s="88">
        <v>13.59</v>
      </c>
      <c r="I365" s="88">
        <v>2772</v>
      </c>
      <c r="J365" s="88"/>
      <c r="K365" s="88">
        <v>7.94</v>
      </c>
      <c r="L365" s="88">
        <v>10.37</v>
      </c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  <c r="BA365" s="88"/>
      <c r="BB365" s="88"/>
      <c r="BC365" s="88"/>
    </row>
    <row r="366" spans="1:55" x14ac:dyDescent="0.25">
      <c r="A366" s="88" t="s">
        <v>29</v>
      </c>
      <c r="B366" s="89">
        <v>40917.459722222222</v>
      </c>
      <c r="C366" s="89">
        <v>40917.461111111108</v>
      </c>
      <c r="D366" s="89">
        <v>40918.419444444444</v>
      </c>
      <c r="E366" s="88">
        <v>24</v>
      </c>
      <c r="F366" s="88" t="s">
        <v>100</v>
      </c>
      <c r="G366" s="88" t="s">
        <v>92</v>
      </c>
      <c r="H366" s="88"/>
      <c r="I366" s="88"/>
      <c r="J366" s="88">
        <v>610</v>
      </c>
      <c r="K366" s="88"/>
      <c r="L366" s="88"/>
      <c r="M366" s="88">
        <v>8.1300000000000008</v>
      </c>
      <c r="N366" s="88">
        <v>2680</v>
      </c>
      <c r="O366" s="88"/>
      <c r="P366" s="88"/>
      <c r="Q366" s="88"/>
      <c r="R366" s="88" t="s">
        <v>90</v>
      </c>
      <c r="S366" s="88">
        <v>312</v>
      </c>
      <c r="T366" s="88">
        <v>500</v>
      </c>
      <c r="U366" s="88"/>
      <c r="V366" s="88">
        <v>5.5</v>
      </c>
      <c r="W366" s="88"/>
      <c r="X366" s="88">
        <v>80.099999999999994</v>
      </c>
      <c r="Y366" s="88" t="s">
        <v>99</v>
      </c>
      <c r="Z366" s="88">
        <v>6.2</v>
      </c>
      <c r="AA366" s="88" t="s">
        <v>98</v>
      </c>
      <c r="AB366" s="88">
        <v>1.7</v>
      </c>
      <c r="AC366" s="88">
        <v>0.82</v>
      </c>
      <c r="AD366" s="88">
        <v>118</v>
      </c>
      <c r="AE366" s="88">
        <v>21</v>
      </c>
      <c r="AF366" s="88" t="s">
        <v>97</v>
      </c>
      <c r="AG366" s="88" t="s">
        <v>97</v>
      </c>
      <c r="AH366" s="88" t="s">
        <v>97</v>
      </c>
      <c r="AI366" s="88" t="s">
        <v>97</v>
      </c>
      <c r="AJ366" s="88"/>
      <c r="AK366" s="88"/>
      <c r="AL366" s="88"/>
      <c r="AM366" s="88"/>
      <c r="AN366" s="88"/>
      <c r="AO366" s="88"/>
      <c r="AP366" s="88"/>
      <c r="AQ366" s="88"/>
      <c r="AR366" s="88"/>
      <c r="AS366" s="88" t="s">
        <v>94</v>
      </c>
      <c r="AT366" s="88">
        <v>4</v>
      </c>
      <c r="AU366" s="88" t="s">
        <v>94</v>
      </c>
      <c r="AV366" s="88">
        <v>2.9</v>
      </c>
      <c r="AW366" s="88">
        <v>11</v>
      </c>
      <c r="AX366" s="88">
        <v>2500</v>
      </c>
      <c r="AY366" s="88">
        <v>5.6</v>
      </c>
      <c r="AZ366" s="88">
        <v>2.1</v>
      </c>
      <c r="BA366" s="88">
        <v>11</v>
      </c>
      <c r="BB366" s="88">
        <v>20</v>
      </c>
      <c r="BC366" s="88" t="s">
        <v>101</v>
      </c>
    </row>
    <row r="367" spans="1:55" x14ac:dyDescent="0.25">
      <c r="A367" s="88" t="s">
        <v>29</v>
      </c>
      <c r="B367" s="89">
        <v>40917.459722222222</v>
      </c>
      <c r="C367" s="89">
        <v>40917.461111111108</v>
      </c>
      <c r="D367" s="89">
        <v>40918.419444444444</v>
      </c>
      <c r="E367" s="88">
        <v>24</v>
      </c>
      <c r="F367" s="88" t="s">
        <v>96</v>
      </c>
      <c r="G367" s="88" t="s">
        <v>92</v>
      </c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>
        <v>5.2</v>
      </c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 t="s">
        <v>94</v>
      </c>
      <c r="AT367" s="88">
        <v>3.3</v>
      </c>
      <c r="AU367" s="88" t="s">
        <v>94</v>
      </c>
      <c r="AV367" s="88" t="s">
        <v>94</v>
      </c>
      <c r="AW367" s="88">
        <v>4.8</v>
      </c>
      <c r="AX367" s="88" t="s">
        <v>95</v>
      </c>
      <c r="AY367" s="88">
        <v>2.2000000000000002</v>
      </c>
      <c r="AZ367" s="88" t="s">
        <v>94</v>
      </c>
      <c r="BA367" s="88">
        <v>10</v>
      </c>
      <c r="BB367" s="88">
        <v>2.8</v>
      </c>
      <c r="BC367" s="88" t="s">
        <v>101</v>
      </c>
    </row>
    <row r="368" spans="1:55" x14ac:dyDescent="0.25">
      <c r="A368" s="88" t="s">
        <v>29</v>
      </c>
      <c r="B368" s="89">
        <v>40918.459722222222</v>
      </c>
      <c r="C368" s="88"/>
      <c r="D368" s="88"/>
      <c r="E368" s="88"/>
      <c r="F368" s="88" t="s">
        <v>93</v>
      </c>
      <c r="G368" s="88" t="s">
        <v>92</v>
      </c>
      <c r="H368" s="88">
        <v>17.739999999999998</v>
      </c>
      <c r="I368" s="88">
        <v>2658</v>
      </c>
      <c r="J368" s="88"/>
      <c r="K368" s="88">
        <v>8.41</v>
      </c>
      <c r="L368" s="88">
        <v>13.12</v>
      </c>
      <c r="M368" s="88"/>
      <c r="N368" s="88"/>
      <c r="O368" s="88">
        <v>60</v>
      </c>
      <c r="P368" s="88">
        <v>30</v>
      </c>
      <c r="Q368" s="88" t="s">
        <v>117</v>
      </c>
      <c r="R368" s="88"/>
      <c r="S368" s="88"/>
      <c r="T368" s="88"/>
      <c r="U368" s="88"/>
      <c r="V368" s="88"/>
      <c r="W368" s="88" t="s">
        <v>90</v>
      </c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  <c r="BA368" s="88"/>
      <c r="BB368" s="88"/>
      <c r="BC368" s="88"/>
    </row>
    <row r="369" spans="1:55" x14ac:dyDescent="0.25">
      <c r="A369" s="88" t="s">
        <v>29</v>
      </c>
      <c r="B369" s="89">
        <v>40970.461805555555</v>
      </c>
      <c r="C369" s="89">
        <v>40969.427777777775</v>
      </c>
      <c r="D369" s="89">
        <v>40970.386111111111</v>
      </c>
      <c r="E369" s="88">
        <v>24</v>
      </c>
      <c r="F369" s="88" t="s">
        <v>100</v>
      </c>
      <c r="G369" s="88" t="s">
        <v>92</v>
      </c>
      <c r="H369" s="88"/>
      <c r="I369" s="88"/>
      <c r="J369" s="88">
        <v>500</v>
      </c>
      <c r="K369" s="88"/>
      <c r="L369" s="88"/>
      <c r="M369" s="88">
        <v>8.23</v>
      </c>
      <c r="N369" s="88">
        <v>1920</v>
      </c>
      <c r="O369" s="88"/>
      <c r="P369" s="88"/>
      <c r="Q369" s="88"/>
      <c r="R369" s="88"/>
      <c r="S369" s="88"/>
      <c r="T369" s="88"/>
      <c r="U369" s="88"/>
      <c r="V369" s="88"/>
      <c r="W369" s="88"/>
      <c r="X369" s="88">
        <v>45.8</v>
      </c>
      <c r="Y369" s="88" t="s">
        <v>99</v>
      </c>
      <c r="Z369" s="88">
        <v>12.9</v>
      </c>
      <c r="AA369" s="88" t="s">
        <v>98</v>
      </c>
      <c r="AB369" s="88">
        <v>1.4</v>
      </c>
      <c r="AC369" s="88">
        <v>0.65</v>
      </c>
      <c r="AD369" s="88">
        <v>58</v>
      </c>
      <c r="AE369" s="88">
        <v>11</v>
      </c>
      <c r="AF369" s="88" t="s">
        <v>97</v>
      </c>
      <c r="AG369" s="88" t="s">
        <v>97</v>
      </c>
      <c r="AH369" s="88">
        <v>22</v>
      </c>
      <c r="AI369" s="88">
        <v>25</v>
      </c>
      <c r="AJ369" s="88"/>
      <c r="AK369" s="88"/>
      <c r="AL369" s="88"/>
      <c r="AM369" s="88"/>
      <c r="AN369" s="88"/>
      <c r="AO369" s="88"/>
      <c r="AP369" s="88"/>
      <c r="AQ369" s="88"/>
      <c r="AR369" s="88"/>
      <c r="AS369" s="88" t="s">
        <v>103</v>
      </c>
      <c r="AT369" s="88">
        <v>4.53</v>
      </c>
      <c r="AU369" s="88">
        <v>0.16</v>
      </c>
      <c r="AV369" s="88">
        <v>1.55</v>
      </c>
      <c r="AW369" s="88">
        <v>11.95</v>
      </c>
      <c r="AX369" s="88">
        <v>1070.07</v>
      </c>
      <c r="AY369" s="88">
        <v>3.24</v>
      </c>
      <c r="AZ369" s="88">
        <v>1.2</v>
      </c>
      <c r="BA369" s="88">
        <v>13.53</v>
      </c>
      <c r="BB369" s="88">
        <v>101.15</v>
      </c>
      <c r="BC369" s="88" t="s">
        <v>98</v>
      </c>
    </row>
    <row r="370" spans="1:55" x14ac:dyDescent="0.25">
      <c r="A370" s="88" t="s">
        <v>29</v>
      </c>
      <c r="B370" s="89">
        <v>40970.461805555555</v>
      </c>
      <c r="C370" s="89">
        <v>40969.427777777775</v>
      </c>
      <c r="D370" s="89">
        <v>40970.386111111111</v>
      </c>
      <c r="E370" s="88">
        <v>24</v>
      </c>
      <c r="F370" s="88" t="s">
        <v>96</v>
      </c>
      <c r="G370" s="88" t="s">
        <v>92</v>
      </c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 t="s">
        <v>103</v>
      </c>
      <c r="AT370" s="88">
        <v>3.74</v>
      </c>
      <c r="AU370" s="88" t="s">
        <v>99</v>
      </c>
      <c r="AV370" s="88">
        <v>0.31</v>
      </c>
      <c r="AW370" s="88">
        <v>6.41</v>
      </c>
      <c r="AX370" s="88">
        <v>16.510000000000002</v>
      </c>
      <c r="AY370" s="88">
        <v>2.66</v>
      </c>
      <c r="AZ370" s="88" t="s">
        <v>101</v>
      </c>
      <c r="BA370" s="88">
        <v>12.87</v>
      </c>
      <c r="BB370" s="88">
        <v>85.19</v>
      </c>
      <c r="BC370" s="88" t="s">
        <v>98</v>
      </c>
    </row>
    <row r="371" spans="1:55" x14ac:dyDescent="0.25">
      <c r="A371" s="88" t="s">
        <v>29</v>
      </c>
      <c r="B371" s="89">
        <v>40970.461805555555</v>
      </c>
      <c r="C371" s="89">
        <v>40969.427777777775</v>
      </c>
      <c r="D371" s="89">
        <v>40970.386111111111</v>
      </c>
      <c r="E371" s="88">
        <v>24</v>
      </c>
      <c r="F371" s="88" t="s">
        <v>93</v>
      </c>
      <c r="G371" s="88" t="s">
        <v>92</v>
      </c>
      <c r="H371" s="88">
        <v>10.18</v>
      </c>
      <c r="I371" s="88">
        <v>1989</v>
      </c>
      <c r="J371" s="88"/>
      <c r="K371" s="88">
        <v>8.51</v>
      </c>
      <c r="L371" s="88">
        <v>17.21</v>
      </c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</row>
    <row r="372" spans="1:55" x14ac:dyDescent="0.25">
      <c r="A372" s="88" t="s">
        <v>29</v>
      </c>
      <c r="B372" s="89">
        <v>40996.45416666667</v>
      </c>
      <c r="C372" s="89">
        <v>40996.417361111111</v>
      </c>
      <c r="D372" s="89">
        <v>40997.375694444447</v>
      </c>
      <c r="E372" s="88">
        <v>24</v>
      </c>
      <c r="F372" s="88" t="s">
        <v>100</v>
      </c>
      <c r="G372" s="88" t="s">
        <v>92</v>
      </c>
      <c r="H372" s="88"/>
      <c r="I372" s="88"/>
      <c r="J372" s="88"/>
      <c r="K372" s="88"/>
      <c r="L372" s="88"/>
      <c r="M372" s="88">
        <v>8.08</v>
      </c>
      <c r="N372" s="88">
        <v>1900</v>
      </c>
      <c r="O372" s="88"/>
      <c r="P372" s="88"/>
      <c r="Q372" s="88"/>
      <c r="R372" s="88"/>
      <c r="S372" s="88"/>
      <c r="T372" s="88"/>
      <c r="U372" s="88"/>
      <c r="V372" s="88"/>
      <c r="W372" s="88"/>
      <c r="X372" s="88">
        <v>37.200000000000003</v>
      </c>
      <c r="Y372" s="88" t="s">
        <v>99</v>
      </c>
      <c r="Z372" s="88">
        <v>5.7</v>
      </c>
      <c r="AA372" s="88">
        <v>0.03</v>
      </c>
      <c r="AB372" s="88">
        <v>1.4</v>
      </c>
      <c r="AC372" s="88">
        <v>0.77</v>
      </c>
      <c r="AD372" s="88">
        <v>68</v>
      </c>
      <c r="AE372" s="88">
        <v>14</v>
      </c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  <c r="BA372" s="88"/>
      <c r="BB372" s="88"/>
      <c r="BC372" s="88"/>
    </row>
    <row r="373" spans="1:55" x14ac:dyDescent="0.25">
      <c r="A373" s="88" t="s">
        <v>29</v>
      </c>
      <c r="B373" s="89">
        <v>40996.45416666667</v>
      </c>
      <c r="C373" s="89"/>
      <c r="D373" s="89"/>
      <c r="E373" s="88"/>
      <c r="F373" s="88" t="s">
        <v>93</v>
      </c>
      <c r="G373" s="88"/>
      <c r="H373" s="88">
        <v>11.44</v>
      </c>
      <c r="I373" s="88">
        <v>2184</v>
      </c>
      <c r="J373" s="88"/>
      <c r="K373" s="88">
        <v>7.93</v>
      </c>
      <c r="L373" s="88">
        <v>18.190000000000001</v>
      </c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  <c r="BA373" s="88"/>
      <c r="BB373" s="88"/>
      <c r="BC373" s="88"/>
    </row>
    <row r="374" spans="1:55" x14ac:dyDescent="0.25">
      <c r="A374" s="88" t="s">
        <v>29</v>
      </c>
      <c r="B374" s="89">
        <v>41002.425000000003</v>
      </c>
      <c r="C374" s="89">
        <v>41001.412499999999</v>
      </c>
      <c r="D374" s="89">
        <v>41002.370833333334</v>
      </c>
      <c r="E374" s="88">
        <v>24</v>
      </c>
      <c r="F374" s="88" t="s">
        <v>100</v>
      </c>
      <c r="G374" s="88" t="s">
        <v>92</v>
      </c>
      <c r="H374" s="88"/>
      <c r="I374" s="88"/>
      <c r="J374" s="88">
        <v>615</v>
      </c>
      <c r="K374" s="88"/>
      <c r="L374" s="88"/>
      <c r="M374" s="88">
        <v>8.0399999999999991</v>
      </c>
      <c r="N374" s="88">
        <v>2290</v>
      </c>
      <c r="O374" s="88"/>
      <c r="P374" s="88"/>
      <c r="Q374" s="88"/>
      <c r="R374" s="88" t="s">
        <v>90</v>
      </c>
      <c r="S374" s="88">
        <v>232</v>
      </c>
      <c r="T374" s="88">
        <v>594</v>
      </c>
      <c r="U374" s="88"/>
      <c r="V374" s="88">
        <v>7.6</v>
      </c>
      <c r="W374" s="88"/>
      <c r="X374" s="88">
        <v>56</v>
      </c>
      <c r="Y374" s="88">
        <v>0.1</v>
      </c>
      <c r="Z374" s="88">
        <v>10.7</v>
      </c>
      <c r="AA374" s="88">
        <v>0.02</v>
      </c>
      <c r="AB374" s="88">
        <v>1.99</v>
      </c>
      <c r="AC374" s="88">
        <v>0.75</v>
      </c>
      <c r="AD374" s="88">
        <v>89</v>
      </c>
      <c r="AE374" s="88">
        <v>16</v>
      </c>
      <c r="AF374" s="88" t="s">
        <v>97</v>
      </c>
      <c r="AG374" s="88">
        <v>12</v>
      </c>
      <c r="AH374" s="88" t="s">
        <v>97</v>
      </c>
      <c r="AI374" s="88" t="s">
        <v>97</v>
      </c>
      <c r="AJ374" s="88"/>
      <c r="AK374" s="88"/>
      <c r="AL374" s="88"/>
      <c r="AM374" s="88"/>
      <c r="AN374" s="88"/>
      <c r="AO374" s="88"/>
      <c r="AP374" s="88"/>
      <c r="AQ374" s="88"/>
      <c r="AR374" s="88"/>
      <c r="AS374" s="88" t="s">
        <v>103</v>
      </c>
      <c r="AT374" s="88">
        <v>5.0599999999999996</v>
      </c>
      <c r="AU374" s="88">
        <v>0.24299999999999999</v>
      </c>
      <c r="AV374" s="88">
        <v>0.85</v>
      </c>
      <c r="AW374" s="88">
        <v>11.95</v>
      </c>
      <c r="AX374" s="88">
        <v>666.89</v>
      </c>
      <c r="AY374" s="88">
        <v>3.26</v>
      </c>
      <c r="AZ374" s="88">
        <v>1.494</v>
      </c>
      <c r="BA374" s="88">
        <v>15.53</v>
      </c>
      <c r="BB374" s="88">
        <v>18.7</v>
      </c>
      <c r="BC374" s="88" t="s">
        <v>98</v>
      </c>
    </row>
    <row r="375" spans="1:55" x14ac:dyDescent="0.25">
      <c r="A375" s="88" t="s">
        <v>29</v>
      </c>
      <c r="B375" s="89">
        <v>41002.425000000003</v>
      </c>
      <c r="C375" s="89">
        <v>41001.412499999999</v>
      </c>
      <c r="D375" s="89">
        <v>41002.370833333334</v>
      </c>
      <c r="E375" s="88">
        <v>24</v>
      </c>
      <c r="F375" s="88" t="s">
        <v>96</v>
      </c>
      <c r="G375" s="88" t="s">
        <v>92</v>
      </c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>
        <v>7.1</v>
      </c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 t="s">
        <v>103</v>
      </c>
      <c r="AT375" s="88">
        <v>4.6500000000000004</v>
      </c>
      <c r="AU375" s="88">
        <v>5.1999999999999998E-2</v>
      </c>
      <c r="AV375" s="88">
        <v>0.13</v>
      </c>
      <c r="AW375" s="88">
        <v>5.2</v>
      </c>
      <c r="AX375" s="88">
        <v>10.199999999999999</v>
      </c>
      <c r="AY375" s="88">
        <v>2.4</v>
      </c>
      <c r="AZ375" s="88">
        <v>5.2999999999999999E-2</v>
      </c>
      <c r="BA375" s="88">
        <v>16.18</v>
      </c>
      <c r="BB375" s="88">
        <v>3.15</v>
      </c>
      <c r="BC375" s="88" t="s">
        <v>98</v>
      </c>
    </row>
    <row r="376" spans="1:55" x14ac:dyDescent="0.25">
      <c r="A376" s="88" t="s">
        <v>29</v>
      </c>
      <c r="B376" s="89">
        <v>41002.425000000003</v>
      </c>
      <c r="C376" s="88"/>
      <c r="D376" s="88"/>
      <c r="E376" s="88"/>
      <c r="F376" s="88" t="s">
        <v>93</v>
      </c>
      <c r="G376" s="88" t="s">
        <v>92</v>
      </c>
      <c r="H376" s="88">
        <v>9.52</v>
      </c>
      <c r="I376" s="88">
        <v>2653</v>
      </c>
      <c r="J376" s="88"/>
      <c r="K376" s="88">
        <v>8.09</v>
      </c>
      <c r="L376" s="88">
        <v>21.38</v>
      </c>
      <c r="M376" s="88"/>
      <c r="N376" s="88"/>
      <c r="O376" s="88">
        <v>90</v>
      </c>
      <c r="P376" s="88">
        <v>240</v>
      </c>
      <c r="Q376" s="88" t="s">
        <v>116</v>
      </c>
      <c r="R376" s="88"/>
      <c r="S376" s="88"/>
      <c r="T376" s="88"/>
      <c r="U376" s="88"/>
      <c r="V376" s="88"/>
      <c r="W376" s="88" t="s">
        <v>90</v>
      </c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  <c r="BA376" s="88"/>
      <c r="BB376" s="88"/>
      <c r="BC376" s="88"/>
    </row>
    <row r="377" spans="1:55" x14ac:dyDescent="0.25">
      <c r="A377" s="88" t="s">
        <v>29</v>
      </c>
      <c r="B377" s="89">
        <v>41038.460416666669</v>
      </c>
      <c r="C377" s="89">
        <v>41037.469444444447</v>
      </c>
      <c r="D377" s="89">
        <v>41038.427777777775</v>
      </c>
      <c r="E377" s="88">
        <v>24</v>
      </c>
      <c r="F377" s="88" t="s">
        <v>100</v>
      </c>
      <c r="G377" s="88" t="s">
        <v>92</v>
      </c>
      <c r="H377" s="88"/>
      <c r="I377" s="88"/>
      <c r="J377" s="88">
        <v>600</v>
      </c>
      <c r="K377" s="88"/>
      <c r="L377" s="88"/>
      <c r="M377" s="88">
        <v>8.34</v>
      </c>
      <c r="N377" s="88">
        <v>2490</v>
      </c>
      <c r="O377" s="88"/>
      <c r="P377" s="88"/>
      <c r="Q377" s="88"/>
      <c r="R377" s="88"/>
      <c r="S377" s="88"/>
      <c r="T377" s="88"/>
      <c r="U377" s="88"/>
      <c r="V377" s="88"/>
      <c r="W377" s="88"/>
      <c r="X377" s="88">
        <v>57.2</v>
      </c>
      <c r="Y377" s="88" t="s">
        <v>99</v>
      </c>
      <c r="Z377" s="88">
        <v>0.6</v>
      </c>
      <c r="AA377" s="88" t="s">
        <v>98</v>
      </c>
      <c r="AB377" s="88">
        <v>1.27</v>
      </c>
      <c r="AC377" s="88">
        <v>0.71</v>
      </c>
      <c r="AD377" s="88">
        <v>67</v>
      </c>
      <c r="AE377" s="88">
        <v>14</v>
      </c>
      <c r="AF377" s="88" t="s">
        <v>97</v>
      </c>
      <c r="AG377" s="88" t="s">
        <v>97</v>
      </c>
      <c r="AH377" s="88" t="s">
        <v>97</v>
      </c>
      <c r="AI377" s="88" t="s">
        <v>97</v>
      </c>
      <c r="AJ377" s="88"/>
      <c r="AK377" s="88"/>
      <c r="AL377" s="88"/>
      <c r="AM377" s="88"/>
      <c r="AN377" s="88"/>
      <c r="AO377" s="88"/>
      <c r="AP377" s="88"/>
      <c r="AQ377" s="88"/>
      <c r="AR377" s="88"/>
      <c r="AS377" s="88" t="s">
        <v>94</v>
      </c>
      <c r="AT377" s="88">
        <v>6</v>
      </c>
      <c r="AU377" s="88" t="s">
        <v>94</v>
      </c>
      <c r="AV377" s="88">
        <v>0.68</v>
      </c>
      <c r="AW377" s="88">
        <v>10</v>
      </c>
      <c r="AX377" s="88">
        <v>530</v>
      </c>
      <c r="AY377" s="88">
        <v>2.8</v>
      </c>
      <c r="AZ377" s="88">
        <v>1.5</v>
      </c>
      <c r="BA377" s="88">
        <v>12</v>
      </c>
      <c r="BB377" s="88">
        <v>9.1</v>
      </c>
      <c r="BC377" s="88" t="s">
        <v>101</v>
      </c>
    </row>
    <row r="378" spans="1:55" x14ac:dyDescent="0.25">
      <c r="A378" s="88" t="s">
        <v>29</v>
      </c>
      <c r="B378" s="89">
        <v>41038.460416666669</v>
      </c>
      <c r="C378" s="89">
        <v>41037.469444444447</v>
      </c>
      <c r="D378" s="89">
        <v>41038.427777777775</v>
      </c>
      <c r="E378" s="88">
        <v>24</v>
      </c>
      <c r="F378" s="88" t="s">
        <v>96</v>
      </c>
      <c r="G378" s="88" t="s">
        <v>92</v>
      </c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 t="s">
        <v>94</v>
      </c>
      <c r="AT378" s="88">
        <v>5.6</v>
      </c>
      <c r="AU378" s="88" t="s">
        <v>94</v>
      </c>
      <c r="AV378" s="88" t="s">
        <v>94</v>
      </c>
      <c r="AW378" s="88">
        <v>4.8</v>
      </c>
      <c r="AX378" s="88" t="s">
        <v>95</v>
      </c>
      <c r="AY378" s="88">
        <v>2.6</v>
      </c>
      <c r="AZ378" s="88" t="s">
        <v>94</v>
      </c>
      <c r="BA378" s="88">
        <v>12</v>
      </c>
      <c r="BB378" s="88">
        <v>6.6</v>
      </c>
      <c r="BC378" s="88" t="s">
        <v>101</v>
      </c>
    </row>
    <row r="379" spans="1:55" x14ac:dyDescent="0.25">
      <c r="A379" s="88" t="s">
        <v>29</v>
      </c>
      <c r="B379" s="89">
        <v>41038.460416666669</v>
      </c>
      <c r="C379" s="89"/>
      <c r="D379" s="89"/>
      <c r="E379" s="88"/>
      <c r="F379" s="88" t="s">
        <v>93</v>
      </c>
      <c r="G379" s="88" t="s">
        <v>92</v>
      </c>
      <c r="H379" s="88">
        <v>9.25</v>
      </c>
      <c r="I379" s="88">
        <v>2576</v>
      </c>
      <c r="J379" s="88"/>
      <c r="K379" s="88">
        <v>8.14</v>
      </c>
      <c r="L379" s="88">
        <v>22.71</v>
      </c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  <c r="BA379" s="88"/>
      <c r="BB379" s="88"/>
      <c r="BC379" s="88"/>
    </row>
    <row r="380" spans="1:55" x14ac:dyDescent="0.25">
      <c r="A380" s="88" t="s">
        <v>29</v>
      </c>
      <c r="B380" s="89">
        <v>41051.420138888891</v>
      </c>
      <c r="C380" s="89">
        <v>41050.339583333334</v>
      </c>
      <c r="D380" s="89">
        <v>41051.29791666667</v>
      </c>
      <c r="E380" s="88">
        <v>24</v>
      </c>
      <c r="F380" s="88" t="s">
        <v>100</v>
      </c>
      <c r="G380" s="88" t="s">
        <v>92</v>
      </c>
      <c r="H380" s="88"/>
      <c r="I380" s="88"/>
      <c r="J380" s="88"/>
      <c r="K380" s="88"/>
      <c r="L380" s="88"/>
      <c r="M380" s="88">
        <v>8.1</v>
      </c>
      <c r="N380" s="88">
        <v>2790</v>
      </c>
      <c r="O380" s="88"/>
      <c r="P380" s="88"/>
      <c r="Q380" s="88"/>
      <c r="R380" s="88"/>
      <c r="S380" s="88"/>
      <c r="T380" s="88"/>
      <c r="U380" s="88"/>
      <c r="V380" s="88"/>
      <c r="W380" s="88"/>
      <c r="X380" s="88">
        <v>110</v>
      </c>
      <c r="Y380" s="88" t="s">
        <v>99</v>
      </c>
      <c r="Z380" s="88" t="s">
        <v>115</v>
      </c>
      <c r="AA380" s="88" t="s">
        <v>98</v>
      </c>
      <c r="AB380" s="88">
        <v>2.27</v>
      </c>
      <c r="AC380" s="88">
        <v>1.34</v>
      </c>
      <c r="AD380" s="88">
        <v>171</v>
      </c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  <c r="BA380" s="88"/>
      <c r="BB380" s="88"/>
      <c r="BC380" s="88"/>
    </row>
    <row r="381" spans="1:55" x14ac:dyDescent="0.25">
      <c r="A381" s="88" t="s">
        <v>29</v>
      </c>
      <c r="B381" s="89">
        <v>41051.420138888891</v>
      </c>
      <c r="C381" s="89"/>
      <c r="D381" s="89"/>
      <c r="E381" s="88"/>
      <c r="F381" s="88" t="s">
        <v>93</v>
      </c>
      <c r="G381" s="88" t="s">
        <v>92</v>
      </c>
      <c r="H381" s="88">
        <v>8.68</v>
      </c>
      <c r="I381" s="88">
        <v>2924</v>
      </c>
      <c r="J381" s="88"/>
      <c r="K381" s="88">
        <v>7.82</v>
      </c>
      <c r="L381" s="88">
        <v>23.59</v>
      </c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  <c r="BA381" s="88"/>
      <c r="BB381" s="88"/>
      <c r="BC381" s="88"/>
    </row>
    <row r="382" spans="1:55" x14ac:dyDescent="0.25">
      <c r="A382" s="88" t="s">
        <v>29</v>
      </c>
      <c r="B382" s="89">
        <v>41065.402777777781</v>
      </c>
      <c r="C382" s="89">
        <v>41064.398611111108</v>
      </c>
      <c r="D382" s="89">
        <v>41065.356944444444</v>
      </c>
      <c r="E382" s="88">
        <v>24</v>
      </c>
      <c r="F382" s="88" t="s">
        <v>100</v>
      </c>
      <c r="G382" s="88" t="s">
        <v>92</v>
      </c>
      <c r="H382" s="88"/>
      <c r="I382" s="88"/>
      <c r="J382" s="88">
        <v>710</v>
      </c>
      <c r="K382" s="88"/>
      <c r="L382" s="88"/>
      <c r="M382" s="88">
        <v>8.2100000000000009</v>
      </c>
      <c r="N382" s="88">
        <v>3190</v>
      </c>
      <c r="O382" s="88"/>
      <c r="P382" s="88"/>
      <c r="Q382" s="88"/>
      <c r="R382" s="88" t="s">
        <v>90</v>
      </c>
      <c r="S382" s="88">
        <v>378</v>
      </c>
      <c r="T382" s="88">
        <v>995</v>
      </c>
      <c r="U382" s="88"/>
      <c r="V382" s="88">
        <v>4.66</v>
      </c>
      <c r="W382" s="88"/>
      <c r="X382" s="88">
        <v>67.599999999999994</v>
      </c>
      <c r="Y382" s="88" t="s">
        <v>99</v>
      </c>
      <c r="Z382" s="88">
        <v>0.4</v>
      </c>
      <c r="AA382" s="88">
        <v>0.05</v>
      </c>
      <c r="AB382" s="88">
        <v>1.61</v>
      </c>
      <c r="AC382" s="88">
        <v>0.92</v>
      </c>
      <c r="AD382" s="88">
        <v>87</v>
      </c>
      <c r="AE382" s="88">
        <v>15</v>
      </c>
      <c r="AF382" s="88" t="s">
        <v>97</v>
      </c>
      <c r="AG382" s="88" t="s">
        <v>97</v>
      </c>
      <c r="AH382" s="88" t="s">
        <v>97</v>
      </c>
      <c r="AI382" s="88" t="s">
        <v>97</v>
      </c>
      <c r="AJ382" s="88"/>
      <c r="AK382" s="88"/>
      <c r="AL382" s="88"/>
      <c r="AM382" s="88"/>
      <c r="AN382" s="88"/>
      <c r="AO382" s="88"/>
      <c r="AP382" s="88"/>
      <c r="AQ382" s="88"/>
      <c r="AR382" s="88"/>
      <c r="AS382" s="88" t="s">
        <v>94</v>
      </c>
      <c r="AT382" s="88">
        <v>7.6</v>
      </c>
      <c r="AU382" s="88" t="s">
        <v>94</v>
      </c>
      <c r="AV382" s="88">
        <v>2.1</v>
      </c>
      <c r="AW382" s="88">
        <v>7.4</v>
      </c>
      <c r="AX382" s="88">
        <v>1700</v>
      </c>
      <c r="AY382" s="88">
        <v>3.5</v>
      </c>
      <c r="AZ382" s="88">
        <v>1.9</v>
      </c>
      <c r="BA382" s="88">
        <v>14</v>
      </c>
      <c r="BB382" s="88">
        <v>16</v>
      </c>
      <c r="BC382" s="88" t="s">
        <v>101</v>
      </c>
    </row>
    <row r="383" spans="1:55" x14ac:dyDescent="0.25">
      <c r="A383" s="88" t="s">
        <v>29</v>
      </c>
      <c r="B383" s="89">
        <v>41065.402777777781</v>
      </c>
      <c r="C383" s="89">
        <v>41064.398611111108</v>
      </c>
      <c r="D383" s="89">
        <v>41065.356944444444</v>
      </c>
      <c r="E383" s="88">
        <v>24</v>
      </c>
      <c r="F383" s="88" t="s">
        <v>96</v>
      </c>
      <c r="G383" s="88" t="s">
        <v>92</v>
      </c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>
        <v>5.25</v>
      </c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 t="s">
        <v>94</v>
      </c>
      <c r="AT383" s="88">
        <v>6.3</v>
      </c>
      <c r="AU383" s="88" t="s">
        <v>94</v>
      </c>
      <c r="AV383" s="88" t="s">
        <v>94</v>
      </c>
      <c r="AW383" s="88">
        <v>1.8</v>
      </c>
      <c r="AX383" s="88" t="s">
        <v>95</v>
      </c>
      <c r="AY383" s="88">
        <v>2.2000000000000002</v>
      </c>
      <c r="AZ383" s="88" t="s">
        <v>94</v>
      </c>
      <c r="BA383" s="88">
        <v>14</v>
      </c>
      <c r="BB383" s="88">
        <v>3</v>
      </c>
      <c r="BC383" s="88">
        <v>0.05</v>
      </c>
    </row>
    <row r="384" spans="1:55" x14ac:dyDescent="0.25">
      <c r="A384" s="88" t="s">
        <v>29</v>
      </c>
      <c r="B384" s="89">
        <v>41065.458333333336</v>
      </c>
      <c r="C384" s="88"/>
      <c r="D384" s="88"/>
      <c r="E384" s="88"/>
      <c r="F384" s="88" t="s">
        <v>93</v>
      </c>
      <c r="G384" s="88" t="s">
        <v>92</v>
      </c>
      <c r="H384" s="88">
        <v>9.64</v>
      </c>
      <c r="I384" s="88">
        <v>3219</v>
      </c>
      <c r="J384" s="88"/>
      <c r="K384" s="88">
        <v>7.95</v>
      </c>
      <c r="L384" s="88">
        <v>22.56</v>
      </c>
      <c r="M384" s="88"/>
      <c r="N384" s="88"/>
      <c r="O384" s="88">
        <v>9</v>
      </c>
      <c r="P384" s="88">
        <v>20</v>
      </c>
      <c r="Q384" s="88" t="s">
        <v>114</v>
      </c>
      <c r="R384" s="88"/>
      <c r="S384" s="88"/>
      <c r="T384" s="88"/>
      <c r="U384" s="88"/>
      <c r="V384" s="88"/>
      <c r="W384" s="88" t="s">
        <v>90</v>
      </c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  <c r="BA384" s="88"/>
      <c r="BB384" s="88"/>
      <c r="BC384" s="88"/>
    </row>
    <row r="385" spans="1:55" x14ac:dyDescent="0.25">
      <c r="A385" s="88" t="s">
        <v>30</v>
      </c>
      <c r="B385" s="89">
        <v>40730.409722222219</v>
      </c>
      <c r="C385" s="89">
        <v>40729.376388888886</v>
      </c>
      <c r="D385" s="89">
        <v>40730.334722222222</v>
      </c>
      <c r="E385" s="88">
        <v>24</v>
      </c>
      <c r="F385" s="88" t="s">
        <v>100</v>
      </c>
      <c r="G385" s="88" t="s">
        <v>92</v>
      </c>
      <c r="H385" s="88"/>
      <c r="I385" s="88"/>
      <c r="J385" s="88">
        <v>430</v>
      </c>
      <c r="K385" s="88"/>
      <c r="L385" s="88"/>
      <c r="M385" s="88">
        <v>8.31</v>
      </c>
      <c r="N385" s="88">
        <v>1680</v>
      </c>
      <c r="O385" s="88"/>
      <c r="P385" s="88"/>
      <c r="Q385" s="88"/>
      <c r="R385" s="88"/>
      <c r="S385" s="88"/>
      <c r="T385" s="88"/>
      <c r="U385" s="88"/>
      <c r="V385" s="88"/>
      <c r="W385" s="88"/>
      <c r="X385" s="88">
        <v>5.55</v>
      </c>
      <c r="Y385" s="88" t="s">
        <v>99</v>
      </c>
      <c r="Z385" s="88">
        <v>22.9</v>
      </c>
      <c r="AA385" s="88" t="s">
        <v>98</v>
      </c>
      <c r="AB385" s="88">
        <v>0.73</v>
      </c>
      <c r="AC385" s="88">
        <v>0.19</v>
      </c>
      <c r="AD385" s="88">
        <v>8</v>
      </c>
      <c r="AE385" s="88">
        <v>5</v>
      </c>
      <c r="AF385" s="88" t="s">
        <v>97</v>
      </c>
      <c r="AG385" s="88" t="s">
        <v>97</v>
      </c>
      <c r="AH385" s="88" t="s">
        <v>97</v>
      </c>
      <c r="AI385" s="88" t="s">
        <v>97</v>
      </c>
      <c r="AJ385" s="88"/>
      <c r="AK385" s="88"/>
      <c r="AL385" s="88"/>
      <c r="AM385" s="88"/>
      <c r="AN385" s="88"/>
      <c r="AO385" s="88"/>
      <c r="AP385" s="88"/>
      <c r="AQ385" s="88"/>
      <c r="AR385" s="88"/>
      <c r="AS385" s="88" t="s">
        <v>94</v>
      </c>
      <c r="AT385" s="88">
        <v>5</v>
      </c>
      <c r="AU385" s="88" t="s">
        <v>94</v>
      </c>
      <c r="AV385" s="88">
        <v>0.52</v>
      </c>
      <c r="AW385" s="88">
        <v>8.6999999999999993</v>
      </c>
      <c r="AX385" s="88">
        <v>96</v>
      </c>
      <c r="AY385" s="88">
        <v>2.9</v>
      </c>
      <c r="AZ385" s="88" t="s">
        <v>94</v>
      </c>
      <c r="BA385" s="88">
        <v>4.0999999999999996</v>
      </c>
      <c r="BB385" s="88">
        <v>2.8</v>
      </c>
      <c r="BC385" s="88" t="s">
        <v>101</v>
      </c>
    </row>
    <row r="386" spans="1:55" x14ac:dyDescent="0.25">
      <c r="A386" s="88" t="s">
        <v>30</v>
      </c>
      <c r="B386" s="89">
        <v>40730.409722222219</v>
      </c>
      <c r="C386" s="89">
        <v>40729.376388888886</v>
      </c>
      <c r="D386" s="89">
        <v>40730.334722222222</v>
      </c>
      <c r="E386" s="88">
        <v>24</v>
      </c>
      <c r="F386" s="88" t="s">
        <v>96</v>
      </c>
      <c r="G386" s="88" t="s">
        <v>92</v>
      </c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 t="s">
        <v>94</v>
      </c>
      <c r="AT386" s="88">
        <v>4.9000000000000004</v>
      </c>
      <c r="AU386" s="88" t="s">
        <v>94</v>
      </c>
      <c r="AV386" s="88" t="s">
        <v>94</v>
      </c>
      <c r="AW386" s="88">
        <v>9</v>
      </c>
      <c r="AX386" s="88">
        <v>21</v>
      </c>
      <c r="AY386" s="88">
        <v>2.7</v>
      </c>
      <c r="AZ386" s="88" t="s">
        <v>94</v>
      </c>
      <c r="BA386" s="88">
        <v>4.5999999999999996</v>
      </c>
      <c r="BB386" s="88" t="s">
        <v>111</v>
      </c>
      <c r="BC386" s="88" t="s">
        <v>101</v>
      </c>
    </row>
    <row r="387" spans="1:55" x14ac:dyDescent="0.25">
      <c r="A387" s="88" t="s">
        <v>30</v>
      </c>
      <c r="B387" s="89">
        <v>40730.409722222219</v>
      </c>
      <c r="C387" s="89"/>
      <c r="D387" s="89"/>
      <c r="E387" s="88"/>
      <c r="F387" s="88" t="s">
        <v>93</v>
      </c>
      <c r="G387" s="88" t="s">
        <v>92</v>
      </c>
      <c r="H387" s="88">
        <v>12.29</v>
      </c>
      <c r="I387" s="88">
        <v>1750</v>
      </c>
      <c r="J387" s="88"/>
      <c r="K387" s="88">
        <v>8.35</v>
      </c>
      <c r="L387" s="88">
        <v>28.6</v>
      </c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</row>
    <row r="388" spans="1:55" x14ac:dyDescent="0.25">
      <c r="A388" s="88" t="s">
        <v>30</v>
      </c>
      <c r="B388" s="89">
        <v>40778.4375</v>
      </c>
      <c r="C388" s="89">
        <v>40777.415277777778</v>
      </c>
      <c r="D388" s="89">
        <v>40778.373611111114</v>
      </c>
      <c r="E388" s="88">
        <v>24</v>
      </c>
      <c r="F388" s="88" t="s">
        <v>100</v>
      </c>
      <c r="G388" s="88" t="s">
        <v>92</v>
      </c>
      <c r="H388" s="88"/>
      <c r="I388" s="88"/>
      <c r="J388" s="88">
        <v>530</v>
      </c>
      <c r="K388" s="88"/>
      <c r="L388" s="88"/>
      <c r="M388" s="88">
        <v>8.27</v>
      </c>
      <c r="N388" s="88">
        <v>2260</v>
      </c>
      <c r="O388" s="88"/>
      <c r="P388" s="88"/>
      <c r="Q388" s="88"/>
      <c r="R388" s="88" t="s">
        <v>90</v>
      </c>
      <c r="S388" s="88">
        <v>311</v>
      </c>
      <c r="T388" s="88">
        <v>461</v>
      </c>
      <c r="U388" s="88"/>
      <c r="V388" s="88">
        <v>4.2</v>
      </c>
      <c r="W388" s="88"/>
      <c r="X388" s="88">
        <v>2.48</v>
      </c>
      <c r="Y388" s="88" t="s">
        <v>99</v>
      </c>
      <c r="Z388" s="88">
        <v>57.2</v>
      </c>
      <c r="AA388" s="88" t="s">
        <v>98</v>
      </c>
      <c r="AB388" s="88">
        <v>0.8</v>
      </c>
      <c r="AC388" s="88">
        <v>0.78</v>
      </c>
      <c r="AD388" s="88" t="s">
        <v>90</v>
      </c>
      <c r="AE388" s="88" t="s">
        <v>90</v>
      </c>
      <c r="AF388" s="88" t="s">
        <v>97</v>
      </c>
      <c r="AG388" s="88" t="s">
        <v>97</v>
      </c>
      <c r="AH388" s="88" t="s">
        <v>97</v>
      </c>
      <c r="AI388" s="88" t="s">
        <v>97</v>
      </c>
      <c r="AJ388" s="88"/>
      <c r="AK388" s="88"/>
      <c r="AL388" s="88"/>
      <c r="AM388" s="88"/>
      <c r="AN388" s="88"/>
      <c r="AO388" s="88"/>
      <c r="AP388" s="88"/>
      <c r="AQ388" s="88"/>
      <c r="AR388" s="88"/>
      <c r="AS388" s="88" t="s">
        <v>94</v>
      </c>
      <c r="AT388" s="88">
        <v>4.4000000000000004</v>
      </c>
      <c r="AU388" s="88" t="s">
        <v>94</v>
      </c>
      <c r="AV388" s="88">
        <v>0.8</v>
      </c>
      <c r="AW388" s="88">
        <v>9.9</v>
      </c>
      <c r="AX388" s="88">
        <v>96</v>
      </c>
      <c r="AY388" s="88">
        <v>2.8</v>
      </c>
      <c r="AZ388" s="88" t="s">
        <v>94</v>
      </c>
      <c r="BA388" s="88">
        <v>5.9</v>
      </c>
      <c r="BB388" s="88">
        <v>3.8</v>
      </c>
      <c r="BC388" s="88" t="s">
        <v>101</v>
      </c>
    </row>
    <row r="389" spans="1:55" x14ac:dyDescent="0.25">
      <c r="A389" s="88" t="s">
        <v>30</v>
      </c>
      <c r="B389" s="89">
        <v>40778.4375</v>
      </c>
      <c r="C389" s="89">
        <v>40777.415277777778</v>
      </c>
      <c r="D389" s="89">
        <v>40778.373611111114</v>
      </c>
      <c r="E389" s="88">
        <v>24</v>
      </c>
      <c r="F389" s="88" t="s">
        <v>96</v>
      </c>
      <c r="G389" s="88" t="s">
        <v>92</v>
      </c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>
        <v>4</v>
      </c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 t="s">
        <v>94</v>
      </c>
      <c r="AT389" s="88">
        <v>4.2</v>
      </c>
      <c r="AU389" s="88" t="s">
        <v>94</v>
      </c>
      <c r="AV389" s="88">
        <v>0.65</v>
      </c>
      <c r="AW389" s="88">
        <v>8</v>
      </c>
      <c r="AX389" s="88" t="s">
        <v>95</v>
      </c>
      <c r="AY389" s="88">
        <v>2.9</v>
      </c>
      <c r="AZ389" s="88" t="s">
        <v>94</v>
      </c>
      <c r="BA389" s="88">
        <v>5.5</v>
      </c>
      <c r="BB389" s="88">
        <v>2.4</v>
      </c>
      <c r="BC389" s="88" t="s">
        <v>101</v>
      </c>
    </row>
    <row r="390" spans="1:55" x14ac:dyDescent="0.25">
      <c r="A390" s="88" t="s">
        <v>30</v>
      </c>
      <c r="B390" s="89">
        <v>40778.438194444447</v>
      </c>
      <c r="C390" s="88"/>
      <c r="D390" s="88"/>
      <c r="E390" s="88"/>
      <c r="F390" s="88" t="s">
        <v>93</v>
      </c>
      <c r="G390" s="88" t="s">
        <v>92</v>
      </c>
      <c r="H390" s="88">
        <v>19.559999999999999</v>
      </c>
      <c r="I390" s="88">
        <v>1339</v>
      </c>
      <c r="J390" s="88"/>
      <c r="K390" s="88">
        <v>9.56</v>
      </c>
      <c r="L390" s="88">
        <v>23.13</v>
      </c>
      <c r="M390" s="88"/>
      <c r="N390" s="88"/>
      <c r="O390" s="88">
        <v>150</v>
      </c>
      <c r="P390" s="88">
        <v>270</v>
      </c>
      <c r="Q390" s="88" t="s">
        <v>113</v>
      </c>
      <c r="R390" s="88"/>
      <c r="S390" s="88"/>
      <c r="T390" s="88"/>
      <c r="U390" s="88"/>
      <c r="V390" s="88"/>
      <c r="W390" s="88" t="s">
        <v>90</v>
      </c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</row>
    <row r="391" spans="1:55" x14ac:dyDescent="0.25">
      <c r="A391" s="88" t="s">
        <v>30</v>
      </c>
      <c r="B391" s="89">
        <v>40834.475694444445</v>
      </c>
      <c r="C391" s="89">
        <v>40833.481944444444</v>
      </c>
      <c r="D391" s="89">
        <v>40834.44027777778</v>
      </c>
      <c r="E391" s="88">
        <v>24</v>
      </c>
      <c r="F391" s="88" t="s">
        <v>100</v>
      </c>
      <c r="G391" s="88" t="s">
        <v>92</v>
      </c>
      <c r="H391" s="88"/>
      <c r="I391" s="88"/>
      <c r="J391" s="88">
        <v>450</v>
      </c>
      <c r="K391" s="88"/>
      <c r="L391" s="88"/>
      <c r="M391" s="88">
        <v>8.39</v>
      </c>
      <c r="N391" s="88">
        <v>1780</v>
      </c>
      <c r="O391" s="88"/>
      <c r="P391" s="88"/>
      <c r="Q391" s="88"/>
      <c r="R391" s="88"/>
      <c r="S391" s="88"/>
      <c r="T391" s="88"/>
      <c r="U391" s="88"/>
      <c r="V391" s="88"/>
      <c r="W391" s="88"/>
      <c r="X391" s="88">
        <v>4.08</v>
      </c>
      <c r="Y391" s="88" t="s">
        <v>99</v>
      </c>
      <c r="Z391" s="88">
        <v>39.200000000000003</v>
      </c>
      <c r="AA391" s="88">
        <v>0.05</v>
      </c>
      <c r="AB391" s="88">
        <v>0.9</v>
      </c>
      <c r="AC391" s="88">
        <v>0.26</v>
      </c>
      <c r="AD391" s="88" t="s">
        <v>90</v>
      </c>
      <c r="AE391" s="88" t="s">
        <v>90</v>
      </c>
      <c r="AF391" s="88" t="s">
        <v>97</v>
      </c>
      <c r="AG391" s="88" t="s">
        <v>97</v>
      </c>
      <c r="AH391" s="88" t="s">
        <v>97</v>
      </c>
      <c r="AI391" s="88" t="s">
        <v>97</v>
      </c>
      <c r="AJ391" s="88"/>
      <c r="AK391" s="88"/>
      <c r="AL391" s="88"/>
      <c r="AM391" s="88"/>
      <c r="AN391" s="88"/>
      <c r="AO391" s="88"/>
      <c r="AP391" s="88"/>
      <c r="AQ391" s="88"/>
      <c r="AR391" s="88"/>
      <c r="AS391" s="88" t="s">
        <v>94</v>
      </c>
      <c r="AT391" s="88">
        <v>4.8</v>
      </c>
      <c r="AU391" s="88" t="s">
        <v>94</v>
      </c>
      <c r="AV391" s="88">
        <v>0.62</v>
      </c>
      <c r="AW391" s="88">
        <v>7.5</v>
      </c>
      <c r="AX391" s="88">
        <v>76</v>
      </c>
      <c r="AY391" s="88">
        <v>2.6</v>
      </c>
      <c r="AZ391" s="88" t="s">
        <v>94</v>
      </c>
      <c r="BA391" s="88">
        <v>4</v>
      </c>
      <c r="BB391" s="88">
        <v>4.5</v>
      </c>
      <c r="BC391" s="88" t="s">
        <v>101</v>
      </c>
    </row>
    <row r="392" spans="1:55" x14ac:dyDescent="0.25">
      <c r="A392" s="88" t="s">
        <v>30</v>
      </c>
      <c r="B392" s="89">
        <v>40834.475694444445</v>
      </c>
      <c r="C392" s="89">
        <v>40833.481944444444</v>
      </c>
      <c r="D392" s="89">
        <v>40834.44027777778</v>
      </c>
      <c r="E392" s="88">
        <v>24</v>
      </c>
      <c r="F392" s="88" t="s">
        <v>96</v>
      </c>
      <c r="G392" s="88" t="s">
        <v>92</v>
      </c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 t="s">
        <v>94</v>
      </c>
      <c r="AT392" s="88">
        <v>4.5999999999999996</v>
      </c>
      <c r="AU392" s="88" t="s">
        <v>94</v>
      </c>
      <c r="AV392" s="88">
        <v>0.53</v>
      </c>
      <c r="AW392" s="88">
        <v>6.3</v>
      </c>
      <c r="AX392" s="88" t="s">
        <v>95</v>
      </c>
      <c r="AY392" s="88">
        <v>2.4</v>
      </c>
      <c r="AZ392" s="88" t="s">
        <v>94</v>
      </c>
      <c r="BA392" s="88">
        <v>3.7</v>
      </c>
      <c r="BB392" s="88">
        <v>4.2</v>
      </c>
      <c r="BC392" s="88" t="s">
        <v>101</v>
      </c>
    </row>
    <row r="393" spans="1:55" x14ac:dyDescent="0.25">
      <c r="A393" s="88" t="s">
        <v>30</v>
      </c>
      <c r="B393" s="89">
        <v>40834.475694444445</v>
      </c>
      <c r="C393" s="89"/>
      <c r="D393" s="89"/>
      <c r="E393" s="88"/>
      <c r="F393" s="88" t="s">
        <v>93</v>
      </c>
      <c r="G393" s="88" t="s">
        <v>92</v>
      </c>
      <c r="H393" s="88">
        <v>10.77</v>
      </c>
      <c r="I393" s="88">
        <v>1538</v>
      </c>
      <c r="J393" s="88"/>
      <c r="K393" s="88">
        <v>8.3699999999999992</v>
      </c>
      <c r="L393" s="88">
        <v>21.25</v>
      </c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  <c r="BA393" s="88"/>
      <c r="BB393" s="88"/>
      <c r="BC393" s="88"/>
    </row>
    <row r="394" spans="1:55" x14ac:dyDescent="0.25">
      <c r="A394" s="88" t="s">
        <v>30</v>
      </c>
      <c r="B394" s="89">
        <v>40877.430555555555</v>
      </c>
      <c r="C394" s="89">
        <v>40876.457638888889</v>
      </c>
      <c r="D394" s="89">
        <v>40877.415972222225</v>
      </c>
      <c r="E394" s="88">
        <v>24</v>
      </c>
      <c r="F394" s="88" t="s">
        <v>100</v>
      </c>
      <c r="G394" s="88" t="s">
        <v>92</v>
      </c>
      <c r="H394" s="88"/>
      <c r="I394" s="88"/>
      <c r="J394" s="88">
        <v>595</v>
      </c>
      <c r="K394" s="88"/>
      <c r="L394" s="88"/>
      <c r="M394" s="88">
        <v>8.25</v>
      </c>
      <c r="N394" s="88">
        <v>1990</v>
      </c>
      <c r="O394" s="88"/>
      <c r="P394" s="88"/>
      <c r="Q394" s="88"/>
      <c r="R394" s="88"/>
      <c r="S394" s="88"/>
      <c r="T394" s="88"/>
      <c r="U394" s="88"/>
      <c r="V394" s="88"/>
      <c r="W394" s="88"/>
      <c r="X394" s="88">
        <v>0.7</v>
      </c>
      <c r="Y394" s="88" t="s">
        <v>99</v>
      </c>
      <c r="Z394" s="88">
        <v>63.3</v>
      </c>
      <c r="AA394" s="88">
        <v>0.09</v>
      </c>
      <c r="AB394" s="88">
        <v>0.5</v>
      </c>
      <c r="AC394" s="88">
        <v>0.45</v>
      </c>
      <c r="AD394" s="88" t="s">
        <v>90</v>
      </c>
      <c r="AE394" s="88" t="s">
        <v>90</v>
      </c>
      <c r="AF394" s="88" t="s">
        <v>97</v>
      </c>
      <c r="AG394" s="88" t="s">
        <v>97</v>
      </c>
      <c r="AH394" s="88" t="s">
        <v>97</v>
      </c>
      <c r="AI394" s="88" t="s">
        <v>97</v>
      </c>
      <c r="AJ394" s="88"/>
      <c r="AK394" s="88"/>
      <c r="AL394" s="88"/>
      <c r="AM394" s="88"/>
      <c r="AN394" s="88"/>
      <c r="AO394" s="88"/>
      <c r="AP394" s="88"/>
      <c r="AQ394" s="88"/>
      <c r="AR394" s="88"/>
      <c r="AS394" s="88" t="s">
        <v>94</v>
      </c>
      <c r="AT394" s="88">
        <v>4.9000000000000004</v>
      </c>
      <c r="AU394" s="88" t="s">
        <v>94</v>
      </c>
      <c r="AV394" s="88">
        <v>0.81</v>
      </c>
      <c r="AW394" s="88">
        <v>5.3</v>
      </c>
      <c r="AX394" s="88">
        <v>27</v>
      </c>
      <c r="AY394" s="88">
        <v>3.7</v>
      </c>
      <c r="AZ394" s="88" t="s">
        <v>94</v>
      </c>
      <c r="BA394" s="88">
        <v>3.7</v>
      </c>
      <c r="BB394" s="88">
        <v>4.5</v>
      </c>
      <c r="BC394" s="88" t="s">
        <v>101</v>
      </c>
    </row>
    <row r="395" spans="1:55" x14ac:dyDescent="0.25">
      <c r="A395" s="88" t="s">
        <v>30</v>
      </c>
      <c r="B395" s="89">
        <v>40877.430555555555</v>
      </c>
      <c r="C395" s="89">
        <v>40876.457638888889</v>
      </c>
      <c r="D395" s="89">
        <v>40877.415972222225</v>
      </c>
      <c r="E395" s="88">
        <v>24</v>
      </c>
      <c r="F395" s="88" t="s">
        <v>96</v>
      </c>
      <c r="G395" s="88" t="s">
        <v>92</v>
      </c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 t="s">
        <v>94</v>
      </c>
      <c r="AT395" s="88">
        <v>4.9000000000000004</v>
      </c>
      <c r="AU395" s="88" t="s">
        <v>94</v>
      </c>
      <c r="AV395" s="88">
        <v>0.91</v>
      </c>
      <c r="AW395" s="88">
        <v>4.9000000000000004</v>
      </c>
      <c r="AX395" s="88" t="s">
        <v>95</v>
      </c>
      <c r="AY395" s="88">
        <v>3.3</v>
      </c>
      <c r="AZ395" s="88" t="s">
        <v>94</v>
      </c>
      <c r="BA395" s="88">
        <v>3.7</v>
      </c>
      <c r="BB395" s="88">
        <v>4.7</v>
      </c>
      <c r="BC395" s="88" t="s">
        <v>101</v>
      </c>
    </row>
    <row r="396" spans="1:55" x14ac:dyDescent="0.25">
      <c r="A396" s="88" t="s">
        <v>30</v>
      </c>
      <c r="B396" s="89">
        <v>40877.430555555555</v>
      </c>
      <c r="C396" s="89"/>
      <c r="D396" s="89"/>
      <c r="E396" s="88"/>
      <c r="F396" s="88" t="s">
        <v>93</v>
      </c>
      <c r="G396" s="88" t="s">
        <v>92</v>
      </c>
      <c r="H396" s="88">
        <v>15.37</v>
      </c>
      <c r="I396" s="88">
        <v>1963</v>
      </c>
      <c r="J396" s="88"/>
      <c r="K396" s="88">
        <v>7.94</v>
      </c>
      <c r="L396" s="88">
        <v>15.9</v>
      </c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  <c r="BA396" s="88"/>
      <c r="BB396" s="88"/>
      <c r="BC396" s="88"/>
    </row>
    <row r="397" spans="1:55" x14ac:dyDescent="0.25">
      <c r="A397" s="88" t="s">
        <v>30</v>
      </c>
      <c r="B397" s="89">
        <v>40890.493055555555</v>
      </c>
      <c r="C397" s="89">
        <v>40889.495833333334</v>
      </c>
      <c r="D397" s="89">
        <v>40889.537499999999</v>
      </c>
      <c r="E397" s="88">
        <v>6</v>
      </c>
      <c r="F397" s="88" t="s">
        <v>108</v>
      </c>
      <c r="G397" s="88" t="s">
        <v>92</v>
      </c>
      <c r="H397" s="88"/>
      <c r="I397" s="88"/>
      <c r="J397" s="88">
        <v>155</v>
      </c>
      <c r="K397" s="88"/>
      <c r="L397" s="88"/>
      <c r="M397" s="88">
        <v>7.5</v>
      </c>
      <c r="N397" s="88">
        <v>625</v>
      </c>
      <c r="O397" s="88"/>
      <c r="P397" s="88"/>
      <c r="Q397" s="88"/>
      <c r="R397" s="88" t="s">
        <v>90</v>
      </c>
      <c r="S397" s="88">
        <v>70.7</v>
      </c>
      <c r="T397" s="88">
        <v>67.3</v>
      </c>
      <c r="U397" s="88"/>
      <c r="V397" s="88">
        <v>18</v>
      </c>
      <c r="W397" s="88"/>
      <c r="X397" s="88">
        <v>61.9</v>
      </c>
      <c r="Y397" s="88">
        <v>0.5</v>
      </c>
      <c r="Z397" s="88">
        <v>16.600000000000001</v>
      </c>
      <c r="AA397" s="88">
        <v>0.03</v>
      </c>
      <c r="AB397" s="88">
        <v>1.9</v>
      </c>
      <c r="AC397" s="88">
        <v>1.42</v>
      </c>
      <c r="AD397" s="88">
        <v>103</v>
      </c>
      <c r="AE397" s="88">
        <v>21</v>
      </c>
      <c r="AF397" s="88" t="s">
        <v>97</v>
      </c>
      <c r="AG397" s="88">
        <v>11</v>
      </c>
      <c r="AH397" s="88" t="s">
        <v>97</v>
      </c>
      <c r="AI397" s="88" t="s">
        <v>97</v>
      </c>
      <c r="AJ397" s="88" t="s">
        <v>111</v>
      </c>
      <c r="AK397" s="88">
        <v>27</v>
      </c>
      <c r="AL397" s="88">
        <v>2.1</v>
      </c>
      <c r="AM397" s="88">
        <v>7.9</v>
      </c>
      <c r="AN397" s="88" t="s">
        <v>111</v>
      </c>
      <c r="AO397" s="88" t="s">
        <v>111</v>
      </c>
      <c r="AP397" s="88">
        <v>2.7</v>
      </c>
      <c r="AQ397" s="88" t="s">
        <v>90</v>
      </c>
      <c r="AR397" s="88" t="s">
        <v>111</v>
      </c>
      <c r="AS397" s="88" t="s">
        <v>94</v>
      </c>
      <c r="AT397" s="88">
        <v>3.3</v>
      </c>
      <c r="AU397" s="88">
        <v>0.5</v>
      </c>
      <c r="AV397" s="88">
        <v>3.2</v>
      </c>
      <c r="AW397" s="88">
        <v>23</v>
      </c>
      <c r="AX397" s="88">
        <v>2000</v>
      </c>
      <c r="AY397" s="88">
        <v>4</v>
      </c>
      <c r="AZ397" s="88">
        <v>2</v>
      </c>
      <c r="BA397" s="88">
        <v>0.95</v>
      </c>
      <c r="BB397" s="88">
        <v>52</v>
      </c>
      <c r="BC397" s="88" t="s">
        <v>101</v>
      </c>
    </row>
    <row r="398" spans="1:55" x14ac:dyDescent="0.25">
      <c r="A398" s="88" t="s">
        <v>30</v>
      </c>
      <c r="B398" s="89">
        <v>40890.493055555555</v>
      </c>
      <c r="C398" s="89">
        <v>40889.495833333334</v>
      </c>
      <c r="D398" s="89">
        <v>40889.537499999999</v>
      </c>
      <c r="E398" s="88">
        <v>6</v>
      </c>
      <c r="F398" s="88" t="s">
        <v>107</v>
      </c>
      <c r="G398" s="88" t="s">
        <v>92</v>
      </c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>
        <v>21</v>
      </c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 t="s">
        <v>94</v>
      </c>
      <c r="AT398" s="88">
        <v>2.8</v>
      </c>
      <c r="AU398" s="88" t="s">
        <v>94</v>
      </c>
      <c r="AV398" s="88">
        <v>0.69</v>
      </c>
      <c r="AW398" s="88">
        <v>12</v>
      </c>
      <c r="AX398" s="88">
        <v>40</v>
      </c>
      <c r="AY398" s="88">
        <v>2.7</v>
      </c>
      <c r="AZ398" s="88" t="s">
        <v>94</v>
      </c>
      <c r="BA398" s="88">
        <v>0.82</v>
      </c>
      <c r="BB398" s="88">
        <v>12</v>
      </c>
      <c r="BC398" s="88" t="s">
        <v>101</v>
      </c>
    </row>
    <row r="399" spans="1:55" x14ac:dyDescent="0.25">
      <c r="A399" s="88" t="s">
        <v>30</v>
      </c>
      <c r="B399" s="89">
        <v>40890.53125</v>
      </c>
      <c r="C399" s="88"/>
      <c r="D399" s="88"/>
      <c r="E399" s="88"/>
      <c r="F399" s="88" t="s">
        <v>93</v>
      </c>
      <c r="G399" s="88" t="s">
        <v>92</v>
      </c>
      <c r="H399" s="88">
        <v>12.48</v>
      </c>
      <c r="I399" s="88">
        <v>668</v>
      </c>
      <c r="J399" s="88"/>
      <c r="K399" s="88">
        <v>8.32</v>
      </c>
      <c r="L399" s="88">
        <v>12.52</v>
      </c>
      <c r="M399" s="88"/>
      <c r="N399" s="88"/>
      <c r="O399" s="88">
        <v>13900</v>
      </c>
      <c r="P399" s="88">
        <v>2200</v>
      </c>
      <c r="Q399" s="88" t="s">
        <v>112</v>
      </c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  <c r="BA399" s="88"/>
      <c r="BB399" s="88"/>
      <c r="BC399" s="88"/>
    </row>
    <row r="400" spans="1:55" x14ac:dyDescent="0.25">
      <c r="A400" s="88" t="s">
        <v>30</v>
      </c>
      <c r="B400" s="89">
        <v>40890.532638888886</v>
      </c>
      <c r="C400" s="89">
        <v>40889.620833333334</v>
      </c>
      <c r="D400" s="89">
        <v>40890.537499999999</v>
      </c>
      <c r="E400" s="88">
        <v>12</v>
      </c>
      <c r="F400" s="88" t="s">
        <v>108</v>
      </c>
      <c r="G400" s="88" t="s">
        <v>92</v>
      </c>
      <c r="H400" s="88"/>
      <c r="I400" s="88"/>
      <c r="J400" s="88">
        <v>300</v>
      </c>
      <c r="K400" s="88"/>
      <c r="L400" s="88"/>
      <c r="M400" s="88">
        <v>7.88</v>
      </c>
      <c r="N400" s="88">
        <v>1040</v>
      </c>
      <c r="O400" s="88"/>
      <c r="P400" s="88"/>
      <c r="Q400" s="88"/>
      <c r="R400" s="88" t="s">
        <v>90</v>
      </c>
      <c r="S400" s="88">
        <v>121</v>
      </c>
      <c r="T400" s="88">
        <v>126</v>
      </c>
      <c r="U400" s="88"/>
      <c r="V400" s="88">
        <v>14</v>
      </c>
      <c r="W400" s="88"/>
      <c r="X400" s="88">
        <v>61.6</v>
      </c>
      <c r="Y400" s="88" t="s">
        <v>99</v>
      </c>
      <c r="Z400" s="88">
        <v>23.8</v>
      </c>
      <c r="AA400" s="88">
        <v>0.22</v>
      </c>
      <c r="AB400" s="88">
        <v>1.3</v>
      </c>
      <c r="AC400" s="88">
        <v>1.36</v>
      </c>
      <c r="AD400" s="88">
        <v>79</v>
      </c>
      <c r="AE400" s="88">
        <v>19</v>
      </c>
      <c r="AF400" s="88" t="s">
        <v>97</v>
      </c>
      <c r="AG400" s="88" t="s">
        <v>97</v>
      </c>
      <c r="AH400" s="88" t="s">
        <v>97</v>
      </c>
      <c r="AI400" s="88" t="s">
        <v>97</v>
      </c>
      <c r="AJ400" s="88" t="s">
        <v>111</v>
      </c>
      <c r="AK400" s="88">
        <v>6.6</v>
      </c>
      <c r="AL400" s="88" t="s">
        <v>111</v>
      </c>
      <c r="AM400" s="88" t="s">
        <v>111</v>
      </c>
      <c r="AN400" s="88" t="s">
        <v>111</v>
      </c>
      <c r="AO400" s="88" t="s">
        <v>111</v>
      </c>
      <c r="AP400" s="88" t="s">
        <v>111</v>
      </c>
      <c r="AQ400" s="88" t="s">
        <v>90</v>
      </c>
      <c r="AR400" s="88" t="s">
        <v>111</v>
      </c>
      <c r="AS400" s="88" t="s">
        <v>94</v>
      </c>
      <c r="AT400" s="88">
        <v>4.0999999999999996</v>
      </c>
      <c r="AU400" s="88" t="s">
        <v>94</v>
      </c>
      <c r="AV400" s="88">
        <v>3.1</v>
      </c>
      <c r="AW400" s="88">
        <v>16</v>
      </c>
      <c r="AX400" s="88">
        <v>2400</v>
      </c>
      <c r="AY400" s="88">
        <v>5.9</v>
      </c>
      <c r="AZ400" s="88">
        <v>1.7</v>
      </c>
      <c r="BA400" s="88">
        <v>1.4</v>
      </c>
      <c r="BB400" s="88">
        <v>28</v>
      </c>
      <c r="BC400" s="88" t="s">
        <v>101</v>
      </c>
    </row>
    <row r="401" spans="1:55" x14ac:dyDescent="0.25">
      <c r="A401" s="88" t="s">
        <v>30</v>
      </c>
      <c r="B401" s="89">
        <v>40890.532638888886</v>
      </c>
      <c r="C401" s="89">
        <v>40889.620833333334</v>
      </c>
      <c r="D401" s="89">
        <v>40890.537499999999</v>
      </c>
      <c r="E401" s="88">
        <v>12</v>
      </c>
      <c r="F401" s="88" t="s">
        <v>107</v>
      </c>
      <c r="G401" s="88" t="s">
        <v>92</v>
      </c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>
        <v>13</v>
      </c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 t="s">
        <v>94</v>
      </c>
      <c r="AT401" s="88">
        <v>3.4</v>
      </c>
      <c r="AU401" s="88" t="s">
        <v>94</v>
      </c>
      <c r="AV401" s="88">
        <v>0.83</v>
      </c>
      <c r="AW401" s="88">
        <v>9.6999999999999993</v>
      </c>
      <c r="AX401" s="88">
        <v>36</v>
      </c>
      <c r="AY401" s="88">
        <v>4.2</v>
      </c>
      <c r="AZ401" s="88" t="s">
        <v>94</v>
      </c>
      <c r="BA401" s="88">
        <v>1.5</v>
      </c>
      <c r="BB401" s="88">
        <v>8.4</v>
      </c>
      <c r="BC401" s="88" t="s">
        <v>101</v>
      </c>
    </row>
    <row r="402" spans="1:55" x14ac:dyDescent="0.25">
      <c r="A402" s="88" t="s">
        <v>30</v>
      </c>
      <c r="B402" s="89">
        <v>40890.531944444447</v>
      </c>
      <c r="C402" s="88"/>
      <c r="D402" s="88"/>
      <c r="E402" s="88"/>
      <c r="F402" s="88" t="s">
        <v>93</v>
      </c>
      <c r="G402" s="88" t="s">
        <v>92</v>
      </c>
      <c r="H402" s="88">
        <v>1.06</v>
      </c>
      <c r="I402" s="88">
        <v>1328</v>
      </c>
      <c r="J402" s="88"/>
      <c r="K402" s="88">
        <v>8</v>
      </c>
      <c r="L402" s="88">
        <v>14.25</v>
      </c>
      <c r="M402" s="88"/>
      <c r="N402" s="88"/>
      <c r="O402" s="88">
        <v>680</v>
      </c>
      <c r="P402" s="88" t="s">
        <v>110</v>
      </c>
      <c r="Q402" s="88" t="s">
        <v>109</v>
      </c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  <c r="BA402" s="88"/>
      <c r="BB402" s="88"/>
      <c r="BC402" s="88"/>
    </row>
    <row r="403" spans="1:55" x14ac:dyDescent="0.25">
      <c r="A403" s="88" t="s">
        <v>30</v>
      </c>
      <c r="B403" s="89">
        <v>40892.438888888886</v>
      </c>
      <c r="C403" s="89">
        <v>40890.620833333334</v>
      </c>
      <c r="D403" s="89">
        <v>40891.287499999999</v>
      </c>
      <c r="E403" s="88">
        <v>9</v>
      </c>
      <c r="F403" s="88" t="s">
        <v>108</v>
      </c>
      <c r="G403" s="88" t="s">
        <v>92</v>
      </c>
      <c r="H403" s="88"/>
      <c r="I403" s="88"/>
      <c r="J403" s="88">
        <v>460</v>
      </c>
      <c r="K403" s="88"/>
      <c r="L403" s="88"/>
      <c r="M403" s="88">
        <v>8.1199999999999992</v>
      </c>
      <c r="N403" s="88">
        <v>1690</v>
      </c>
      <c r="O403" s="88"/>
      <c r="P403" s="88"/>
      <c r="Q403" s="88"/>
      <c r="R403" s="88" t="s">
        <v>90</v>
      </c>
      <c r="S403" s="88">
        <v>125</v>
      </c>
      <c r="T403" s="88">
        <v>255</v>
      </c>
      <c r="U403" s="88"/>
      <c r="V403" s="88">
        <v>7</v>
      </c>
      <c r="W403" s="88"/>
      <c r="X403" s="88">
        <v>3.36</v>
      </c>
      <c r="Y403" s="88" t="s">
        <v>99</v>
      </c>
      <c r="Z403" s="88">
        <v>56.2</v>
      </c>
      <c r="AA403" s="88">
        <v>0.18</v>
      </c>
      <c r="AB403" s="88">
        <v>0.6</v>
      </c>
      <c r="AC403" s="88">
        <v>0.61</v>
      </c>
      <c r="AD403" s="88" t="s">
        <v>90</v>
      </c>
      <c r="AE403" s="88" t="s">
        <v>90</v>
      </c>
      <c r="AF403" s="88" t="s">
        <v>97</v>
      </c>
      <c r="AG403" s="88" t="s">
        <v>97</v>
      </c>
      <c r="AH403" s="88" t="s">
        <v>97</v>
      </c>
      <c r="AI403" s="88">
        <v>19</v>
      </c>
      <c r="AJ403" s="88"/>
      <c r="AK403" s="88"/>
      <c r="AL403" s="88"/>
      <c r="AM403" s="88"/>
      <c r="AN403" s="88"/>
      <c r="AO403" s="88"/>
      <c r="AP403" s="88"/>
      <c r="AQ403" s="88"/>
      <c r="AR403" s="88"/>
      <c r="AS403" s="88" t="s">
        <v>94</v>
      </c>
      <c r="AT403" s="88">
        <v>4.3</v>
      </c>
      <c r="AU403" s="88" t="s">
        <v>94</v>
      </c>
      <c r="AV403" s="88">
        <v>0.87</v>
      </c>
      <c r="AW403" s="88">
        <v>5.8</v>
      </c>
      <c r="AX403" s="88">
        <v>47</v>
      </c>
      <c r="AY403" s="88">
        <v>2.4</v>
      </c>
      <c r="AZ403" s="88" t="s">
        <v>94</v>
      </c>
      <c r="BA403" s="88">
        <v>3.3</v>
      </c>
      <c r="BB403" s="88">
        <v>5</v>
      </c>
      <c r="BC403" s="88" t="s">
        <v>101</v>
      </c>
    </row>
    <row r="404" spans="1:55" x14ac:dyDescent="0.25">
      <c r="A404" s="88" t="s">
        <v>30</v>
      </c>
      <c r="B404" s="89">
        <v>40892.438888888886</v>
      </c>
      <c r="C404" s="89">
        <v>40890.620833333334</v>
      </c>
      <c r="D404" s="89">
        <v>40891.287499999999</v>
      </c>
      <c r="E404" s="88">
        <v>9</v>
      </c>
      <c r="F404" s="88" t="s">
        <v>107</v>
      </c>
      <c r="G404" s="88" t="s">
        <v>92</v>
      </c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>
        <v>6.8</v>
      </c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 t="s">
        <v>94</v>
      </c>
      <c r="AT404" s="88">
        <v>4.2</v>
      </c>
      <c r="AU404" s="88" t="s">
        <v>94</v>
      </c>
      <c r="AV404" s="88">
        <v>0.77</v>
      </c>
      <c r="AW404" s="88">
        <v>5.4</v>
      </c>
      <c r="AX404" s="88" t="s">
        <v>95</v>
      </c>
      <c r="AY404" s="88">
        <v>2.4</v>
      </c>
      <c r="AZ404" s="88" t="s">
        <v>94</v>
      </c>
      <c r="BA404" s="88">
        <v>3.2</v>
      </c>
      <c r="BB404" s="88">
        <v>4.0999999999999996</v>
      </c>
      <c r="BC404" s="88" t="s">
        <v>101</v>
      </c>
    </row>
    <row r="405" spans="1:55" x14ac:dyDescent="0.25">
      <c r="A405" s="88" t="s">
        <v>30</v>
      </c>
      <c r="B405" s="89">
        <v>40892.438194444447</v>
      </c>
      <c r="C405" s="88"/>
      <c r="D405" s="88"/>
      <c r="E405" s="88"/>
      <c r="F405" s="88" t="s">
        <v>93</v>
      </c>
      <c r="G405" s="88" t="s">
        <v>92</v>
      </c>
      <c r="H405" s="88">
        <v>12.02</v>
      </c>
      <c r="I405" s="88">
        <v>1862</v>
      </c>
      <c r="J405" s="88"/>
      <c r="K405" s="88">
        <v>8.0399999999999991</v>
      </c>
      <c r="L405" s="88">
        <v>13.71</v>
      </c>
      <c r="M405" s="88"/>
      <c r="N405" s="88"/>
      <c r="O405" s="88">
        <v>40</v>
      </c>
      <c r="P405" s="88">
        <v>110</v>
      </c>
      <c r="Q405" s="88" t="s">
        <v>106</v>
      </c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  <c r="BA405" s="88"/>
      <c r="BB405" s="88"/>
      <c r="BC405" s="88"/>
    </row>
    <row r="406" spans="1:55" x14ac:dyDescent="0.25">
      <c r="A406" s="88" t="s">
        <v>30</v>
      </c>
      <c r="B406" s="89">
        <v>40906.431250000001</v>
      </c>
      <c r="C406" s="89">
        <v>40905.387499999997</v>
      </c>
      <c r="D406" s="89">
        <v>40906.345833333333</v>
      </c>
      <c r="E406" s="88">
        <v>24</v>
      </c>
      <c r="F406" s="88" t="s">
        <v>100</v>
      </c>
      <c r="G406" s="88" t="s">
        <v>92</v>
      </c>
      <c r="H406" s="88"/>
      <c r="I406" s="88"/>
      <c r="J406" s="88">
        <v>590</v>
      </c>
      <c r="K406" s="88"/>
      <c r="L406" s="88"/>
      <c r="M406" s="88">
        <v>8.14</v>
      </c>
      <c r="N406" s="88">
        <v>2160</v>
      </c>
      <c r="O406" s="88"/>
      <c r="P406" s="88"/>
      <c r="Q406" s="88"/>
      <c r="R406" s="88"/>
      <c r="S406" s="88"/>
      <c r="T406" s="88"/>
      <c r="U406" s="88"/>
      <c r="V406" s="88"/>
      <c r="W406" s="88"/>
      <c r="X406" s="88">
        <v>1.1299999999999999</v>
      </c>
      <c r="Y406" s="88" t="s">
        <v>99</v>
      </c>
      <c r="Z406" s="88">
        <v>91.4</v>
      </c>
      <c r="AA406" s="88">
        <v>0.19</v>
      </c>
      <c r="AB406" s="88">
        <v>0.4</v>
      </c>
      <c r="AC406" s="88">
        <v>0.64</v>
      </c>
      <c r="AD406" s="88" t="s">
        <v>90</v>
      </c>
      <c r="AE406" s="88" t="s">
        <v>90</v>
      </c>
      <c r="AF406" s="88" t="s">
        <v>97</v>
      </c>
      <c r="AG406" s="88" t="s">
        <v>97</v>
      </c>
      <c r="AH406" s="88" t="s">
        <v>97</v>
      </c>
      <c r="AI406" s="88" t="s">
        <v>97</v>
      </c>
      <c r="AJ406" s="88"/>
      <c r="AK406" s="88"/>
      <c r="AL406" s="88"/>
      <c r="AM406" s="88"/>
      <c r="AN406" s="88"/>
      <c r="AO406" s="88"/>
      <c r="AP406" s="88"/>
      <c r="AQ406" s="88"/>
      <c r="AR406" s="88"/>
      <c r="AS406" s="88" t="s">
        <v>94</v>
      </c>
      <c r="AT406" s="88">
        <v>4.9000000000000004</v>
      </c>
      <c r="AU406" s="88" t="s">
        <v>94</v>
      </c>
      <c r="AV406" s="88">
        <v>1.1000000000000001</v>
      </c>
      <c r="AW406" s="88">
        <v>4.2</v>
      </c>
      <c r="AX406" s="88">
        <v>36</v>
      </c>
      <c r="AY406" s="88">
        <v>2</v>
      </c>
      <c r="AZ406" s="88" t="s">
        <v>94</v>
      </c>
      <c r="BA406" s="88">
        <v>5</v>
      </c>
      <c r="BB406" s="88">
        <v>3.6</v>
      </c>
      <c r="BC406" s="88" t="s">
        <v>101</v>
      </c>
    </row>
    <row r="407" spans="1:55" x14ac:dyDescent="0.25">
      <c r="A407" s="88" t="s">
        <v>30</v>
      </c>
      <c r="B407" s="89">
        <v>40906.431250000001</v>
      </c>
      <c r="C407" s="89">
        <v>40905.387499999997</v>
      </c>
      <c r="D407" s="89">
        <v>40906.345833333333</v>
      </c>
      <c r="E407" s="88">
        <v>24</v>
      </c>
      <c r="F407" s="88" t="s">
        <v>96</v>
      </c>
      <c r="G407" s="88" t="s">
        <v>92</v>
      </c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 t="s">
        <v>94</v>
      </c>
      <c r="AT407" s="88">
        <v>4.9000000000000004</v>
      </c>
      <c r="AU407" s="88" t="s">
        <v>94</v>
      </c>
      <c r="AV407" s="88">
        <v>1</v>
      </c>
      <c r="AW407" s="88">
        <v>3.2</v>
      </c>
      <c r="AX407" s="88" t="s">
        <v>95</v>
      </c>
      <c r="AY407" s="88">
        <v>2</v>
      </c>
      <c r="AZ407" s="88" t="s">
        <v>94</v>
      </c>
      <c r="BA407" s="88">
        <v>5</v>
      </c>
      <c r="BB407" s="88">
        <v>2.7</v>
      </c>
      <c r="BC407" s="88" t="s">
        <v>101</v>
      </c>
    </row>
    <row r="408" spans="1:55" x14ac:dyDescent="0.25">
      <c r="A408" s="88" t="s">
        <v>30</v>
      </c>
      <c r="B408" s="89">
        <v>40906.431250000001</v>
      </c>
      <c r="C408" s="89"/>
      <c r="D408" s="89"/>
      <c r="E408" s="88"/>
      <c r="F408" s="88"/>
      <c r="G408" s="88" t="s">
        <v>92</v>
      </c>
      <c r="H408" s="88">
        <v>11.87</v>
      </c>
      <c r="I408" s="88">
        <v>2192</v>
      </c>
      <c r="J408" s="88"/>
      <c r="K408" s="88">
        <v>7.77</v>
      </c>
      <c r="L408" s="88">
        <v>13.17</v>
      </c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  <c r="BA408" s="88"/>
      <c r="BB408" s="88"/>
      <c r="BC408" s="88" t="s">
        <v>101</v>
      </c>
    </row>
    <row r="409" spans="1:55" x14ac:dyDescent="0.25">
      <c r="A409" s="88" t="s">
        <v>30</v>
      </c>
      <c r="B409" s="89">
        <v>40917.444444444445</v>
      </c>
      <c r="C409" s="89">
        <v>40917.434027777781</v>
      </c>
      <c r="D409" s="89">
        <v>40918.392361111109</v>
      </c>
      <c r="E409" s="88">
        <v>24</v>
      </c>
      <c r="F409" s="88" t="s">
        <v>100</v>
      </c>
      <c r="G409" s="88" t="s">
        <v>92</v>
      </c>
      <c r="H409" s="88"/>
      <c r="I409" s="88"/>
      <c r="J409" s="88">
        <v>745</v>
      </c>
      <c r="K409" s="88"/>
      <c r="L409" s="88"/>
      <c r="M409" s="88">
        <v>8.11</v>
      </c>
      <c r="N409" s="88">
        <v>1900</v>
      </c>
      <c r="O409" s="88"/>
      <c r="P409" s="88"/>
      <c r="Q409" s="88"/>
      <c r="R409" s="88">
        <v>230</v>
      </c>
      <c r="S409" s="88">
        <v>205</v>
      </c>
      <c r="T409" s="88">
        <v>277</v>
      </c>
      <c r="U409" s="88"/>
      <c r="V409" s="88">
        <v>2.4</v>
      </c>
      <c r="W409" s="88"/>
      <c r="X409" s="88">
        <v>2.41</v>
      </c>
      <c r="Y409" s="88" t="s">
        <v>99</v>
      </c>
      <c r="Z409" s="88">
        <v>60.8</v>
      </c>
      <c r="AA409" s="88">
        <v>0.16</v>
      </c>
      <c r="AB409" s="88">
        <v>0.5</v>
      </c>
      <c r="AC409" s="88">
        <v>0.74</v>
      </c>
      <c r="AD409" s="88" t="s">
        <v>90</v>
      </c>
      <c r="AE409" s="88" t="s">
        <v>90</v>
      </c>
      <c r="AF409" s="88" t="s">
        <v>97</v>
      </c>
      <c r="AG409" s="88" t="s">
        <v>97</v>
      </c>
      <c r="AH409" s="88" t="s">
        <v>97</v>
      </c>
      <c r="AI409" s="88" t="s">
        <v>97</v>
      </c>
      <c r="AJ409" s="88"/>
      <c r="AK409" s="88"/>
      <c r="AL409" s="88"/>
      <c r="AM409" s="88"/>
      <c r="AN409" s="88"/>
      <c r="AO409" s="88"/>
      <c r="AP409" s="88"/>
      <c r="AQ409" s="88"/>
      <c r="AR409" s="88"/>
      <c r="AS409" s="88" t="s">
        <v>94</v>
      </c>
      <c r="AT409" s="88">
        <v>4.8</v>
      </c>
      <c r="AU409" s="88" t="s">
        <v>94</v>
      </c>
      <c r="AV409" s="88">
        <v>0.95</v>
      </c>
      <c r="AW409" s="88">
        <v>4.8</v>
      </c>
      <c r="AX409" s="88">
        <v>35</v>
      </c>
      <c r="AY409" s="88">
        <v>3</v>
      </c>
      <c r="AZ409" s="88" t="s">
        <v>94</v>
      </c>
      <c r="BA409" s="88">
        <v>5</v>
      </c>
      <c r="BB409" s="88">
        <v>3.9</v>
      </c>
      <c r="BC409" s="88" t="s">
        <v>101</v>
      </c>
    </row>
    <row r="410" spans="1:55" x14ac:dyDescent="0.25">
      <c r="A410" s="88" t="s">
        <v>30</v>
      </c>
      <c r="B410" s="89">
        <v>40917.444444444445</v>
      </c>
      <c r="C410" s="89">
        <v>40917.434027777781</v>
      </c>
      <c r="D410" s="89">
        <v>40918.392361111109</v>
      </c>
      <c r="E410" s="88">
        <v>24</v>
      </c>
      <c r="F410" s="88" t="s">
        <v>96</v>
      </c>
      <c r="G410" s="88" t="s">
        <v>92</v>
      </c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>
        <v>2.4</v>
      </c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 t="s">
        <v>94</v>
      </c>
      <c r="AT410" s="88">
        <v>4.7</v>
      </c>
      <c r="AU410" s="88" t="s">
        <v>94</v>
      </c>
      <c r="AV410" s="88">
        <v>0.92</v>
      </c>
      <c r="AW410" s="88">
        <v>4.9000000000000004</v>
      </c>
      <c r="AX410" s="88" t="s">
        <v>95</v>
      </c>
      <c r="AY410" s="88">
        <v>2.9</v>
      </c>
      <c r="AZ410" s="88" t="s">
        <v>94</v>
      </c>
      <c r="BA410" s="88">
        <v>4.8</v>
      </c>
      <c r="BB410" s="88">
        <v>2.8</v>
      </c>
      <c r="BC410" s="88" t="s">
        <v>101</v>
      </c>
    </row>
    <row r="411" spans="1:55" x14ac:dyDescent="0.25">
      <c r="A411" s="88" t="s">
        <v>30</v>
      </c>
      <c r="B411" s="89">
        <v>40917.444444444445</v>
      </c>
      <c r="C411" s="89"/>
      <c r="D411" s="89"/>
      <c r="E411" s="88"/>
      <c r="F411" s="88" t="s">
        <v>93</v>
      </c>
      <c r="G411" s="88" t="s">
        <v>92</v>
      </c>
      <c r="H411" s="88">
        <v>19.440000000000001</v>
      </c>
      <c r="I411" s="88">
        <v>1912</v>
      </c>
      <c r="J411" s="88"/>
      <c r="K411" s="88">
        <v>813</v>
      </c>
      <c r="L411" s="88">
        <v>15.53</v>
      </c>
      <c r="M411" s="88"/>
      <c r="N411" s="88"/>
      <c r="O411" s="88">
        <v>180</v>
      </c>
      <c r="P411" s="88" t="s">
        <v>105</v>
      </c>
      <c r="Q411" s="88" t="s">
        <v>104</v>
      </c>
      <c r="R411" s="88"/>
      <c r="S411" s="88"/>
      <c r="T411" s="88"/>
      <c r="U411" s="88"/>
      <c r="V411" s="88"/>
      <c r="W411" s="88" t="s">
        <v>90</v>
      </c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  <c r="BA411" s="88"/>
      <c r="BB411" s="88"/>
      <c r="BC411" s="88"/>
    </row>
    <row r="412" spans="1:55" x14ac:dyDescent="0.25">
      <c r="A412" s="88" t="s">
        <v>30</v>
      </c>
      <c r="B412" s="89">
        <v>40970.434027777781</v>
      </c>
      <c r="C412" s="89">
        <v>40969.4</v>
      </c>
      <c r="D412" s="89">
        <v>40970.35833333333</v>
      </c>
      <c r="E412" s="88">
        <v>24</v>
      </c>
      <c r="F412" s="88" t="s">
        <v>100</v>
      </c>
      <c r="G412" s="88" t="s">
        <v>92</v>
      </c>
      <c r="H412" s="88"/>
      <c r="I412" s="88"/>
      <c r="J412" s="88">
        <v>520</v>
      </c>
      <c r="K412" s="88"/>
      <c r="L412" s="88"/>
      <c r="M412" s="88">
        <v>8.24</v>
      </c>
      <c r="N412" s="88">
        <v>1790</v>
      </c>
      <c r="O412" s="88"/>
      <c r="P412" s="88"/>
      <c r="Q412" s="88"/>
      <c r="R412" s="88"/>
      <c r="S412" s="88"/>
      <c r="T412" s="88"/>
      <c r="U412" s="88"/>
      <c r="V412" s="88"/>
      <c r="W412" s="88"/>
      <c r="X412" s="88">
        <v>0.7</v>
      </c>
      <c r="Y412" s="88" t="s">
        <v>99</v>
      </c>
      <c r="Z412" s="88">
        <v>58.5</v>
      </c>
      <c r="AA412" s="88">
        <v>0.11</v>
      </c>
      <c r="AB412" s="88">
        <v>0.5</v>
      </c>
      <c r="AC412" s="88">
        <v>0.42</v>
      </c>
      <c r="AD412" s="88" t="s">
        <v>90</v>
      </c>
      <c r="AE412" s="88" t="s">
        <v>90</v>
      </c>
      <c r="AF412" s="88" t="s">
        <v>97</v>
      </c>
      <c r="AG412" s="88" t="s">
        <v>97</v>
      </c>
      <c r="AH412" s="88">
        <v>23</v>
      </c>
      <c r="AI412" s="88" t="s">
        <v>97</v>
      </c>
      <c r="AJ412" s="88"/>
      <c r="AK412" s="88"/>
      <c r="AL412" s="88"/>
      <c r="AM412" s="88"/>
      <c r="AN412" s="88"/>
      <c r="AO412" s="88"/>
      <c r="AP412" s="88"/>
      <c r="AQ412" s="88"/>
      <c r="AR412" s="88"/>
      <c r="AS412" s="88" t="s">
        <v>103</v>
      </c>
      <c r="AT412" s="88">
        <v>4.3</v>
      </c>
      <c r="AU412" s="88">
        <v>0.14000000000000001</v>
      </c>
      <c r="AV412" s="88">
        <v>0.97</v>
      </c>
      <c r="AW412" s="88">
        <v>6.58</v>
      </c>
      <c r="AX412" s="88">
        <v>19.57</v>
      </c>
      <c r="AY412" s="88">
        <v>1.99</v>
      </c>
      <c r="AZ412" s="88">
        <v>0.05</v>
      </c>
      <c r="BA412" s="88">
        <v>5.36</v>
      </c>
      <c r="BB412" s="88">
        <v>123.92</v>
      </c>
      <c r="BC412" s="88" t="s">
        <v>98</v>
      </c>
    </row>
    <row r="413" spans="1:55" x14ac:dyDescent="0.25">
      <c r="A413" s="88" t="s">
        <v>30</v>
      </c>
      <c r="B413" s="89">
        <v>40970.434027777781</v>
      </c>
      <c r="C413" s="89">
        <v>40969.4</v>
      </c>
      <c r="D413" s="89">
        <v>40970.35833333333</v>
      </c>
      <c r="E413" s="88">
        <v>24</v>
      </c>
      <c r="F413" s="88" t="s">
        <v>96</v>
      </c>
      <c r="G413" s="88" t="s">
        <v>92</v>
      </c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 t="s">
        <v>103</v>
      </c>
      <c r="AT413" s="88">
        <v>4.42</v>
      </c>
      <c r="AU413" s="88">
        <v>0.17</v>
      </c>
      <c r="AV413" s="88">
        <v>1.03</v>
      </c>
      <c r="AW413" s="88">
        <v>6.37</v>
      </c>
      <c r="AX413" s="88">
        <v>8.9499999999999993</v>
      </c>
      <c r="AY413" s="88">
        <v>1.96</v>
      </c>
      <c r="AZ413" s="88" t="s">
        <v>101</v>
      </c>
      <c r="BA413" s="88">
        <v>4.8</v>
      </c>
      <c r="BB413" s="88">
        <v>115.79</v>
      </c>
      <c r="BC413" s="88" t="s">
        <v>98</v>
      </c>
    </row>
    <row r="414" spans="1:55" x14ac:dyDescent="0.25">
      <c r="A414" s="88" t="s">
        <v>30</v>
      </c>
      <c r="B414" s="89">
        <v>40970.434027777781</v>
      </c>
      <c r="C414" s="89"/>
      <c r="D414" s="89"/>
      <c r="E414" s="88"/>
      <c r="F414" s="88" t="s">
        <v>93</v>
      </c>
      <c r="G414" s="88" t="s">
        <v>92</v>
      </c>
      <c r="H414" s="88">
        <v>11.71</v>
      </c>
      <c r="I414" s="88">
        <v>1967</v>
      </c>
      <c r="J414" s="88"/>
      <c r="K414" s="88">
        <v>8.2899999999999991</v>
      </c>
      <c r="L414" s="88">
        <v>19.91</v>
      </c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</row>
    <row r="415" spans="1:55" x14ac:dyDescent="0.25">
      <c r="A415" s="88" t="s">
        <v>30</v>
      </c>
      <c r="B415" s="89">
        <v>40996.442361111112</v>
      </c>
      <c r="C415" s="89">
        <v>40996.438888888886</v>
      </c>
      <c r="D415" s="89">
        <v>40997.397222222222</v>
      </c>
      <c r="E415" s="88">
        <v>24</v>
      </c>
      <c r="F415" s="88" t="s">
        <v>100</v>
      </c>
      <c r="G415" s="88" t="s">
        <v>92</v>
      </c>
      <c r="H415" s="88"/>
      <c r="I415" s="88"/>
      <c r="J415" s="88"/>
      <c r="K415" s="88"/>
      <c r="L415" s="88"/>
      <c r="M415" s="88">
        <v>8.14</v>
      </c>
      <c r="N415" s="88">
        <v>1490</v>
      </c>
      <c r="O415" s="88"/>
      <c r="P415" s="88"/>
      <c r="Q415" s="88"/>
      <c r="R415" s="88"/>
      <c r="S415" s="88"/>
      <c r="T415" s="88"/>
      <c r="U415" s="88"/>
      <c r="V415" s="88"/>
      <c r="W415" s="88"/>
      <c r="X415" s="88">
        <v>1.9</v>
      </c>
      <c r="Y415" s="88" t="s">
        <v>99</v>
      </c>
      <c r="Z415" s="88">
        <v>41.9</v>
      </c>
      <c r="AA415" s="88">
        <v>0.11</v>
      </c>
      <c r="AB415" s="88">
        <v>0.5</v>
      </c>
      <c r="AC415" s="88">
        <v>0.4</v>
      </c>
      <c r="AD415" s="88" t="s">
        <v>90</v>
      </c>
      <c r="AE415" s="88" t="s">
        <v>90</v>
      </c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  <c r="BA415" s="88"/>
      <c r="BB415" s="88"/>
      <c r="BC415" s="88"/>
    </row>
    <row r="416" spans="1:55" x14ac:dyDescent="0.25">
      <c r="A416" s="88" t="s">
        <v>30</v>
      </c>
      <c r="B416" s="89">
        <v>40996.442361111112</v>
      </c>
      <c r="C416" s="89">
        <v>40996.438888888886</v>
      </c>
      <c r="D416" s="89">
        <v>40997.397222222222</v>
      </c>
      <c r="E416" s="88">
        <v>24</v>
      </c>
      <c r="F416" s="88" t="s">
        <v>100</v>
      </c>
      <c r="G416" s="88" t="s">
        <v>92</v>
      </c>
      <c r="H416" s="88">
        <v>12.57</v>
      </c>
      <c r="I416" s="88">
        <v>1690</v>
      </c>
      <c r="J416" s="88"/>
      <c r="K416" s="88">
        <v>8.06</v>
      </c>
      <c r="L416" s="88">
        <v>16.95</v>
      </c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  <c r="BA416" s="88"/>
      <c r="BB416" s="88"/>
      <c r="BC416" s="88"/>
    </row>
    <row r="417" spans="1:55" x14ac:dyDescent="0.25">
      <c r="A417" s="88" t="s">
        <v>30</v>
      </c>
      <c r="B417" s="89">
        <v>41002.444444444445</v>
      </c>
      <c r="C417" s="89">
        <v>41001.433333333334</v>
      </c>
      <c r="D417" s="89">
        <v>41002.39166666667</v>
      </c>
      <c r="E417" s="88">
        <v>24</v>
      </c>
      <c r="F417" s="88" t="s">
        <v>100</v>
      </c>
      <c r="G417" s="88" t="s">
        <v>92</v>
      </c>
      <c r="H417" s="88"/>
      <c r="I417" s="88"/>
      <c r="J417" s="88">
        <v>520</v>
      </c>
      <c r="K417" s="88"/>
      <c r="L417" s="88"/>
      <c r="M417" s="88">
        <v>8.11</v>
      </c>
      <c r="N417" s="88">
        <v>1870</v>
      </c>
      <c r="O417" s="88"/>
      <c r="P417" s="88"/>
      <c r="Q417" s="88"/>
      <c r="R417" s="88" t="s">
        <v>90</v>
      </c>
      <c r="S417" s="88">
        <v>234</v>
      </c>
      <c r="T417" s="88">
        <v>324</v>
      </c>
      <c r="U417" s="88"/>
      <c r="V417" s="88">
        <v>3.8</v>
      </c>
      <c r="W417" s="88"/>
      <c r="X417" s="88">
        <v>0.5</v>
      </c>
      <c r="Y417" s="88" t="s">
        <v>99</v>
      </c>
      <c r="Z417" s="88">
        <v>57.1</v>
      </c>
      <c r="AA417" s="88">
        <v>0.06</v>
      </c>
      <c r="AB417" s="88">
        <v>0.6</v>
      </c>
      <c r="AC417" s="88">
        <v>0.25</v>
      </c>
      <c r="AD417" s="88" t="s">
        <v>90</v>
      </c>
      <c r="AE417" s="88" t="s">
        <v>90</v>
      </c>
      <c r="AF417" s="88" t="s">
        <v>97</v>
      </c>
      <c r="AG417" s="88" t="s">
        <v>97</v>
      </c>
      <c r="AH417" s="88" t="s">
        <v>97</v>
      </c>
      <c r="AI417" s="88" t="s">
        <v>97</v>
      </c>
      <c r="AJ417" s="88"/>
      <c r="AK417" s="88"/>
      <c r="AL417" s="88"/>
      <c r="AM417" s="88"/>
      <c r="AN417" s="88"/>
      <c r="AO417" s="88"/>
      <c r="AP417" s="88"/>
      <c r="AQ417" s="88"/>
      <c r="AR417" s="88"/>
      <c r="AS417" s="88" t="s">
        <v>103</v>
      </c>
      <c r="AT417" s="88">
        <v>3.98</v>
      </c>
      <c r="AU417" s="88">
        <v>0.17299999999999999</v>
      </c>
      <c r="AV417" s="88">
        <v>0.91</v>
      </c>
      <c r="AW417" s="88">
        <v>5.49</v>
      </c>
      <c r="AX417" s="88">
        <v>15.04</v>
      </c>
      <c r="AY417" s="88">
        <v>2.13</v>
      </c>
      <c r="AZ417" s="88">
        <v>5.8999999999999997E-2</v>
      </c>
      <c r="BA417" s="88">
        <v>5.74</v>
      </c>
      <c r="BB417" s="88">
        <v>4.1500000000000004</v>
      </c>
      <c r="BC417" s="88" t="s">
        <v>98</v>
      </c>
    </row>
    <row r="418" spans="1:55" x14ac:dyDescent="0.25">
      <c r="A418" s="88" t="s">
        <v>30</v>
      </c>
      <c r="B418" s="89">
        <v>41002.444444444445</v>
      </c>
      <c r="C418" s="89">
        <v>41001.433333333334</v>
      </c>
      <c r="D418" s="89">
        <v>41002.39166666667</v>
      </c>
      <c r="E418" s="88">
        <v>24</v>
      </c>
      <c r="F418" s="88" t="s">
        <v>96</v>
      </c>
      <c r="G418" s="88" t="s">
        <v>92</v>
      </c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>
        <v>3.9</v>
      </c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 t="s">
        <v>103</v>
      </c>
      <c r="AT418" s="88">
        <v>4.0199999999999996</v>
      </c>
      <c r="AU418" s="88">
        <v>0.161</v>
      </c>
      <c r="AV418" s="88">
        <v>0.89</v>
      </c>
      <c r="AW418" s="88">
        <v>5.43</v>
      </c>
      <c r="AX418" s="88">
        <v>6.87</v>
      </c>
      <c r="AY418" s="88">
        <v>2.08</v>
      </c>
      <c r="AZ418" s="88">
        <v>3.6999999999999998E-2</v>
      </c>
      <c r="BA418" s="88">
        <v>5.61</v>
      </c>
      <c r="BB418" s="88">
        <v>4</v>
      </c>
      <c r="BC418" s="88" t="s">
        <v>98</v>
      </c>
    </row>
    <row r="419" spans="1:55" x14ac:dyDescent="0.25">
      <c r="A419" s="88" t="s">
        <v>30</v>
      </c>
      <c r="B419" s="89">
        <v>41002.444444444445</v>
      </c>
      <c r="C419" s="88"/>
      <c r="D419" s="88"/>
      <c r="E419" s="88"/>
      <c r="F419" s="88" t="s">
        <v>93</v>
      </c>
      <c r="G419" s="88" t="s">
        <v>92</v>
      </c>
      <c r="H419" s="88">
        <v>13.43</v>
      </c>
      <c r="I419" s="88">
        <v>1940</v>
      </c>
      <c r="J419" s="88"/>
      <c r="K419" s="88">
        <v>8.18</v>
      </c>
      <c r="L419" s="88">
        <v>23.38</v>
      </c>
      <c r="M419" s="88"/>
      <c r="N419" s="88"/>
      <c r="O419" s="88">
        <v>130</v>
      </c>
      <c r="P419" s="88">
        <v>100</v>
      </c>
      <c r="Q419" s="88" t="s">
        <v>102</v>
      </c>
      <c r="R419" s="88"/>
      <c r="S419" s="88"/>
      <c r="T419" s="88"/>
      <c r="U419" s="88"/>
      <c r="V419" s="88"/>
      <c r="W419" s="88" t="s">
        <v>90</v>
      </c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  <c r="BA419" s="88"/>
      <c r="BB419" s="88"/>
      <c r="BC419" s="88"/>
    </row>
    <row r="420" spans="1:55" x14ac:dyDescent="0.25">
      <c r="A420" s="88" t="s">
        <v>30</v>
      </c>
      <c r="B420" s="89">
        <v>41038.441666666666</v>
      </c>
      <c r="C420" s="89">
        <v>41037.436111111114</v>
      </c>
      <c r="D420" s="89">
        <v>41038.394444444442</v>
      </c>
      <c r="E420" s="88">
        <v>24</v>
      </c>
      <c r="F420" s="88" t="s">
        <v>100</v>
      </c>
      <c r="G420" s="88" t="s">
        <v>92</v>
      </c>
      <c r="H420" s="88"/>
      <c r="I420" s="88"/>
      <c r="J420" s="88">
        <v>440</v>
      </c>
      <c r="K420" s="88"/>
      <c r="L420" s="88"/>
      <c r="M420" s="88">
        <v>8.23</v>
      </c>
      <c r="N420" s="88">
        <v>2070</v>
      </c>
      <c r="O420" s="88"/>
      <c r="P420" s="88"/>
      <c r="Q420" s="88"/>
      <c r="R420" s="88"/>
      <c r="S420" s="88"/>
      <c r="T420" s="88"/>
      <c r="U420" s="88"/>
      <c r="V420" s="88"/>
      <c r="W420" s="88"/>
      <c r="X420" s="88">
        <v>0.5</v>
      </c>
      <c r="Y420" s="88">
        <v>0.1</v>
      </c>
      <c r="Z420" s="88">
        <v>76.3</v>
      </c>
      <c r="AA420" s="88" t="s">
        <v>98</v>
      </c>
      <c r="AB420" s="88">
        <v>0.5</v>
      </c>
      <c r="AC420" s="88">
        <v>0.08</v>
      </c>
      <c r="AD420" s="88" t="s">
        <v>90</v>
      </c>
      <c r="AE420" s="88" t="s">
        <v>90</v>
      </c>
      <c r="AF420" s="88" t="s">
        <v>97</v>
      </c>
      <c r="AG420" s="88" t="s">
        <v>97</v>
      </c>
      <c r="AH420" s="88" t="s">
        <v>97</v>
      </c>
      <c r="AI420" s="88" t="s">
        <v>97</v>
      </c>
      <c r="AJ420" s="88"/>
      <c r="AK420" s="88"/>
      <c r="AL420" s="88"/>
      <c r="AM420" s="88"/>
      <c r="AN420" s="88"/>
      <c r="AO420" s="88"/>
      <c r="AP420" s="88"/>
      <c r="AQ420" s="88"/>
      <c r="AR420" s="88"/>
      <c r="AS420" s="88" t="s">
        <v>94</v>
      </c>
      <c r="AT420" s="88">
        <v>3.2</v>
      </c>
      <c r="AU420" s="88" t="s">
        <v>94</v>
      </c>
      <c r="AV420" s="88">
        <v>1.1000000000000001</v>
      </c>
      <c r="AW420" s="88">
        <v>7.3</v>
      </c>
      <c r="AX420" s="88" t="s">
        <v>95</v>
      </c>
      <c r="AY420" s="88">
        <v>2.2000000000000002</v>
      </c>
      <c r="AZ420" s="88" t="s">
        <v>94</v>
      </c>
      <c r="BA420" s="88">
        <v>5.9</v>
      </c>
      <c r="BB420" s="88">
        <v>2.5</v>
      </c>
      <c r="BC420" s="88" t="s">
        <v>101</v>
      </c>
    </row>
    <row r="421" spans="1:55" x14ac:dyDescent="0.25">
      <c r="A421" s="88" t="s">
        <v>30</v>
      </c>
      <c r="B421" s="89">
        <v>41038.441666666666</v>
      </c>
      <c r="C421" s="89">
        <v>41037.436111111114</v>
      </c>
      <c r="D421" s="89">
        <v>41038.394444444442</v>
      </c>
      <c r="E421" s="88">
        <v>24</v>
      </c>
      <c r="F421" s="88" t="s">
        <v>96</v>
      </c>
      <c r="G421" s="88" t="s">
        <v>92</v>
      </c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 t="s">
        <v>94</v>
      </c>
      <c r="AT421" s="88">
        <v>3.4</v>
      </c>
      <c r="AU421" s="88" t="s">
        <v>94</v>
      </c>
      <c r="AV421" s="88">
        <v>1.2</v>
      </c>
      <c r="AW421" s="88">
        <v>7</v>
      </c>
      <c r="AX421" s="88" t="s">
        <v>95</v>
      </c>
      <c r="AY421" s="88">
        <v>2.2000000000000002</v>
      </c>
      <c r="AZ421" s="88" t="s">
        <v>94</v>
      </c>
      <c r="BA421" s="88">
        <v>6.5</v>
      </c>
      <c r="BB421" s="88">
        <v>2.6</v>
      </c>
      <c r="BC421" s="88" t="s">
        <v>101</v>
      </c>
    </row>
    <row r="422" spans="1:55" x14ac:dyDescent="0.25">
      <c r="A422" s="88" t="s">
        <v>30</v>
      </c>
      <c r="B422" s="89">
        <v>41038.441666666666</v>
      </c>
      <c r="C422" s="89"/>
      <c r="D422" s="89"/>
      <c r="E422" s="88"/>
      <c r="F422" s="88" t="s">
        <v>93</v>
      </c>
      <c r="G422" s="88" t="s">
        <v>92</v>
      </c>
      <c r="H422" s="88">
        <v>13.53</v>
      </c>
      <c r="I422" s="88">
        <v>2091</v>
      </c>
      <c r="J422" s="88"/>
      <c r="K422" s="88">
        <v>8.35</v>
      </c>
      <c r="L422" s="88">
        <v>27.35</v>
      </c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</row>
    <row r="423" spans="1:55" x14ac:dyDescent="0.25">
      <c r="A423" s="88" t="s">
        <v>30</v>
      </c>
      <c r="B423" s="89">
        <v>41065.438888888886</v>
      </c>
      <c r="C423" s="89">
        <v>41064.441666666666</v>
      </c>
      <c r="D423" s="89">
        <v>41065.4</v>
      </c>
      <c r="E423" s="88">
        <v>24</v>
      </c>
      <c r="F423" s="88" t="s">
        <v>100</v>
      </c>
      <c r="G423" s="88" t="s">
        <v>92</v>
      </c>
      <c r="H423" s="88"/>
      <c r="I423" s="88"/>
      <c r="J423" s="88">
        <v>380</v>
      </c>
      <c r="K423" s="88"/>
      <c r="L423" s="88"/>
      <c r="M423" s="88">
        <v>8.15</v>
      </c>
      <c r="N423" s="88">
        <v>2180</v>
      </c>
      <c r="O423" s="88"/>
      <c r="P423" s="88"/>
      <c r="Q423" s="88"/>
      <c r="R423" s="88" t="s">
        <v>90</v>
      </c>
      <c r="S423" s="88">
        <v>275</v>
      </c>
      <c r="T423" s="88">
        <v>457</v>
      </c>
      <c r="U423" s="88"/>
      <c r="V423" s="88">
        <v>2.34</v>
      </c>
      <c r="W423" s="88"/>
      <c r="X423" s="88">
        <v>10.199999999999999</v>
      </c>
      <c r="Y423" s="88" t="s">
        <v>99</v>
      </c>
      <c r="Z423" s="88">
        <v>64.3</v>
      </c>
      <c r="AA423" s="88" t="s">
        <v>98</v>
      </c>
      <c r="AB423" s="88">
        <v>0.8</v>
      </c>
      <c r="AC423" s="88">
        <v>0.15</v>
      </c>
      <c r="AD423" s="88">
        <v>11</v>
      </c>
      <c r="AE423" s="88">
        <v>5</v>
      </c>
      <c r="AF423" s="88" t="s">
        <v>97</v>
      </c>
      <c r="AG423" s="88" t="s">
        <v>97</v>
      </c>
      <c r="AH423" s="88" t="s">
        <v>97</v>
      </c>
      <c r="AI423" s="88" t="s">
        <v>97</v>
      </c>
      <c r="AJ423" s="88"/>
      <c r="AK423" s="88"/>
      <c r="AL423" s="88"/>
      <c r="AM423" s="88"/>
      <c r="AN423" s="88"/>
      <c r="AO423" s="88"/>
      <c r="AP423" s="88"/>
      <c r="AQ423" s="88"/>
      <c r="AR423" s="88"/>
      <c r="AS423" s="88" t="s">
        <v>94</v>
      </c>
      <c r="AT423" s="88">
        <v>4.0999999999999996</v>
      </c>
      <c r="AU423" s="88" t="s">
        <v>94</v>
      </c>
      <c r="AV423" s="88">
        <v>0.8</v>
      </c>
      <c r="AW423" s="88">
        <v>4.4000000000000004</v>
      </c>
      <c r="AX423" s="88">
        <v>85</v>
      </c>
      <c r="AY423" s="88">
        <v>2.2000000000000002</v>
      </c>
      <c r="AZ423" s="88" t="s">
        <v>94</v>
      </c>
      <c r="BA423" s="88">
        <v>5.5</v>
      </c>
      <c r="BB423" s="88">
        <v>7.8</v>
      </c>
      <c r="BC423" s="88">
        <v>5.6000000000000001E-2</v>
      </c>
    </row>
    <row r="424" spans="1:55" x14ac:dyDescent="0.25">
      <c r="A424" s="88" t="s">
        <v>30</v>
      </c>
      <c r="B424" s="89">
        <v>41065.438888888886</v>
      </c>
      <c r="C424" s="89">
        <v>41064.441666666666</v>
      </c>
      <c r="D424" s="89">
        <v>41065.4</v>
      </c>
      <c r="E424" s="88">
        <v>24</v>
      </c>
      <c r="F424" s="88" t="s">
        <v>96</v>
      </c>
      <c r="G424" s="88" t="s">
        <v>92</v>
      </c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>
        <v>2.68</v>
      </c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 t="s">
        <v>94</v>
      </c>
      <c r="AT424" s="88">
        <v>3.9</v>
      </c>
      <c r="AU424" s="88" t="s">
        <v>94</v>
      </c>
      <c r="AV424" s="88">
        <v>0.7</v>
      </c>
      <c r="AW424" s="88">
        <v>3.5</v>
      </c>
      <c r="AX424" s="88" t="s">
        <v>95</v>
      </c>
      <c r="AY424" s="88">
        <v>2</v>
      </c>
      <c r="AZ424" s="88" t="s">
        <v>94</v>
      </c>
      <c r="BA424" s="88">
        <v>5.4</v>
      </c>
      <c r="BB424" s="88">
        <v>4.7</v>
      </c>
      <c r="BC424" s="88">
        <v>5.5E-2</v>
      </c>
    </row>
    <row r="425" spans="1:55" x14ac:dyDescent="0.25">
      <c r="A425" s="88" t="s">
        <v>30</v>
      </c>
      <c r="B425" s="89">
        <v>41065.430555555555</v>
      </c>
      <c r="C425" s="88"/>
      <c r="D425" s="88"/>
      <c r="E425" s="88"/>
      <c r="F425" s="88" t="s">
        <v>93</v>
      </c>
      <c r="G425" s="88" t="s">
        <v>92</v>
      </c>
      <c r="H425" s="88">
        <v>12.99</v>
      </c>
      <c r="I425" s="88">
        <v>2169</v>
      </c>
      <c r="J425" s="88"/>
      <c r="K425" s="88">
        <v>8.11</v>
      </c>
      <c r="L425" s="88">
        <v>23.74</v>
      </c>
      <c r="M425" s="88"/>
      <c r="N425" s="88"/>
      <c r="O425" s="88">
        <v>140</v>
      </c>
      <c r="P425" s="88">
        <v>280</v>
      </c>
      <c r="Q425" s="88" t="s">
        <v>91</v>
      </c>
      <c r="R425" s="88"/>
      <c r="S425" s="88"/>
      <c r="T425" s="88"/>
      <c r="U425" s="88"/>
      <c r="V425" s="88"/>
      <c r="W425" s="88" t="s">
        <v>90</v>
      </c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  <c r="BA425" s="88"/>
      <c r="BB425" s="88"/>
      <c r="BC425" s="88"/>
    </row>
  </sheetData>
  <mergeCells count="13">
    <mergeCell ref="AS3:BB3"/>
    <mergeCell ref="H1:L1"/>
    <mergeCell ref="M1:N1"/>
    <mergeCell ref="O1:Q1"/>
    <mergeCell ref="X1:AE1"/>
    <mergeCell ref="AF1:AI1"/>
    <mergeCell ref="AS1:BC1"/>
    <mergeCell ref="AJ1:AR1"/>
    <mergeCell ref="O3:Q3"/>
    <mergeCell ref="R3:V3"/>
    <mergeCell ref="Y3:AE3"/>
    <mergeCell ref="AF3:AI3"/>
    <mergeCell ref="AJ3:AR3"/>
  </mergeCells>
  <printOptions horizontalCentered="1"/>
  <pageMargins left="0.1" right="0.1" top="0.75" bottom="0.75" header="0.3" footer="0.3"/>
  <pageSetup scale="65" orientation="landscape" r:id="rId1"/>
  <headerFooter>
    <oddHeader>&amp;C&amp;"Arial,Bold"&amp;11SAR Aqueous Chemistry of Mass Loadings Monitoring Program: 2011-12</oddHeader>
    <oddFooter>&amp;CAttachment C-11-II.3</oddFooter>
  </headerFooter>
  <colBreaks count="2" manualBreakCount="2">
    <brk id="22" max="424" man="1"/>
    <brk id="43" max="4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0"/>
  <sheetViews>
    <sheetView view="pageBreakPreview" zoomScale="60" zoomScaleNormal="82" workbookViewId="0">
      <pane xSplit="4" ySplit="3" topLeftCell="E4" activePane="bottomRight" state="frozen"/>
      <selection activeCell="Z88" sqref="Z88"/>
      <selection pane="topRight" activeCell="Z88" sqref="Z88"/>
      <selection pane="bottomLeft" activeCell="Z88" sqref="Z88"/>
      <selection pane="bottomRight" activeCell="A3" sqref="A3"/>
    </sheetView>
  </sheetViews>
  <sheetFormatPr defaultRowHeight="12.5" x14ac:dyDescent="0.25"/>
  <cols>
    <col min="1" max="1" width="11.453125" style="56" customWidth="1"/>
    <col min="2" max="2" width="13.81640625" style="56" bestFit="1" customWidth="1"/>
    <col min="3" max="3" width="14.7265625" style="56" customWidth="1"/>
    <col min="4" max="4" width="16" style="56" customWidth="1"/>
    <col min="5" max="5" width="4" style="56" customWidth="1"/>
    <col min="6" max="8" width="4.1796875" style="56" customWidth="1"/>
    <col min="9" max="11" width="7.453125" style="56" customWidth="1"/>
    <col min="12" max="12" width="5.7265625" style="56" customWidth="1"/>
    <col min="13" max="15" width="6.54296875" style="56" customWidth="1"/>
    <col min="16" max="17" width="7.1796875" style="56" customWidth="1"/>
    <col min="18" max="20" width="6.54296875" style="56" customWidth="1"/>
    <col min="21" max="21" width="7.81640625" style="56" customWidth="1"/>
    <col min="22" max="23" width="7" style="56" customWidth="1"/>
    <col min="24" max="24" width="6.81640625" style="56" customWidth="1"/>
    <col min="25" max="30" width="7" style="56" customWidth="1"/>
    <col min="31" max="32" width="9.7265625" style="56" customWidth="1"/>
    <col min="33" max="35" width="8.1796875" style="56" customWidth="1"/>
    <col min="36" max="37" width="6.453125" style="56" hidden="1" customWidth="1"/>
    <col min="38" max="43" width="6.453125" style="56" customWidth="1"/>
    <col min="44" max="44" width="4.26953125" style="56" bestFit="1" customWidth="1"/>
    <col min="45" max="50" width="5.81640625" style="56" customWidth="1"/>
    <col min="51" max="53" width="6.453125" style="56" customWidth="1"/>
    <col min="54" max="54" width="6.81640625" style="56" customWidth="1"/>
    <col min="55" max="58" width="5.81640625" style="56" customWidth="1"/>
    <col min="59" max="61" width="6.453125" style="56" customWidth="1"/>
    <col min="62" max="62" width="7.26953125" style="56" customWidth="1"/>
    <col min="63" max="66" width="6.1796875" style="56" customWidth="1"/>
    <col min="67" max="69" width="6.453125" style="56" customWidth="1"/>
    <col min="70" max="71" width="6.7265625" style="56" customWidth="1"/>
    <col min="72" max="75" width="6.453125" style="56" customWidth="1"/>
    <col min="76" max="77" width="6.26953125" style="56" customWidth="1"/>
    <col min="78" max="79" width="9.7265625" style="56" customWidth="1"/>
    <col min="80" max="81" width="9" style="56" bestFit="1" customWidth="1"/>
    <col min="82" max="82" width="6.81640625" style="56" customWidth="1"/>
    <col min="83" max="85" width="5.453125" style="56" customWidth="1"/>
    <col min="86" max="87" width="6.453125" style="56" hidden="1" customWidth="1"/>
    <col min="88" max="16384" width="8.7265625" style="56"/>
  </cols>
  <sheetData>
    <row r="1" spans="1:87" x14ac:dyDescent="0.25">
      <c r="E1" s="119"/>
      <c r="F1" s="119"/>
      <c r="G1" s="119"/>
      <c r="H1" s="120"/>
      <c r="I1" s="364" t="s">
        <v>238</v>
      </c>
      <c r="J1" s="365"/>
      <c r="K1" s="365"/>
      <c r="L1" s="365"/>
      <c r="M1" s="365"/>
      <c r="N1" s="365"/>
      <c r="O1" s="365"/>
      <c r="P1" s="365"/>
      <c r="Q1" s="366" t="s">
        <v>239</v>
      </c>
      <c r="R1" s="367"/>
      <c r="S1" s="367"/>
      <c r="T1" s="367"/>
      <c r="U1" s="367"/>
      <c r="V1" s="367"/>
      <c r="W1" s="367"/>
      <c r="X1" s="367"/>
      <c r="Y1" s="368" t="s">
        <v>240</v>
      </c>
      <c r="Z1" s="368"/>
      <c r="AA1" s="368"/>
      <c r="AB1" s="368"/>
      <c r="AC1" s="368"/>
      <c r="AD1" s="368"/>
      <c r="AE1" s="368"/>
      <c r="AF1" s="369" t="s">
        <v>241</v>
      </c>
      <c r="AG1" s="369"/>
      <c r="AH1" s="369"/>
      <c r="AI1" s="369"/>
      <c r="AJ1" s="369"/>
      <c r="AK1" s="369"/>
      <c r="AL1" s="370" t="s">
        <v>242</v>
      </c>
      <c r="AM1" s="370"/>
      <c r="AN1" s="370"/>
      <c r="AO1" s="370"/>
      <c r="AP1" s="370"/>
      <c r="AQ1" s="370"/>
      <c r="AR1" s="370"/>
      <c r="AS1" s="371" t="s">
        <v>243</v>
      </c>
      <c r="AT1" s="372"/>
      <c r="AU1" s="372"/>
      <c r="AV1" s="372"/>
      <c r="AW1" s="372"/>
      <c r="AX1" s="372"/>
      <c r="AY1" s="372"/>
      <c r="AZ1" s="372"/>
      <c r="BA1" s="372"/>
      <c r="BB1" s="372"/>
      <c r="BC1" s="356" t="s">
        <v>244</v>
      </c>
      <c r="BD1" s="357"/>
      <c r="BE1" s="357"/>
      <c r="BF1" s="357"/>
      <c r="BG1" s="357"/>
      <c r="BH1" s="357"/>
      <c r="BI1" s="357"/>
      <c r="BJ1" s="357"/>
      <c r="BK1" s="358" t="s">
        <v>245</v>
      </c>
      <c r="BL1" s="358"/>
      <c r="BM1" s="358"/>
      <c r="BN1" s="358"/>
      <c r="BO1" s="358"/>
      <c r="BP1" s="358"/>
      <c r="BQ1" s="358"/>
      <c r="BR1" s="358"/>
      <c r="BS1" s="359" t="s">
        <v>246</v>
      </c>
      <c r="BT1" s="359"/>
      <c r="BU1" s="359"/>
      <c r="BV1" s="359"/>
      <c r="BW1" s="359"/>
      <c r="BX1" s="359"/>
      <c r="BY1" s="359"/>
      <c r="BZ1" s="359"/>
      <c r="CA1" s="360" t="s">
        <v>247</v>
      </c>
      <c r="CB1" s="360"/>
      <c r="CC1" s="360"/>
      <c r="CD1" s="360"/>
      <c r="CE1" s="360"/>
      <c r="CF1" s="360"/>
      <c r="CG1" s="360"/>
      <c r="CH1" s="360"/>
      <c r="CI1" s="360"/>
    </row>
    <row r="2" spans="1:87" ht="83.25" customHeight="1" x14ac:dyDescent="0.25">
      <c r="C2" s="57" t="s">
        <v>228</v>
      </c>
      <c r="D2" s="57" t="s">
        <v>228</v>
      </c>
      <c r="E2" s="121" t="s">
        <v>2</v>
      </c>
      <c r="F2" s="122" t="s">
        <v>248</v>
      </c>
      <c r="G2" s="122" t="s">
        <v>79</v>
      </c>
      <c r="H2" s="123" t="s">
        <v>187</v>
      </c>
      <c r="I2" s="124" t="s">
        <v>249</v>
      </c>
      <c r="J2" s="125" t="s">
        <v>250</v>
      </c>
      <c r="K2" s="125" t="s">
        <v>251</v>
      </c>
      <c r="L2" s="125" t="s">
        <v>252</v>
      </c>
      <c r="M2" s="126" t="s">
        <v>253</v>
      </c>
      <c r="N2" s="126" t="s">
        <v>254</v>
      </c>
      <c r="O2" s="126" t="s">
        <v>255</v>
      </c>
      <c r="P2" s="125" t="s">
        <v>256</v>
      </c>
      <c r="Q2" s="127" t="s">
        <v>257</v>
      </c>
      <c r="R2" s="125" t="s">
        <v>258</v>
      </c>
      <c r="S2" s="125" t="s">
        <v>259</v>
      </c>
      <c r="T2" s="125" t="s">
        <v>260</v>
      </c>
      <c r="U2" s="126" t="s">
        <v>253</v>
      </c>
      <c r="V2" s="126" t="s">
        <v>254</v>
      </c>
      <c r="W2" s="126" t="s">
        <v>255</v>
      </c>
      <c r="X2" s="125" t="s">
        <v>256</v>
      </c>
      <c r="Y2" s="125" t="s">
        <v>257</v>
      </c>
      <c r="Z2" s="125" t="s">
        <v>258</v>
      </c>
      <c r="AA2" s="125" t="s">
        <v>259</v>
      </c>
      <c r="AB2" s="125" t="s">
        <v>260</v>
      </c>
      <c r="AC2" s="126" t="s">
        <v>253</v>
      </c>
      <c r="AD2" s="126" t="s">
        <v>254</v>
      </c>
      <c r="AE2" s="126" t="s">
        <v>255</v>
      </c>
      <c r="AF2" s="125" t="s">
        <v>257</v>
      </c>
      <c r="AG2" s="125" t="s">
        <v>258</v>
      </c>
      <c r="AH2" s="126" t="s">
        <v>254</v>
      </c>
      <c r="AI2" s="126" t="s">
        <v>255</v>
      </c>
      <c r="AJ2" s="125" t="s">
        <v>261</v>
      </c>
      <c r="AK2" s="125" t="s">
        <v>262</v>
      </c>
      <c r="AL2" s="125" t="s">
        <v>257</v>
      </c>
      <c r="AM2" s="125" t="s">
        <v>258</v>
      </c>
      <c r="AN2" s="125" t="s">
        <v>259</v>
      </c>
      <c r="AO2" s="126" t="s">
        <v>253</v>
      </c>
      <c r="AP2" s="126" t="s">
        <v>254</v>
      </c>
      <c r="AQ2" s="126" t="s">
        <v>255</v>
      </c>
      <c r="AR2" s="125" t="s">
        <v>256</v>
      </c>
      <c r="AS2" s="124" t="s">
        <v>263</v>
      </c>
      <c r="AT2" s="125" t="s">
        <v>264</v>
      </c>
      <c r="AU2" s="125" t="s">
        <v>265</v>
      </c>
      <c r="AV2" s="125" t="s">
        <v>266</v>
      </c>
      <c r="AW2" s="125" t="s">
        <v>267</v>
      </c>
      <c r="AX2" s="125" t="s">
        <v>268</v>
      </c>
      <c r="AY2" s="126" t="s">
        <v>253</v>
      </c>
      <c r="AZ2" s="126" t="s">
        <v>254</v>
      </c>
      <c r="BA2" s="126" t="s">
        <v>255</v>
      </c>
      <c r="BB2" s="125" t="s">
        <v>256</v>
      </c>
      <c r="BC2" s="127" t="s">
        <v>257</v>
      </c>
      <c r="BD2" s="125" t="s">
        <v>258</v>
      </c>
      <c r="BE2" s="125" t="s">
        <v>259</v>
      </c>
      <c r="BF2" s="125" t="s">
        <v>260</v>
      </c>
      <c r="BG2" s="126" t="s">
        <v>253</v>
      </c>
      <c r="BH2" s="126" t="s">
        <v>254</v>
      </c>
      <c r="BI2" s="126" t="s">
        <v>255</v>
      </c>
      <c r="BJ2" s="125" t="s">
        <v>256</v>
      </c>
      <c r="BK2" s="125" t="s">
        <v>257</v>
      </c>
      <c r="BL2" s="125" t="s">
        <v>258</v>
      </c>
      <c r="BM2" s="125" t="s">
        <v>259</v>
      </c>
      <c r="BN2" s="125" t="s">
        <v>260</v>
      </c>
      <c r="BO2" s="126" t="s">
        <v>253</v>
      </c>
      <c r="BP2" s="126" t="s">
        <v>254</v>
      </c>
      <c r="BQ2" s="126" t="s">
        <v>255</v>
      </c>
      <c r="BR2" s="125" t="s">
        <v>256</v>
      </c>
      <c r="BS2" s="125" t="s">
        <v>269</v>
      </c>
      <c r="BT2" s="125" t="s">
        <v>270</v>
      </c>
      <c r="BU2" s="125" t="s">
        <v>271</v>
      </c>
      <c r="BV2" s="125" t="s">
        <v>272</v>
      </c>
      <c r="BW2" s="126" t="s">
        <v>253</v>
      </c>
      <c r="BX2" s="126" t="s">
        <v>254</v>
      </c>
      <c r="BY2" s="126" t="s">
        <v>255</v>
      </c>
      <c r="BZ2" s="125" t="s">
        <v>256</v>
      </c>
      <c r="CA2" s="125" t="s">
        <v>273</v>
      </c>
      <c r="CB2" s="125" t="s">
        <v>274</v>
      </c>
      <c r="CC2" s="125" t="s">
        <v>275</v>
      </c>
      <c r="CD2" s="126" t="s">
        <v>253</v>
      </c>
      <c r="CE2" s="126" t="s">
        <v>254</v>
      </c>
      <c r="CF2" s="126" t="s">
        <v>255</v>
      </c>
      <c r="CG2" s="125" t="s">
        <v>256</v>
      </c>
      <c r="CH2" s="125" t="s">
        <v>261</v>
      </c>
      <c r="CI2" s="125" t="s">
        <v>262</v>
      </c>
    </row>
    <row r="3" spans="1:87" ht="13" thickBot="1" x14ac:dyDescent="0.3">
      <c r="A3" s="57" t="s">
        <v>83</v>
      </c>
      <c r="B3" s="57" t="s">
        <v>191</v>
      </c>
      <c r="C3" s="57" t="s">
        <v>190</v>
      </c>
      <c r="D3" s="57" t="s">
        <v>189</v>
      </c>
      <c r="E3" s="128"/>
      <c r="F3" s="128"/>
      <c r="G3" s="128"/>
      <c r="H3" s="129"/>
      <c r="I3" s="352" t="s">
        <v>276</v>
      </c>
      <c r="J3" s="353"/>
      <c r="K3" s="353"/>
      <c r="L3" s="353"/>
      <c r="M3" s="353"/>
      <c r="N3" s="353"/>
      <c r="O3" s="354"/>
      <c r="P3" s="130" t="s">
        <v>277</v>
      </c>
      <c r="Q3" s="352" t="s">
        <v>276</v>
      </c>
      <c r="R3" s="353"/>
      <c r="S3" s="353"/>
      <c r="T3" s="353"/>
      <c r="U3" s="353"/>
      <c r="V3" s="353"/>
      <c r="W3" s="354"/>
      <c r="X3" s="130" t="s">
        <v>277</v>
      </c>
      <c r="Y3" s="352" t="s">
        <v>276</v>
      </c>
      <c r="Z3" s="353"/>
      <c r="AA3" s="353"/>
      <c r="AB3" s="353"/>
      <c r="AC3" s="353"/>
      <c r="AD3" s="353"/>
      <c r="AE3" s="354"/>
      <c r="AF3" s="352" t="s">
        <v>276</v>
      </c>
      <c r="AG3" s="353"/>
      <c r="AH3" s="353"/>
      <c r="AI3" s="354"/>
      <c r="AJ3" s="130" t="s">
        <v>278</v>
      </c>
      <c r="AK3" s="130" t="s">
        <v>278</v>
      </c>
      <c r="AL3" s="352" t="s">
        <v>276</v>
      </c>
      <c r="AM3" s="353"/>
      <c r="AN3" s="353"/>
      <c r="AO3" s="353"/>
      <c r="AP3" s="353"/>
      <c r="AQ3" s="354"/>
      <c r="AR3" s="130" t="s">
        <v>277</v>
      </c>
      <c r="AS3" s="361" t="s">
        <v>279</v>
      </c>
      <c r="AT3" s="362"/>
      <c r="AU3" s="362"/>
      <c r="AV3" s="362"/>
      <c r="AW3" s="362"/>
      <c r="AX3" s="363"/>
      <c r="AY3" s="352" t="s">
        <v>276</v>
      </c>
      <c r="AZ3" s="353"/>
      <c r="BA3" s="354"/>
      <c r="BB3" s="130" t="s">
        <v>277</v>
      </c>
      <c r="BC3" s="355" t="s">
        <v>276</v>
      </c>
      <c r="BD3" s="353"/>
      <c r="BE3" s="353"/>
      <c r="BF3" s="353"/>
      <c r="BG3" s="353"/>
      <c r="BH3" s="353"/>
      <c r="BI3" s="354"/>
      <c r="BJ3" s="130" t="s">
        <v>277</v>
      </c>
      <c r="BK3" s="352" t="s">
        <v>276</v>
      </c>
      <c r="BL3" s="353"/>
      <c r="BM3" s="353"/>
      <c r="BN3" s="353"/>
      <c r="BO3" s="353"/>
      <c r="BP3" s="353"/>
      <c r="BQ3" s="354"/>
      <c r="BR3" s="130" t="s">
        <v>277</v>
      </c>
      <c r="BS3" s="352" t="s">
        <v>276</v>
      </c>
      <c r="BT3" s="353"/>
      <c r="BU3" s="353"/>
      <c r="BV3" s="353"/>
      <c r="BW3" s="353"/>
      <c r="BX3" s="353"/>
      <c r="BY3" s="354"/>
      <c r="BZ3" s="130" t="s">
        <v>277</v>
      </c>
      <c r="CA3" s="352" t="s">
        <v>280</v>
      </c>
      <c r="CB3" s="353"/>
      <c r="CC3" s="354"/>
      <c r="CD3" s="352" t="s">
        <v>276</v>
      </c>
      <c r="CE3" s="353"/>
      <c r="CF3" s="354"/>
      <c r="CG3" s="130" t="s">
        <v>277</v>
      </c>
      <c r="CH3" s="126" t="s">
        <v>278</v>
      </c>
      <c r="CI3" s="126" t="s">
        <v>278</v>
      </c>
    </row>
    <row r="4" spans="1:87" x14ac:dyDescent="0.25">
      <c r="A4" s="57" t="s">
        <v>23</v>
      </c>
      <c r="B4" s="131">
        <v>40778.379166666666</v>
      </c>
      <c r="C4" s="131">
        <v>40777.375694444447</v>
      </c>
      <c r="D4" s="131">
        <v>40778.334027777775</v>
      </c>
      <c r="E4" s="57">
        <v>24</v>
      </c>
      <c r="F4" s="57" t="s">
        <v>281</v>
      </c>
      <c r="G4" s="57" t="s">
        <v>100</v>
      </c>
      <c r="H4" s="57" t="s">
        <v>92</v>
      </c>
      <c r="I4" s="79">
        <v>21.7</v>
      </c>
      <c r="J4" s="79">
        <v>16.7</v>
      </c>
      <c r="K4" s="79">
        <v>14.6</v>
      </c>
      <c r="L4" s="132"/>
      <c r="M4" s="79">
        <v>100</v>
      </c>
      <c r="N4" s="79">
        <v>44.835000000000001</v>
      </c>
      <c r="O4" s="79" t="s">
        <v>282</v>
      </c>
      <c r="P4" s="79">
        <v>1</v>
      </c>
      <c r="Q4" s="79">
        <v>100</v>
      </c>
      <c r="R4" s="79">
        <v>100</v>
      </c>
      <c r="S4" s="79">
        <v>100</v>
      </c>
      <c r="T4" s="78"/>
      <c r="U4" s="79">
        <v>100</v>
      </c>
      <c r="V4" s="79" t="s">
        <v>282</v>
      </c>
      <c r="W4" s="79" t="s">
        <v>282</v>
      </c>
      <c r="X4" s="79">
        <v>1</v>
      </c>
      <c r="Y4" s="79">
        <v>100</v>
      </c>
      <c r="Z4" s="79">
        <v>100</v>
      </c>
      <c r="AA4" s="79">
        <v>100</v>
      </c>
      <c r="AB4" s="78"/>
      <c r="AC4" s="79">
        <v>100</v>
      </c>
      <c r="AD4" s="79" t="s">
        <v>282</v>
      </c>
      <c r="AE4" s="79" t="s">
        <v>282</v>
      </c>
      <c r="AF4" s="78"/>
      <c r="AG4" s="78"/>
      <c r="AH4" s="78"/>
      <c r="AI4" s="78"/>
      <c r="AJ4" s="78"/>
      <c r="AK4" s="78"/>
      <c r="AL4" s="79">
        <v>100</v>
      </c>
      <c r="AM4" s="79">
        <v>95</v>
      </c>
      <c r="AN4" s="79">
        <v>100</v>
      </c>
      <c r="AO4" s="79">
        <v>100</v>
      </c>
      <c r="AP4" s="79" t="s">
        <v>282</v>
      </c>
      <c r="AQ4" s="79" t="s">
        <v>282</v>
      </c>
      <c r="AR4" s="79">
        <v>1</v>
      </c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9">
        <v>1094500</v>
      </c>
      <c r="CB4" s="79">
        <v>1822250</v>
      </c>
      <c r="CC4" s="79">
        <v>1807250</v>
      </c>
      <c r="CD4" s="79">
        <v>100</v>
      </c>
      <c r="CE4" s="79" t="s">
        <v>282</v>
      </c>
      <c r="CF4" s="79" t="s">
        <v>282</v>
      </c>
      <c r="CG4" s="79">
        <v>1</v>
      </c>
      <c r="CH4" s="57">
        <v>0</v>
      </c>
      <c r="CI4" s="57">
        <v>1</v>
      </c>
    </row>
    <row r="5" spans="1:87" x14ac:dyDescent="0.25">
      <c r="A5" s="57" t="s">
        <v>29</v>
      </c>
      <c r="B5" s="131">
        <v>40778.415277777778</v>
      </c>
      <c r="C5" s="131">
        <v>40777.452777777777</v>
      </c>
      <c r="D5" s="131">
        <v>40778.411111111112</v>
      </c>
      <c r="E5" s="57">
        <v>24</v>
      </c>
      <c r="F5" s="57" t="s">
        <v>281</v>
      </c>
      <c r="G5" s="57" t="s">
        <v>100</v>
      </c>
      <c r="H5" s="57" t="s">
        <v>92</v>
      </c>
      <c r="I5" s="79">
        <v>18.2</v>
      </c>
      <c r="J5" s="79">
        <v>17.8</v>
      </c>
      <c r="K5" s="79">
        <v>19.399999999999999</v>
      </c>
      <c r="L5" s="132"/>
      <c r="M5" s="79">
        <v>100</v>
      </c>
      <c r="N5" s="79" t="s">
        <v>282</v>
      </c>
      <c r="O5" s="79" t="s">
        <v>282</v>
      </c>
      <c r="P5" s="79">
        <v>1</v>
      </c>
      <c r="Q5" s="79">
        <v>100</v>
      </c>
      <c r="R5" s="79">
        <v>100</v>
      </c>
      <c r="S5" s="79">
        <v>100</v>
      </c>
      <c r="T5" s="78"/>
      <c r="U5" s="79">
        <v>100</v>
      </c>
      <c r="V5" s="79" t="s">
        <v>282</v>
      </c>
      <c r="W5" s="79" t="s">
        <v>282</v>
      </c>
      <c r="X5" s="79">
        <v>1</v>
      </c>
      <c r="Y5" s="79">
        <v>100</v>
      </c>
      <c r="Z5" s="79">
        <v>100</v>
      </c>
      <c r="AA5" s="79">
        <v>100</v>
      </c>
      <c r="AB5" s="78"/>
      <c r="AC5" s="79">
        <v>100</v>
      </c>
      <c r="AD5" s="79" t="s">
        <v>282</v>
      </c>
      <c r="AE5" s="79" t="s">
        <v>282</v>
      </c>
      <c r="AF5" s="78"/>
      <c r="AG5" s="78"/>
      <c r="AH5" s="78"/>
      <c r="AI5" s="78"/>
      <c r="AJ5" s="78"/>
      <c r="AK5" s="78"/>
      <c r="AL5" s="79">
        <v>95</v>
      </c>
      <c r="AM5" s="79">
        <v>100</v>
      </c>
      <c r="AN5" s="79">
        <v>100</v>
      </c>
      <c r="AO5" s="79">
        <v>100</v>
      </c>
      <c r="AP5" s="79" t="s">
        <v>282</v>
      </c>
      <c r="AQ5" s="79" t="s">
        <v>282</v>
      </c>
      <c r="AR5" s="79">
        <v>1</v>
      </c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9">
        <v>1094500</v>
      </c>
      <c r="CB5" s="79">
        <v>1650750</v>
      </c>
      <c r="CC5" s="79">
        <v>1680250</v>
      </c>
      <c r="CD5" s="79">
        <v>100</v>
      </c>
      <c r="CE5" s="79" t="s">
        <v>282</v>
      </c>
      <c r="CF5" s="79" t="s">
        <v>282</v>
      </c>
      <c r="CG5" s="79">
        <v>1</v>
      </c>
      <c r="CH5" s="57">
        <v>0</v>
      </c>
      <c r="CI5" s="57">
        <v>1</v>
      </c>
    </row>
    <row r="6" spans="1:87" x14ac:dyDescent="0.25">
      <c r="A6" s="57" t="s">
        <v>14</v>
      </c>
      <c r="B6" s="131">
        <v>40778.416666666664</v>
      </c>
      <c r="C6" s="131">
        <v>40777.4</v>
      </c>
      <c r="D6" s="131">
        <v>40778.35833333333</v>
      </c>
      <c r="E6" s="57">
        <v>24</v>
      </c>
      <c r="F6" s="57" t="s">
        <v>281</v>
      </c>
      <c r="G6" s="57" t="s">
        <v>100</v>
      </c>
      <c r="H6" s="57" t="s">
        <v>92</v>
      </c>
      <c r="I6" s="79">
        <v>18.8</v>
      </c>
      <c r="J6" s="79">
        <v>10.9</v>
      </c>
      <c r="K6" s="79">
        <v>15.4</v>
      </c>
      <c r="L6" s="132"/>
      <c r="M6" s="79">
        <v>50</v>
      </c>
      <c r="N6" s="79">
        <v>64.444000000000003</v>
      </c>
      <c r="O6" s="79" t="s">
        <v>282</v>
      </c>
      <c r="P6" s="79">
        <v>2</v>
      </c>
      <c r="Q6" s="79">
        <v>100</v>
      </c>
      <c r="R6" s="79">
        <v>90</v>
      </c>
      <c r="S6" s="79">
        <v>100</v>
      </c>
      <c r="T6" s="78"/>
      <c r="U6" s="79">
        <v>100</v>
      </c>
      <c r="V6" s="79" t="s">
        <v>282</v>
      </c>
      <c r="W6" s="79" t="s">
        <v>282</v>
      </c>
      <c r="X6" s="79">
        <v>1</v>
      </c>
      <c r="Y6" s="79">
        <v>100</v>
      </c>
      <c r="Z6" s="79">
        <v>90</v>
      </c>
      <c r="AA6" s="79">
        <v>100</v>
      </c>
      <c r="AB6" s="78"/>
      <c r="AC6" s="79">
        <v>100</v>
      </c>
      <c r="AD6" s="79" t="s">
        <v>282</v>
      </c>
      <c r="AE6" s="79" t="s">
        <v>282</v>
      </c>
      <c r="AF6" s="78"/>
      <c r="AG6" s="78"/>
      <c r="AH6" s="78"/>
      <c r="AI6" s="78"/>
      <c r="AJ6" s="78"/>
      <c r="AK6" s="78"/>
      <c r="AL6" s="79">
        <v>100</v>
      </c>
      <c r="AM6" s="79">
        <v>100</v>
      </c>
      <c r="AN6" s="79">
        <v>100</v>
      </c>
      <c r="AO6" s="79">
        <v>100</v>
      </c>
      <c r="AP6" s="79" t="s">
        <v>282</v>
      </c>
      <c r="AQ6" s="79" t="s">
        <v>282</v>
      </c>
      <c r="AR6" s="79">
        <v>1</v>
      </c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9">
        <v>1094500</v>
      </c>
      <c r="CB6" s="79">
        <v>1675250</v>
      </c>
      <c r="CC6" s="79">
        <v>1754000</v>
      </c>
      <c r="CD6" s="79">
        <v>100</v>
      </c>
      <c r="CE6" s="79" t="s">
        <v>282</v>
      </c>
      <c r="CF6" s="79" t="s">
        <v>282</v>
      </c>
      <c r="CG6" s="79">
        <v>1</v>
      </c>
      <c r="CH6" s="57">
        <v>0</v>
      </c>
      <c r="CI6" s="57">
        <v>1</v>
      </c>
    </row>
    <row r="7" spans="1:87" x14ac:dyDescent="0.25">
      <c r="A7" s="57" t="s">
        <v>30</v>
      </c>
      <c r="B7" s="131">
        <v>40778.4375</v>
      </c>
      <c r="C7" s="131">
        <v>40777.415277777778</v>
      </c>
      <c r="D7" s="131">
        <v>40778.373611111114</v>
      </c>
      <c r="E7" s="57">
        <v>24</v>
      </c>
      <c r="F7" s="57" t="s">
        <v>281</v>
      </c>
      <c r="G7" s="57" t="s">
        <v>100</v>
      </c>
      <c r="H7" s="57" t="s">
        <v>92</v>
      </c>
      <c r="I7" s="79">
        <v>16</v>
      </c>
      <c r="J7" s="79">
        <v>16.399999999999999</v>
      </c>
      <c r="K7" s="79">
        <v>17.899999999999999</v>
      </c>
      <c r="L7" s="132"/>
      <c r="M7" s="79">
        <v>100</v>
      </c>
      <c r="N7" s="79" t="s">
        <v>282</v>
      </c>
      <c r="O7" s="79" t="s">
        <v>282</v>
      </c>
      <c r="P7" s="79">
        <v>1</v>
      </c>
      <c r="Q7" s="79">
        <v>100</v>
      </c>
      <c r="R7" s="79">
        <v>100</v>
      </c>
      <c r="S7" s="79">
        <v>90</v>
      </c>
      <c r="T7" s="78"/>
      <c r="U7" s="79">
        <v>100</v>
      </c>
      <c r="V7" s="79" t="s">
        <v>282</v>
      </c>
      <c r="W7" s="79" t="s">
        <v>282</v>
      </c>
      <c r="X7" s="79">
        <v>1</v>
      </c>
      <c r="Y7" s="79">
        <v>100</v>
      </c>
      <c r="Z7" s="79">
        <v>100</v>
      </c>
      <c r="AA7" s="79">
        <v>90</v>
      </c>
      <c r="AB7" s="78"/>
      <c r="AC7" s="79">
        <v>100</v>
      </c>
      <c r="AD7" s="79" t="s">
        <v>282</v>
      </c>
      <c r="AE7" s="79" t="s">
        <v>282</v>
      </c>
      <c r="AF7" s="78"/>
      <c r="AG7" s="78"/>
      <c r="AH7" s="78"/>
      <c r="AI7" s="78"/>
      <c r="AJ7" s="78"/>
      <c r="AK7" s="78"/>
      <c r="AL7" s="79">
        <v>95</v>
      </c>
      <c r="AM7" s="79">
        <v>100</v>
      </c>
      <c r="AN7" s="79">
        <v>100</v>
      </c>
      <c r="AO7" s="79">
        <v>100</v>
      </c>
      <c r="AP7" s="79" t="s">
        <v>282</v>
      </c>
      <c r="AQ7" s="79" t="s">
        <v>282</v>
      </c>
      <c r="AR7" s="79">
        <v>1</v>
      </c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9">
        <v>1094500</v>
      </c>
      <c r="CB7" s="79">
        <v>1862500</v>
      </c>
      <c r="CC7" s="79">
        <v>1668750</v>
      </c>
      <c r="CD7" s="79">
        <v>100</v>
      </c>
      <c r="CE7" s="79" t="s">
        <v>282</v>
      </c>
      <c r="CF7" s="79" t="s">
        <v>282</v>
      </c>
      <c r="CG7" s="79">
        <v>1</v>
      </c>
      <c r="CH7" s="57">
        <v>0</v>
      </c>
      <c r="CI7" s="57">
        <v>1</v>
      </c>
    </row>
    <row r="8" spans="1:87" x14ac:dyDescent="0.25">
      <c r="A8" s="57" t="s">
        <v>28</v>
      </c>
      <c r="B8" s="131">
        <v>40778.440972222219</v>
      </c>
      <c r="C8" s="131">
        <v>40777.477777777778</v>
      </c>
      <c r="D8" s="131">
        <v>40778.436111111114</v>
      </c>
      <c r="E8" s="57">
        <v>24</v>
      </c>
      <c r="F8" s="57" t="s">
        <v>281</v>
      </c>
      <c r="G8" s="57" t="s">
        <v>100</v>
      </c>
      <c r="H8" s="57" t="s">
        <v>92</v>
      </c>
      <c r="I8" s="79">
        <v>17.3</v>
      </c>
      <c r="J8" s="79">
        <v>17.899999999999999</v>
      </c>
      <c r="K8" s="79">
        <v>17.899999999999999</v>
      </c>
      <c r="L8" s="132"/>
      <c r="M8" s="79">
        <v>100</v>
      </c>
      <c r="N8" s="79" t="s">
        <v>282</v>
      </c>
      <c r="O8" s="79" t="s">
        <v>282</v>
      </c>
      <c r="P8" s="79">
        <v>1</v>
      </c>
      <c r="Q8" s="79">
        <v>100</v>
      </c>
      <c r="R8" s="79">
        <v>100</v>
      </c>
      <c r="S8" s="79">
        <v>100</v>
      </c>
      <c r="T8" s="78"/>
      <c r="U8" s="79">
        <v>100</v>
      </c>
      <c r="V8" s="79" t="s">
        <v>282</v>
      </c>
      <c r="W8" s="79" t="s">
        <v>282</v>
      </c>
      <c r="X8" s="79">
        <v>1</v>
      </c>
      <c r="Y8" s="79">
        <v>100</v>
      </c>
      <c r="Z8" s="79">
        <v>100</v>
      </c>
      <c r="AA8" s="79">
        <v>100</v>
      </c>
      <c r="AB8" s="78"/>
      <c r="AC8" s="79">
        <v>100</v>
      </c>
      <c r="AD8" s="79" t="s">
        <v>282</v>
      </c>
      <c r="AE8" s="79" t="s">
        <v>282</v>
      </c>
      <c r="AF8" s="78"/>
      <c r="AG8" s="78"/>
      <c r="AH8" s="78"/>
      <c r="AI8" s="78"/>
      <c r="AJ8" s="78"/>
      <c r="AK8" s="78"/>
      <c r="AL8" s="79">
        <v>100</v>
      </c>
      <c r="AM8" s="79">
        <v>100</v>
      </c>
      <c r="AN8" s="79">
        <v>95</v>
      </c>
      <c r="AO8" s="79">
        <v>100</v>
      </c>
      <c r="AP8" s="79" t="s">
        <v>282</v>
      </c>
      <c r="AQ8" s="79" t="s">
        <v>282</v>
      </c>
      <c r="AR8" s="79">
        <v>1</v>
      </c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9">
        <v>1094500</v>
      </c>
      <c r="CB8" s="79">
        <v>1736250</v>
      </c>
      <c r="CC8" s="79">
        <v>1762500</v>
      </c>
      <c r="CD8" s="79">
        <v>100</v>
      </c>
      <c r="CE8" s="79" t="s">
        <v>282</v>
      </c>
      <c r="CF8" s="79" t="s">
        <v>282</v>
      </c>
      <c r="CG8" s="79">
        <v>1</v>
      </c>
      <c r="CH8" s="57">
        <v>0</v>
      </c>
      <c r="CI8" s="57">
        <v>1</v>
      </c>
    </row>
    <row r="9" spans="1:87" x14ac:dyDescent="0.25">
      <c r="A9" s="57" t="s">
        <v>25</v>
      </c>
      <c r="B9" s="131">
        <v>40778.472222222219</v>
      </c>
      <c r="C9" s="131">
        <v>40777.491666666669</v>
      </c>
      <c r="D9" s="131">
        <v>40778.449999999997</v>
      </c>
      <c r="E9" s="57">
        <v>24</v>
      </c>
      <c r="F9" s="57" t="s">
        <v>281</v>
      </c>
      <c r="G9" s="57" t="s">
        <v>100</v>
      </c>
      <c r="H9" s="57" t="s">
        <v>92</v>
      </c>
      <c r="I9" s="79">
        <v>16.7</v>
      </c>
      <c r="J9" s="79">
        <v>5.9</v>
      </c>
      <c r="K9" s="79">
        <v>11.2</v>
      </c>
      <c r="L9" s="132"/>
      <c r="M9" s="79">
        <v>50</v>
      </c>
      <c r="N9" s="79">
        <v>37.954999999999998</v>
      </c>
      <c r="O9" s="79">
        <v>76.887</v>
      </c>
      <c r="P9" s="79">
        <v>2</v>
      </c>
      <c r="Q9" s="79">
        <v>100</v>
      </c>
      <c r="R9" s="79">
        <v>50</v>
      </c>
      <c r="S9" s="79">
        <v>70</v>
      </c>
      <c r="T9" s="78"/>
      <c r="U9" s="79">
        <v>50</v>
      </c>
      <c r="V9" s="79">
        <v>41.667000000000002</v>
      </c>
      <c r="W9" s="79" t="s">
        <v>282</v>
      </c>
      <c r="X9" s="79">
        <v>2</v>
      </c>
      <c r="Y9" s="79">
        <v>100</v>
      </c>
      <c r="Z9" s="79">
        <v>60</v>
      </c>
      <c r="AA9" s="79">
        <v>90</v>
      </c>
      <c r="AB9" s="78"/>
      <c r="AC9" s="79">
        <v>50</v>
      </c>
      <c r="AD9" s="79">
        <v>75</v>
      </c>
      <c r="AE9" s="79" t="s">
        <v>282</v>
      </c>
      <c r="AF9" s="78"/>
      <c r="AG9" s="78"/>
      <c r="AH9" s="78"/>
      <c r="AI9" s="78"/>
      <c r="AJ9" s="78"/>
      <c r="AK9" s="78"/>
      <c r="AL9" s="79">
        <v>100</v>
      </c>
      <c r="AM9" s="79">
        <v>100</v>
      </c>
      <c r="AN9" s="79">
        <v>100</v>
      </c>
      <c r="AO9" s="79">
        <v>100</v>
      </c>
      <c r="AP9" s="79" t="s">
        <v>282</v>
      </c>
      <c r="AQ9" s="79" t="s">
        <v>282</v>
      </c>
      <c r="AR9" s="79">
        <v>1</v>
      </c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9">
        <v>1094500</v>
      </c>
      <c r="CB9" s="79">
        <v>2088250</v>
      </c>
      <c r="CC9" s="79">
        <v>1996250</v>
      </c>
      <c r="CD9" s="79">
        <v>100</v>
      </c>
      <c r="CE9" s="79" t="s">
        <v>282</v>
      </c>
      <c r="CF9" s="79" t="s">
        <v>282</v>
      </c>
      <c r="CG9" s="79">
        <v>1</v>
      </c>
      <c r="CH9" s="57">
        <v>0</v>
      </c>
      <c r="CI9" s="57">
        <v>1</v>
      </c>
    </row>
    <row r="10" spans="1:87" x14ac:dyDescent="0.25">
      <c r="A10" s="57" t="s">
        <v>22</v>
      </c>
      <c r="B10" s="131">
        <v>40785.392361111109</v>
      </c>
      <c r="C10" s="131">
        <v>40784.373611111114</v>
      </c>
      <c r="D10" s="131">
        <v>40785.331944444442</v>
      </c>
      <c r="E10" s="57">
        <v>24</v>
      </c>
      <c r="F10" s="57" t="s">
        <v>281</v>
      </c>
      <c r="G10" s="57" t="s">
        <v>100</v>
      </c>
      <c r="H10" s="57" t="s">
        <v>92</v>
      </c>
      <c r="I10" s="79">
        <v>19.399999999999999</v>
      </c>
      <c r="J10" s="79">
        <v>21.9</v>
      </c>
      <c r="K10" s="79">
        <v>21.1</v>
      </c>
      <c r="L10" s="132"/>
      <c r="M10" s="79">
        <v>100</v>
      </c>
      <c r="N10" s="79" t="s">
        <v>282</v>
      </c>
      <c r="O10" s="79" t="s">
        <v>282</v>
      </c>
      <c r="P10" s="79">
        <v>1</v>
      </c>
      <c r="Q10" s="79">
        <v>100</v>
      </c>
      <c r="R10" s="79">
        <v>100</v>
      </c>
      <c r="S10" s="79">
        <v>100</v>
      </c>
      <c r="T10" s="78"/>
      <c r="U10" s="79">
        <v>100</v>
      </c>
      <c r="V10" s="79" t="s">
        <v>282</v>
      </c>
      <c r="W10" s="79" t="s">
        <v>282</v>
      </c>
      <c r="X10" s="79">
        <v>1</v>
      </c>
      <c r="Y10" s="79">
        <v>100</v>
      </c>
      <c r="Z10" s="79">
        <v>100</v>
      </c>
      <c r="AA10" s="79">
        <v>100</v>
      </c>
      <c r="AB10" s="78"/>
      <c r="AC10" s="79">
        <v>100</v>
      </c>
      <c r="AD10" s="79" t="s">
        <v>282</v>
      </c>
      <c r="AE10" s="79" t="s">
        <v>282</v>
      </c>
      <c r="AF10" s="78"/>
      <c r="AG10" s="78"/>
      <c r="AH10" s="78"/>
      <c r="AI10" s="78"/>
      <c r="AJ10" s="78"/>
      <c r="AK10" s="78"/>
      <c r="AL10" s="79">
        <v>100</v>
      </c>
      <c r="AM10" s="79">
        <v>100</v>
      </c>
      <c r="AN10" s="79">
        <v>95</v>
      </c>
      <c r="AO10" s="79">
        <v>100</v>
      </c>
      <c r="AP10" s="79" t="s">
        <v>282</v>
      </c>
      <c r="AQ10" s="79" t="s">
        <v>282</v>
      </c>
      <c r="AR10" s="79">
        <v>1</v>
      </c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9">
        <v>1314750</v>
      </c>
      <c r="CB10" s="79">
        <v>1769250</v>
      </c>
      <c r="CC10" s="79">
        <v>1865000</v>
      </c>
      <c r="CD10" s="79">
        <v>100</v>
      </c>
      <c r="CE10" s="79" t="s">
        <v>282</v>
      </c>
      <c r="CF10" s="79" t="s">
        <v>282</v>
      </c>
      <c r="CG10" s="79">
        <v>1</v>
      </c>
      <c r="CH10" s="57">
        <v>1E-4</v>
      </c>
      <c r="CI10" s="57">
        <v>1</v>
      </c>
    </row>
    <row r="11" spans="1:87" x14ac:dyDescent="0.25">
      <c r="A11" s="57" t="s">
        <v>27</v>
      </c>
      <c r="B11" s="131">
        <v>40785.408333333333</v>
      </c>
      <c r="C11" s="131">
        <v>40784.393055555556</v>
      </c>
      <c r="D11" s="131">
        <v>40785.351388888892</v>
      </c>
      <c r="E11" s="57">
        <v>24</v>
      </c>
      <c r="F11" s="57" t="s">
        <v>281</v>
      </c>
      <c r="G11" s="57" t="s">
        <v>100</v>
      </c>
      <c r="H11" s="57" t="s">
        <v>92</v>
      </c>
      <c r="I11" s="79">
        <v>21.7</v>
      </c>
      <c r="J11" s="79">
        <v>21.5</v>
      </c>
      <c r="K11" s="79">
        <v>28</v>
      </c>
      <c r="L11" s="132"/>
      <c r="M11" s="79">
        <v>100</v>
      </c>
      <c r="N11" s="79" t="s">
        <v>282</v>
      </c>
      <c r="O11" s="79" t="s">
        <v>282</v>
      </c>
      <c r="P11" s="79">
        <v>1</v>
      </c>
      <c r="Q11" s="79">
        <v>100</v>
      </c>
      <c r="R11" s="79">
        <v>100</v>
      </c>
      <c r="S11" s="79">
        <v>100</v>
      </c>
      <c r="T11" s="78"/>
      <c r="U11" s="79">
        <v>100</v>
      </c>
      <c r="V11" s="79" t="s">
        <v>282</v>
      </c>
      <c r="W11" s="79" t="s">
        <v>282</v>
      </c>
      <c r="X11" s="79">
        <v>1</v>
      </c>
      <c r="Y11" s="79">
        <v>100</v>
      </c>
      <c r="Z11" s="79">
        <v>100</v>
      </c>
      <c r="AA11" s="79">
        <v>100</v>
      </c>
      <c r="AB11" s="78"/>
      <c r="AC11" s="79">
        <v>100</v>
      </c>
      <c r="AD11" s="79" t="s">
        <v>282</v>
      </c>
      <c r="AE11" s="79" t="s">
        <v>282</v>
      </c>
      <c r="AF11" s="78"/>
      <c r="AG11" s="78"/>
      <c r="AH11" s="78"/>
      <c r="AI11" s="78"/>
      <c r="AJ11" s="78"/>
      <c r="AK11" s="78"/>
      <c r="AL11" s="79">
        <v>100</v>
      </c>
      <c r="AM11" s="79">
        <v>100</v>
      </c>
      <c r="AN11" s="79">
        <v>100</v>
      </c>
      <c r="AO11" s="79">
        <v>100</v>
      </c>
      <c r="AP11" s="79" t="s">
        <v>282</v>
      </c>
      <c r="AQ11" s="79" t="s">
        <v>282</v>
      </c>
      <c r="AR11" s="79">
        <v>1</v>
      </c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9">
        <v>1314750</v>
      </c>
      <c r="CB11" s="79">
        <v>1529500</v>
      </c>
      <c r="CC11" s="79">
        <v>1778500</v>
      </c>
      <c r="CD11" s="79">
        <v>100</v>
      </c>
      <c r="CE11" s="79" t="s">
        <v>282</v>
      </c>
      <c r="CF11" s="79" t="s">
        <v>282</v>
      </c>
      <c r="CG11" s="79">
        <v>1</v>
      </c>
      <c r="CH11" s="57">
        <v>5.0000000000000001E-4</v>
      </c>
      <c r="CI11" s="57">
        <v>1</v>
      </c>
    </row>
    <row r="12" spans="1:87" x14ac:dyDescent="0.25">
      <c r="A12" s="57" t="s">
        <v>20</v>
      </c>
      <c r="B12" s="131">
        <v>40785.428472222222</v>
      </c>
      <c r="C12" s="131">
        <v>40784.415972222225</v>
      </c>
      <c r="D12" s="131">
        <v>40785.374305555553</v>
      </c>
      <c r="E12" s="57">
        <v>24</v>
      </c>
      <c r="F12" s="57" t="s">
        <v>281</v>
      </c>
      <c r="G12" s="57" t="s">
        <v>100</v>
      </c>
      <c r="H12" s="57" t="s">
        <v>92</v>
      </c>
      <c r="I12" s="79">
        <v>23</v>
      </c>
      <c r="J12" s="79">
        <v>24.1</v>
      </c>
      <c r="K12" s="79">
        <v>24.3</v>
      </c>
      <c r="L12" s="132"/>
      <c r="M12" s="79">
        <v>100</v>
      </c>
      <c r="N12" s="79" t="s">
        <v>282</v>
      </c>
      <c r="O12" s="79" t="s">
        <v>282</v>
      </c>
      <c r="P12" s="79">
        <v>1</v>
      </c>
      <c r="Q12" s="79">
        <v>100</v>
      </c>
      <c r="R12" s="79">
        <v>100</v>
      </c>
      <c r="S12" s="79">
        <v>100</v>
      </c>
      <c r="T12" s="78"/>
      <c r="U12" s="79">
        <v>100</v>
      </c>
      <c r="V12" s="79" t="s">
        <v>282</v>
      </c>
      <c r="W12" s="79" t="s">
        <v>282</v>
      </c>
      <c r="X12" s="79">
        <v>1</v>
      </c>
      <c r="Y12" s="79">
        <v>100</v>
      </c>
      <c r="Z12" s="79">
        <v>100</v>
      </c>
      <c r="AA12" s="79">
        <v>100</v>
      </c>
      <c r="AB12" s="78"/>
      <c r="AC12" s="79">
        <v>100</v>
      </c>
      <c r="AD12" s="79" t="s">
        <v>282</v>
      </c>
      <c r="AE12" s="79" t="s">
        <v>282</v>
      </c>
      <c r="AF12" s="78"/>
      <c r="AG12" s="78"/>
      <c r="AH12" s="78"/>
      <c r="AI12" s="78"/>
      <c r="AJ12" s="78"/>
      <c r="AK12" s="78"/>
      <c r="AL12" s="79">
        <v>95</v>
      </c>
      <c r="AM12" s="79">
        <v>75</v>
      </c>
      <c r="AN12" s="79">
        <v>100</v>
      </c>
      <c r="AO12" s="79">
        <v>100</v>
      </c>
      <c r="AP12" s="79" t="s">
        <v>282</v>
      </c>
      <c r="AQ12" s="79" t="s">
        <v>282</v>
      </c>
      <c r="AR12" s="79">
        <v>1</v>
      </c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9">
        <v>1314750</v>
      </c>
      <c r="CB12" s="79">
        <v>2097000</v>
      </c>
      <c r="CC12" s="79">
        <v>2020250</v>
      </c>
      <c r="CD12" s="79">
        <v>100</v>
      </c>
      <c r="CE12" s="79" t="s">
        <v>282</v>
      </c>
      <c r="CF12" s="79" t="s">
        <v>282</v>
      </c>
      <c r="CG12" s="79">
        <v>1</v>
      </c>
      <c r="CH12" s="57">
        <v>0</v>
      </c>
      <c r="CI12" s="57">
        <v>1</v>
      </c>
    </row>
    <row r="13" spans="1:87" x14ac:dyDescent="0.25">
      <c r="A13" s="57" t="s">
        <v>18</v>
      </c>
      <c r="B13" s="131">
        <v>40785.46875</v>
      </c>
      <c r="C13" s="131">
        <v>40784.530555555553</v>
      </c>
      <c r="D13" s="131">
        <v>40785.488888888889</v>
      </c>
      <c r="E13" s="57">
        <v>24</v>
      </c>
      <c r="F13" s="57" t="s">
        <v>281</v>
      </c>
      <c r="G13" s="57" t="s">
        <v>100</v>
      </c>
      <c r="H13" s="57" t="s">
        <v>92</v>
      </c>
      <c r="I13" s="79">
        <v>19.600000000000001</v>
      </c>
      <c r="J13" s="79">
        <v>24.2</v>
      </c>
      <c r="K13" s="79">
        <v>19.3</v>
      </c>
      <c r="L13" s="132"/>
      <c r="M13" s="79">
        <v>100</v>
      </c>
      <c r="N13" s="79" t="s">
        <v>282</v>
      </c>
      <c r="O13" s="79" t="s">
        <v>282</v>
      </c>
      <c r="P13" s="79">
        <v>1</v>
      </c>
      <c r="Q13" s="79">
        <v>100</v>
      </c>
      <c r="R13" s="79">
        <v>100</v>
      </c>
      <c r="S13" s="79">
        <v>100</v>
      </c>
      <c r="T13" s="78"/>
      <c r="U13" s="79">
        <v>100</v>
      </c>
      <c r="V13" s="79" t="s">
        <v>282</v>
      </c>
      <c r="W13" s="79" t="s">
        <v>282</v>
      </c>
      <c r="X13" s="79">
        <v>1</v>
      </c>
      <c r="Y13" s="79">
        <v>100</v>
      </c>
      <c r="Z13" s="79">
        <v>100</v>
      </c>
      <c r="AA13" s="79">
        <v>100</v>
      </c>
      <c r="AB13" s="78"/>
      <c r="AC13" s="79">
        <v>100</v>
      </c>
      <c r="AD13" s="79" t="s">
        <v>282</v>
      </c>
      <c r="AE13" s="79" t="s">
        <v>282</v>
      </c>
      <c r="AF13" s="78"/>
      <c r="AG13" s="78"/>
      <c r="AH13" s="78"/>
      <c r="AI13" s="78"/>
      <c r="AJ13" s="78"/>
      <c r="AK13" s="78"/>
      <c r="AL13" s="79">
        <v>95</v>
      </c>
      <c r="AM13" s="79">
        <v>100</v>
      </c>
      <c r="AN13" s="79">
        <v>100</v>
      </c>
      <c r="AO13" s="79">
        <v>100</v>
      </c>
      <c r="AP13" s="79" t="s">
        <v>282</v>
      </c>
      <c r="AQ13" s="79" t="s">
        <v>282</v>
      </c>
      <c r="AR13" s="79">
        <v>1</v>
      </c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9">
        <v>1314750</v>
      </c>
      <c r="CB13" s="79">
        <v>1631750</v>
      </c>
      <c r="CC13" s="79">
        <v>1822250</v>
      </c>
      <c r="CD13" s="79">
        <v>100</v>
      </c>
      <c r="CE13" s="79" t="s">
        <v>282</v>
      </c>
      <c r="CF13" s="79" t="s">
        <v>282</v>
      </c>
      <c r="CG13" s="79">
        <v>1</v>
      </c>
      <c r="CH13" s="57">
        <v>4.0000000000000002E-4</v>
      </c>
      <c r="CI13" s="57">
        <v>1</v>
      </c>
    </row>
    <row r="14" spans="1:87" x14ac:dyDescent="0.25">
      <c r="A14" s="133" t="s">
        <v>26</v>
      </c>
      <c r="B14" s="131">
        <v>40785.486111111109</v>
      </c>
      <c r="C14" s="131">
        <v>40784.474999999999</v>
      </c>
      <c r="D14" s="131">
        <v>47360.433333333334</v>
      </c>
      <c r="E14" s="57">
        <v>24</v>
      </c>
      <c r="F14" s="57" t="s">
        <v>281</v>
      </c>
      <c r="G14" s="57" t="s">
        <v>100</v>
      </c>
      <c r="H14" s="57" t="s">
        <v>92</v>
      </c>
      <c r="I14" s="79">
        <v>21.9</v>
      </c>
      <c r="J14" s="79">
        <v>17.7</v>
      </c>
      <c r="K14" s="79">
        <v>18.7</v>
      </c>
      <c r="L14" s="132"/>
      <c r="M14" s="79">
        <v>100</v>
      </c>
      <c r="N14" s="79" t="s">
        <v>282</v>
      </c>
      <c r="O14" s="79" t="s">
        <v>282</v>
      </c>
      <c r="P14" s="79">
        <v>1</v>
      </c>
      <c r="Q14" s="79">
        <v>100</v>
      </c>
      <c r="R14" s="79">
        <v>100</v>
      </c>
      <c r="S14" s="79">
        <v>100</v>
      </c>
      <c r="T14" s="78"/>
      <c r="U14" s="79">
        <v>100</v>
      </c>
      <c r="V14" s="79" t="s">
        <v>282</v>
      </c>
      <c r="W14" s="79" t="s">
        <v>282</v>
      </c>
      <c r="X14" s="79">
        <v>1</v>
      </c>
      <c r="Y14" s="79">
        <v>100</v>
      </c>
      <c r="Z14" s="79">
        <v>100</v>
      </c>
      <c r="AA14" s="79">
        <v>100</v>
      </c>
      <c r="AB14" s="78"/>
      <c r="AC14" s="79">
        <v>100</v>
      </c>
      <c r="AD14" s="79" t="s">
        <v>282</v>
      </c>
      <c r="AE14" s="79" t="s">
        <v>282</v>
      </c>
      <c r="AF14" s="78"/>
      <c r="AG14" s="78"/>
      <c r="AH14" s="78"/>
      <c r="AI14" s="78"/>
      <c r="AJ14" s="78"/>
      <c r="AK14" s="78"/>
      <c r="AL14" s="79">
        <v>100</v>
      </c>
      <c r="AM14" s="79">
        <v>95</v>
      </c>
      <c r="AN14" s="79">
        <v>100</v>
      </c>
      <c r="AO14" s="79">
        <v>100</v>
      </c>
      <c r="AP14" s="79" t="s">
        <v>282</v>
      </c>
      <c r="AQ14" s="79" t="s">
        <v>282</v>
      </c>
      <c r="AR14" s="79">
        <v>1</v>
      </c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4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79">
        <v>1314750</v>
      </c>
      <c r="CB14" s="79">
        <v>1798750</v>
      </c>
      <c r="CC14" s="79">
        <v>1770000</v>
      </c>
      <c r="CD14" s="79">
        <v>100</v>
      </c>
      <c r="CE14" s="79" t="s">
        <v>282</v>
      </c>
      <c r="CF14" s="79" t="s">
        <v>282</v>
      </c>
      <c r="CG14" s="79">
        <v>1</v>
      </c>
      <c r="CH14" s="57">
        <v>0</v>
      </c>
      <c r="CI14" s="57">
        <v>1</v>
      </c>
    </row>
    <row r="15" spans="1:87" x14ac:dyDescent="0.25">
      <c r="A15" s="133" t="s">
        <v>28</v>
      </c>
      <c r="B15" s="131">
        <v>40821.396527777775</v>
      </c>
      <c r="C15" s="131">
        <v>40820.481249999997</v>
      </c>
      <c r="D15" s="131">
        <v>40821.522916666669</v>
      </c>
      <c r="E15" s="57">
        <v>6</v>
      </c>
      <c r="F15" s="57" t="s">
        <v>281</v>
      </c>
      <c r="G15" s="57" t="s">
        <v>108</v>
      </c>
      <c r="H15" s="57" t="s">
        <v>92</v>
      </c>
      <c r="I15" s="79">
        <v>19.5</v>
      </c>
      <c r="J15" s="79">
        <v>18.3</v>
      </c>
      <c r="K15" s="132"/>
      <c r="L15" s="132"/>
      <c r="M15" s="134">
        <v>100</v>
      </c>
      <c r="N15" s="134" t="s">
        <v>282</v>
      </c>
      <c r="O15" s="134" t="s">
        <v>282</v>
      </c>
      <c r="P15" s="134">
        <v>1</v>
      </c>
      <c r="Q15" s="79">
        <v>100</v>
      </c>
      <c r="R15" s="79">
        <v>90</v>
      </c>
      <c r="S15" s="132"/>
      <c r="T15" s="132"/>
      <c r="U15" s="79">
        <v>100</v>
      </c>
      <c r="V15" s="79" t="s">
        <v>282</v>
      </c>
      <c r="W15" s="79" t="s">
        <v>282</v>
      </c>
      <c r="X15" s="79">
        <v>1</v>
      </c>
      <c r="Y15" s="134">
        <v>100</v>
      </c>
      <c r="Z15" s="134">
        <v>100</v>
      </c>
      <c r="AA15" s="132"/>
      <c r="AB15" s="78"/>
      <c r="AC15" s="134">
        <v>100</v>
      </c>
      <c r="AD15" s="134" t="s">
        <v>282</v>
      </c>
      <c r="AE15" s="134" t="s">
        <v>282</v>
      </c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4">
        <v>0.26900000000000002</v>
      </c>
      <c r="AT15" s="134">
        <v>0.252</v>
      </c>
      <c r="AU15" s="132"/>
      <c r="AV15" s="132"/>
      <c r="AW15" s="132"/>
      <c r="AX15" s="132"/>
      <c r="AY15" s="134">
        <v>100</v>
      </c>
      <c r="AZ15" s="134" t="s">
        <v>282</v>
      </c>
      <c r="BA15" s="134" t="s">
        <v>282</v>
      </c>
      <c r="BB15" s="134">
        <v>1</v>
      </c>
      <c r="BC15" s="134">
        <v>80</v>
      </c>
      <c r="BD15" s="134">
        <v>57.5</v>
      </c>
      <c r="BE15" s="134"/>
      <c r="BF15" s="134"/>
      <c r="BG15" s="134">
        <v>100</v>
      </c>
      <c r="BH15" s="134">
        <v>88.888999999999996</v>
      </c>
      <c r="BI15" s="134" t="s">
        <v>282</v>
      </c>
      <c r="BJ15" s="134">
        <v>1</v>
      </c>
      <c r="BK15" s="132">
        <v>92.5</v>
      </c>
      <c r="BL15" s="134">
        <v>82.5</v>
      </c>
      <c r="BM15" s="132"/>
      <c r="BN15" s="132"/>
      <c r="BO15" s="132"/>
      <c r="BP15" s="132" t="s">
        <v>282</v>
      </c>
      <c r="BQ15" s="132" t="s">
        <v>282</v>
      </c>
      <c r="BR15" s="134">
        <v>0.73</v>
      </c>
      <c r="BS15" s="134">
        <v>1</v>
      </c>
      <c r="BT15" s="134">
        <v>0.95250000000000001</v>
      </c>
      <c r="BU15" s="134">
        <v>0.95750000000000002</v>
      </c>
      <c r="BV15" s="132"/>
      <c r="BW15" s="134" t="s">
        <v>283</v>
      </c>
      <c r="BX15" s="134" t="s">
        <v>282</v>
      </c>
      <c r="BY15" s="134" t="s">
        <v>282</v>
      </c>
      <c r="BZ15" s="134" t="s">
        <v>284</v>
      </c>
      <c r="CA15" s="78"/>
      <c r="CB15" s="78"/>
      <c r="CC15" s="78"/>
      <c r="CD15" s="78"/>
      <c r="CE15" s="78"/>
      <c r="CF15" s="78"/>
      <c r="CG15" s="78"/>
    </row>
    <row r="16" spans="1:87" x14ac:dyDescent="0.25">
      <c r="A16" s="133" t="s">
        <v>25</v>
      </c>
      <c r="B16" s="131">
        <v>41187.084722222222</v>
      </c>
      <c r="C16" s="131">
        <v>40820.311111111114</v>
      </c>
      <c r="D16" s="131">
        <v>40820.352777777778</v>
      </c>
      <c r="E16" s="133">
        <v>6</v>
      </c>
      <c r="F16" s="133" t="s">
        <v>281</v>
      </c>
      <c r="G16" s="133" t="s">
        <v>108</v>
      </c>
      <c r="H16" s="133" t="s">
        <v>92</v>
      </c>
      <c r="I16" s="134">
        <v>21.5</v>
      </c>
      <c r="J16" s="134">
        <v>15.9</v>
      </c>
      <c r="K16" s="132"/>
      <c r="L16" s="132"/>
      <c r="M16" s="132" t="s">
        <v>285</v>
      </c>
      <c r="N16" s="134">
        <v>95.98</v>
      </c>
      <c r="O16" s="134" t="s">
        <v>282</v>
      </c>
      <c r="P16" s="134" t="s">
        <v>286</v>
      </c>
      <c r="Q16" s="134">
        <v>100</v>
      </c>
      <c r="R16" s="134">
        <v>90</v>
      </c>
      <c r="S16" s="132"/>
      <c r="T16" s="132"/>
      <c r="U16" s="134">
        <v>100</v>
      </c>
      <c r="V16" s="134" t="s">
        <v>282</v>
      </c>
      <c r="W16" s="134" t="s">
        <v>282</v>
      </c>
      <c r="X16" s="134">
        <v>1</v>
      </c>
      <c r="Y16" s="134">
        <v>100</v>
      </c>
      <c r="Z16" s="134">
        <v>90</v>
      </c>
      <c r="AA16" s="132"/>
      <c r="AB16" s="132"/>
      <c r="AC16" s="134">
        <v>100</v>
      </c>
      <c r="AD16" s="79" t="s">
        <v>282</v>
      </c>
      <c r="AE16" s="79" t="s">
        <v>282</v>
      </c>
      <c r="AF16" s="13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4">
        <v>0.35599999999999998</v>
      </c>
      <c r="AT16" s="134">
        <v>0</v>
      </c>
      <c r="AU16" s="132"/>
      <c r="AV16" s="132"/>
      <c r="AW16" s="132"/>
      <c r="AX16" s="132"/>
      <c r="AY16" s="134" t="s">
        <v>285</v>
      </c>
      <c r="AZ16" s="134">
        <v>25</v>
      </c>
      <c r="BA16" s="134">
        <v>50</v>
      </c>
      <c r="BB16" s="134" t="s">
        <v>286</v>
      </c>
      <c r="BC16" s="134">
        <v>95</v>
      </c>
      <c r="BD16" s="134">
        <v>0</v>
      </c>
      <c r="BE16" s="132"/>
      <c r="BF16" s="132"/>
      <c r="BG16" s="134" t="s">
        <v>285</v>
      </c>
      <c r="BH16" s="134">
        <v>25</v>
      </c>
      <c r="BI16" s="134">
        <v>50</v>
      </c>
      <c r="BJ16" s="134" t="s">
        <v>286</v>
      </c>
      <c r="BK16" s="132">
        <v>97.5</v>
      </c>
      <c r="BL16" s="134">
        <v>10</v>
      </c>
      <c r="BM16" s="132"/>
      <c r="BN16" s="132"/>
      <c r="BO16" s="132"/>
      <c r="BP16" s="132">
        <v>27.86</v>
      </c>
      <c r="BQ16" s="132">
        <v>55.71</v>
      </c>
      <c r="BR16" s="134">
        <v>1.8</v>
      </c>
      <c r="BS16" s="134">
        <v>0.97499999999999998</v>
      </c>
      <c r="BT16" s="134">
        <v>8.7499999999999994E-2</v>
      </c>
      <c r="BU16" s="134">
        <v>0.51749999999999996</v>
      </c>
      <c r="BV16" s="132"/>
      <c r="BW16" s="134" t="s">
        <v>283</v>
      </c>
      <c r="BX16" s="134">
        <v>26.64</v>
      </c>
      <c r="BY16" s="134">
        <v>53.49</v>
      </c>
      <c r="BZ16" s="134" t="s">
        <v>284</v>
      </c>
      <c r="CA16" s="132"/>
      <c r="CB16" s="132"/>
      <c r="CC16" s="132"/>
      <c r="CD16" s="132"/>
      <c r="CE16" s="132"/>
      <c r="CF16" s="132"/>
      <c r="CG16" s="132"/>
      <c r="CH16" s="135"/>
      <c r="CI16" s="135"/>
    </row>
    <row r="17" spans="1:87" x14ac:dyDescent="0.25">
      <c r="A17" s="57" t="s">
        <v>18</v>
      </c>
      <c r="B17" s="131">
        <v>40821.406944444447</v>
      </c>
      <c r="C17" s="131">
        <v>40820.45208333333</v>
      </c>
      <c r="D17" s="131">
        <v>40820.493750000001</v>
      </c>
      <c r="E17" s="57">
        <v>6</v>
      </c>
      <c r="F17" s="57" t="s">
        <v>281</v>
      </c>
      <c r="G17" s="57" t="s">
        <v>108</v>
      </c>
      <c r="H17" s="57" t="s">
        <v>92</v>
      </c>
      <c r="I17" s="79">
        <v>14.4</v>
      </c>
      <c r="J17" s="79">
        <v>17.3</v>
      </c>
      <c r="K17" s="132"/>
      <c r="L17" s="132"/>
      <c r="M17" s="79">
        <v>100</v>
      </c>
      <c r="N17" s="79" t="s">
        <v>282</v>
      </c>
      <c r="O17" s="79" t="s">
        <v>282</v>
      </c>
      <c r="P17" s="134">
        <v>1</v>
      </c>
      <c r="Q17" s="79">
        <v>100</v>
      </c>
      <c r="R17" s="79">
        <v>92.5</v>
      </c>
      <c r="S17" s="132"/>
      <c r="T17" s="132"/>
      <c r="U17" s="79">
        <v>100</v>
      </c>
      <c r="V17" s="79" t="s">
        <v>282</v>
      </c>
      <c r="W17" s="79" t="s">
        <v>282</v>
      </c>
      <c r="X17" s="79">
        <v>1</v>
      </c>
      <c r="Y17" s="134">
        <v>100</v>
      </c>
      <c r="Z17" s="134">
        <v>100</v>
      </c>
      <c r="AA17" s="132"/>
      <c r="AB17" s="78"/>
      <c r="AC17" s="134">
        <v>100</v>
      </c>
      <c r="AD17" s="134" t="s">
        <v>282</v>
      </c>
      <c r="AE17" s="134" t="s">
        <v>282</v>
      </c>
      <c r="AF17" s="134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134">
        <v>0.39800000000000002</v>
      </c>
      <c r="AT17" s="134">
        <v>0.33900000000000002</v>
      </c>
      <c r="AU17" s="132"/>
      <c r="AV17" s="132"/>
      <c r="AW17" s="132"/>
      <c r="AX17" s="132"/>
      <c r="AY17" s="134">
        <v>100</v>
      </c>
      <c r="AZ17" s="134" t="s">
        <v>282</v>
      </c>
      <c r="BA17" s="134" t="s">
        <v>282</v>
      </c>
      <c r="BB17" s="134">
        <v>1</v>
      </c>
      <c r="BC17" s="134">
        <v>90</v>
      </c>
      <c r="BD17" s="134">
        <v>92.5</v>
      </c>
      <c r="BE17" s="132"/>
      <c r="BF17" s="132"/>
      <c r="BG17" s="134">
        <v>100</v>
      </c>
      <c r="BH17" s="134" t="s">
        <v>282</v>
      </c>
      <c r="BI17" s="134" t="s">
        <v>282</v>
      </c>
      <c r="BJ17" s="134">
        <v>1</v>
      </c>
      <c r="BK17" s="132">
        <v>97.5</v>
      </c>
      <c r="BL17" s="134">
        <v>95</v>
      </c>
      <c r="BM17" s="132"/>
      <c r="BN17" s="132"/>
      <c r="BO17" s="132"/>
      <c r="BP17" s="132" t="s">
        <v>282</v>
      </c>
      <c r="BQ17" s="132" t="s">
        <v>282</v>
      </c>
      <c r="BR17" s="134">
        <v>0.41</v>
      </c>
      <c r="BS17" s="134">
        <v>1</v>
      </c>
      <c r="BT17" s="134">
        <v>0.92</v>
      </c>
      <c r="BU17" s="134">
        <v>0.94499999999999995</v>
      </c>
      <c r="BV17" s="132"/>
      <c r="BW17" s="134" t="s">
        <v>283</v>
      </c>
      <c r="BX17" s="134" t="s">
        <v>282</v>
      </c>
      <c r="BY17" s="134" t="s">
        <v>282</v>
      </c>
      <c r="BZ17" s="134" t="s">
        <v>284</v>
      </c>
      <c r="CA17" s="132"/>
      <c r="CB17" s="132"/>
      <c r="CC17" s="132"/>
      <c r="CD17" s="132"/>
      <c r="CE17" s="132"/>
      <c r="CF17" s="132"/>
      <c r="CG17" s="132"/>
      <c r="CH17" s="135"/>
      <c r="CI17" s="135"/>
    </row>
    <row r="18" spans="1:87" x14ac:dyDescent="0.25">
      <c r="A18" s="57" t="s">
        <v>26</v>
      </c>
      <c r="B18" s="131">
        <v>40821.449305555558</v>
      </c>
      <c r="C18" s="131">
        <v>40820.428472222222</v>
      </c>
      <c r="D18" s="131">
        <v>40820.539583333331</v>
      </c>
      <c r="E18" s="57">
        <v>6</v>
      </c>
      <c r="F18" s="57" t="s">
        <v>281</v>
      </c>
      <c r="G18" s="57" t="s">
        <v>108</v>
      </c>
      <c r="H18" s="57" t="s">
        <v>92</v>
      </c>
      <c r="I18" s="79">
        <v>18.8</v>
      </c>
      <c r="J18" s="79">
        <v>12.7</v>
      </c>
      <c r="K18" s="132"/>
      <c r="L18" s="132"/>
      <c r="M18" s="134" t="s">
        <v>285</v>
      </c>
      <c r="N18" s="79">
        <v>77.05</v>
      </c>
      <c r="O18" s="134" t="s">
        <v>282</v>
      </c>
      <c r="P18" s="134" t="s">
        <v>286</v>
      </c>
      <c r="Q18" s="79">
        <v>100</v>
      </c>
      <c r="R18" s="79">
        <v>80</v>
      </c>
      <c r="S18" s="132"/>
      <c r="T18" s="132"/>
      <c r="U18" s="79">
        <v>100</v>
      </c>
      <c r="V18" s="79" t="s">
        <v>282</v>
      </c>
      <c r="W18" s="79" t="s">
        <v>282</v>
      </c>
      <c r="X18" s="134">
        <v>1</v>
      </c>
      <c r="Y18" s="134">
        <v>100</v>
      </c>
      <c r="Z18" s="134">
        <v>90</v>
      </c>
      <c r="AA18" s="132"/>
      <c r="AB18" s="78"/>
      <c r="AC18" s="134">
        <v>100</v>
      </c>
      <c r="AD18" s="134" t="s">
        <v>282</v>
      </c>
      <c r="AE18" s="134" t="s">
        <v>282</v>
      </c>
      <c r="AF18" s="134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134">
        <v>0.26900000000000002</v>
      </c>
      <c r="AT18" s="134">
        <v>0.36399999999999999</v>
      </c>
      <c r="AU18" s="132"/>
      <c r="AV18" s="132"/>
      <c r="AW18" s="132"/>
      <c r="AX18" s="132"/>
      <c r="AY18" s="134">
        <v>100</v>
      </c>
      <c r="AZ18" s="134" t="s">
        <v>282</v>
      </c>
      <c r="BA18" s="134" t="s">
        <v>282</v>
      </c>
      <c r="BB18" s="134">
        <v>1</v>
      </c>
      <c r="BC18" s="134">
        <v>80</v>
      </c>
      <c r="BD18" s="134">
        <v>77.5</v>
      </c>
      <c r="BE18" s="132"/>
      <c r="BF18" s="132"/>
      <c r="BG18" s="134">
        <v>100</v>
      </c>
      <c r="BH18" s="134" t="s">
        <v>282</v>
      </c>
      <c r="BI18" s="134" t="s">
        <v>282</v>
      </c>
      <c r="BJ18" s="134">
        <v>1</v>
      </c>
      <c r="BK18" s="132">
        <v>92.5</v>
      </c>
      <c r="BL18" s="134">
        <v>95</v>
      </c>
      <c r="BM18" s="132"/>
      <c r="BN18" s="132"/>
      <c r="BO18" s="132"/>
      <c r="BP18" s="132" t="s">
        <v>282</v>
      </c>
      <c r="BQ18" s="132" t="s">
        <v>282</v>
      </c>
      <c r="BR18" s="134">
        <v>0.41</v>
      </c>
      <c r="BS18" s="134">
        <v>1</v>
      </c>
      <c r="BT18" s="134">
        <v>0.91</v>
      </c>
      <c r="BU18" s="134">
        <v>0.9325</v>
      </c>
      <c r="BV18" s="132"/>
      <c r="BW18" s="134" t="s">
        <v>283</v>
      </c>
      <c r="BX18" s="134" t="s">
        <v>282</v>
      </c>
      <c r="BY18" s="134" t="s">
        <v>282</v>
      </c>
      <c r="BZ18" s="134" t="s">
        <v>284</v>
      </c>
      <c r="CA18" s="132"/>
      <c r="CB18" s="132"/>
      <c r="CC18" s="132"/>
      <c r="CD18" s="132"/>
      <c r="CE18" s="132"/>
      <c r="CF18" s="132"/>
      <c r="CG18" s="132"/>
      <c r="CH18" s="135"/>
      <c r="CI18" s="135"/>
    </row>
    <row r="19" spans="1:87" s="57" customFormat="1" x14ac:dyDescent="0.25">
      <c r="A19" s="57" t="s">
        <v>22</v>
      </c>
      <c r="B19" s="131">
        <v>40822.431250000001</v>
      </c>
      <c r="C19" s="131">
        <v>40821.373611111114</v>
      </c>
      <c r="D19" s="131">
        <v>40821.415277777778</v>
      </c>
      <c r="E19" s="57">
        <v>6</v>
      </c>
      <c r="F19" s="57" t="s">
        <v>281</v>
      </c>
      <c r="G19" s="57" t="s">
        <v>108</v>
      </c>
      <c r="H19" s="57" t="s">
        <v>92</v>
      </c>
      <c r="I19" s="79">
        <v>15.7</v>
      </c>
      <c r="J19" s="79">
        <v>7.3</v>
      </c>
      <c r="K19" s="134"/>
      <c r="L19" s="134"/>
      <c r="M19" s="134" t="s">
        <v>285</v>
      </c>
      <c r="N19" s="79">
        <v>46.725999999999999</v>
      </c>
      <c r="O19" s="79">
        <v>93.451999999999998</v>
      </c>
      <c r="P19" s="134" t="s">
        <v>286</v>
      </c>
      <c r="Q19" s="79">
        <v>100</v>
      </c>
      <c r="R19" s="79">
        <v>60</v>
      </c>
      <c r="S19" s="134"/>
      <c r="T19" s="134"/>
      <c r="U19" s="79" t="s">
        <v>285</v>
      </c>
      <c r="V19" s="79">
        <v>62.5</v>
      </c>
      <c r="W19" s="79" t="s">
        <v>282</v>
      </c>
      <c r="X19" s="134" t="s">
        <v>286</v>
      </c>
      <c r="Y19" s="134">
        <v>100</v>
      </c>
      <c r="Z19" s="134">
        <v>100</v>
      </c>
      <c r="AA19" s="134"/>
      <c r="AB19" s="79"/>
      <c r="AC19" s="134">
        <v>100</v>
      </c>
      <c r="AD19" s="134" t="s">
        <v>282</v>
      </c>
      <c r="AE19" s="134" t="s">
        <v>282</v>
      </c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134" t="s">
        <v>287</v>
      </c>
      <c r="AT19" s="134" t="s">
        <v>287</v>
      </c>
      <c r="AU19" s="134"/>
      <c r="AV19" s="134"/>
      <c r="AW19" s="134"/>
      <c r="AX19" s="134"/>
      <c r="AY19" s="134" t="s">
        <v>287</v>
      </c>
      <c r="AZ19" s="134" t="s">
        <v>287</v>
      </c>
      <c r="BA19" s="134" t="s">
        <v>287</v>
      </c>
      <c r="BB19" s="134" t="s">
        <v>287</v>
      </c>
      <c r="BC19" s="134" t="s">
        <v>287</v>
      </c>
      <c r="BD19" s="134" t="s">
        <v>287</v>
      </c>
      <c r="BE19" s="134"/>
      <c r="BF19" s="134"/>
      <c r="BG19" s="134" t="s">
        <v>287</v>
      </c>
      <c r="BH19" s="134" t="s">
        <v>287</v>
      </c>
      <c r="BI19" s="134" t="s">
        <v>287</v>
      </c>
      <c r="BJ19" s="134" t="s">
        <v>287</v>
      </c>
      <c r="BK19" s="134" t="s">
        <v>287</v>
      </c>
      <c r="BL19" s="134" t="s">
        <v>287</v>
      </c>
      <c r="BM19" s="134"/>
      <c r="BN19" s="134"/>
      <c r="BO19" s="134"/>
      <c r="BP19" s="134" t="s">
        <v>287</v>
      </c>
      <c r="BQ19" s="134" t="s">
        <v>287</v>
      </c>
      <c r="BR19" s="134" t="s">
        <v>287</v>
      </c>
      <c r="BS19" s="134">
        <v>0.95499999999999996</v>
      </c>
      <c r="BT19" s="134">
        <v>0.97499999999999998</v>
      </c>
      <c r="BU19" s="134">
        <v>0.97</v>
      </c>
      <c r="BV19" s="134"/>
      <c r="BW19" s="134">
        <v>100</v>
      </c>
      <c r="BX19" s="134" t="s">
        <v>282</v>
      </c>
      <c r="BY19" s="134" t="s">
        <v>282</v>
      </c>
      <c r="BZ19" s="134">
        <v>1</v>
      </c>
      <c r="CA19" s="79"/>
      <c r="CB19" s="79"/>
      <c r="CC19" s="79"/>
      <c r="CD19" s="79"/>
      <c r="CE19" s="79"/>
      <c r="CF19" s="79"/>
      <c r="CG19" s="79"/>
    </row>
    <row r="20" spans="1:87" s="57" customFormat="1" x14ac:dyDescent="0.25">
      <c r="A20" s="57" t="s">
        <v>27</v>
      </c>
      <c r="B20" s="131">
        <v>40822.47152777778</v>
      </c>
      <c r="C20" s="131">
        <v>40821.37222222222</v>
      </c>
      <c r="D20" s="131">
        <v>40821.413888888892</v>
      </c>
      <c r="E20" s="57">
        <v>6</v>
      </c>
      <c r="F20" s="57" t="s">
        <v>281</v>
      </c>
      <c r="G20" s="57" t="s">
        <v>108</v>
      </c>
      <c r="H20" s="57" t="s">
        <v>92</v>
      </c>
      <c r="I20" s="79">
        <v>28</v>
      </c>
      <c r="J20" s="79">
        <v>15.1</v>
      </c>
      <c r="K20" s="134"/>
      <c r="L20" s="134"/>
      <c r="M20" s="134" t="s">
        <v>285</v>
      </c>
      <c r="N20" s="79">
        <v>54.264000000000003</v>
      </c>
      <c r="O20" s="79" t="s">
        <v>282</v>
      </c>
      <c r="P20" s="79">
        <v>1</v>
      </c>
      <c r="Q20" s="79">
        <v>100</v>
      </c>
      <c r="R20" s="79">
        <v>70</v>
      </c>
      <c r="S20" s="134"/>
      <c r="T20" s="134"/>
      <c r="U20" s="79">
        <v>100</v>
      </c>
      <c r="V20" s="79">
        <v>83.333299999999994</v>
      </c>
      <c r="W20" s="79" t="s">
        <v>282</v>
      </c>
      <c r="X20" s="134">
        <v>1</v>
      </c>
      <c r="Y20" s="134">
        <v>100</v>
      </c>
      <c r="Z20" s="134">
        <v>80</v>
      </c>
      <c r="AA20" s="134"/>
      <c r="AB20" s="134"/>
      <c r="AC20" s="134">
        <v>100</v>
      </c>
      <c r="AD20" s="134" t="s">
        <v>282</v>
      </c>
      <c r="AE20" s="134" t="s">
        <v>282</v>
      </c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134">
        <v>0.39200000000000002</v>
      </c>
      <c r="AT20" s="134">
        <v>0.13800000000000001</v>
      </c>
      <c r="AU20" s="134"/>
      <c r="AV20" s="134"/>
      <c r="AW20" s="134"/>
      <c r="AX20" s="134"/>
      <c r="AY20" s="134" t="s">
        <v>285</v>
      </c>
      <c r="AZ20" s="134">
        <v>38.645000000000003</v>
      </c>
      <c r="BA20" s="134">
        <v>77.290999999999997</v>
      </c>
      <c r="BB20" s="134" t="s">
        <v>286</v>
      </c>
      <c r="BC20" s="134">
        <v>92.5</v>
      </c>
      <c r="BD20" s="134">
        <v>37.5</v>
      </c>
      <c r="BE20" s="134"/>
      <c r="BF20" s="134"/>
      <c r="BG20" s="134" t="s">
        <v>285</v>
      </c>
      <c r="BH20" s="134">
        <v>42.045000000000002</v>
      </c>
      <c r="BI20" s="134">
        <v>84.090999999999994</v>
      </c>
      <c r="BJ20" s="134" t="s">
        <v>286</v>
      </c>
      <c r="BK20" s="134">
        <v>100</v>
      </c>
      <c r="BL20" s="134">
        <v>95</v>
      </c>
      <c r="BM20" s="134"/>
      <c r="BN20" s="134"/>
      <c r="BO20" s="134"/>
      <c r="BP20" s="134" t="s">
        <v>282</v>
      </c>
      <c r="BQ20" s="134" t="s">
        <v>282</v>
      </c>
      <c r="BR20" s="134">
        <v>0.41</v>
      </c>
      <c r="BS20" s="134">
        <v>0.95250000000000001</v>
      </c>
      <c r="BT20" s="134">
        <v>0.84499999999999997</v>
      </c>
      <c r="BU20" s="134">
        <v>0.96250000000000002</v>
      </c>
      <c r="BV20" s="134"/>
      <c r="BW20" s="134">
        <v>50</v>
      </c>
      <c r="BX20" s="134" t="s">
        <v>282</v>
      </c>
      <c r="BY20" s="134" t="s">
        <v>282</v>
      </c>
      <c r="BZ20" s="134">
        <v>2</v>
      </c>
      <c r="CA20" s="79"/>
      <c r="CB20" s="79"/>
      <c r="CC20" s="79"/>
      <c r="CD20" s="79"/>
      <c r="CE20" s="79"/>
      <c r="CF20" s="79"/>
      <c r="CG20" s="79"/>
    </row>
    <row r="21" spans="1:87" x14ac:dyDescent="0.25">
      <c r="A21" s="57" t="s">
        <v>28</v>
      </c>
      <c r="B21" s="131">
        <v>40890.04791666667</v>
      </c>
      <c r="C21" s="131">
        <v>40889.53402777778</v>
      </c>
      <c r="D21" s="131">
        <v>40890.450694444444</v>
      </c>
      <c r="E21" s="57">
        <v>12</v>
      </c>
      <c r="F21" s="57" t="s">
        <v>281</v>
      </c>
      <c r="G21" s="57" t="s">
        <v>108</v>
      </c>
      <c r="H21" s="57" t="s">
        <v>92</v>
      </c>
      <c r="I21" s="134">
        <v>21.5</v>
      </c>
      <c r="J21" s="134">
        <v>21</v>
      </c>
      <c r="K21" s="134">
        <v>18.5</v>
      </c>
      <c r="L21" s="134">
        <v>17.899999999999999</v>
      </c>
      <c r="M21" s="134">
        <v>100</v>
      </c>
      <c r="N21" s="134" t="s">
        <v>282</v>
      </c>
      <c r="O21" s="134" t="s">
        <v>282</v>
      </c>
      <c r="P21" s="134">
        <v>1</v>
      </c>
      <c r="Q21" s="134">
        <v>100</v>
      </c>
      <c r="R21" s="134">
        <v>100</v>
      </c>
      <c r="S21" s="134">
        <v>100</v>
      </c>
      <c r="T21" s="134">
        <v>90</v>
      </c>
      <c r="U21" s="134">
        <v>100</v>
      </c>
      <c r="V21" s="134" t="s">
        <v>282</v>
      </c>
      <c r="W21" s="134" t="s">
        <v>282</v>
      </c>
      <c r="X21" s="134">
        <v>1</v>
      </c>
      <c r="Y21" s="134">
        <v>100</v>
      </c>
      <c r="Z21" s="134">
        <v>100</v>
      </c>
      <c r="AA21" s="134">
        <v>100</v>
      </c>
      <c r="AB21" s="134">
        <v>100</v>
      </c>
      <c r="AC21" s="134">
        <v>100</v>
      </c>
      <c r="AD21" s="134" t="s">
        <v>282</v>
      </c>
      <c r="AE21" s="134" t="s">
        <v>282</v>
      </c>
      <c r="AF21" s="79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134">
        <v>0.38800000000000001</v>
      </c>
      <c r="AT21" s="134">
        <v>0.26800000000000002</v>
      </c>
      <c r="AU21" s="134">
        <v>0.36899999999999999</v>
      </c>
      <c r="AV21" s="134">
        <v>0.373</v>
      </c>
      <c r="AW21" s="134">
        <v>0.38600000000000001</v>
      </c>
      <c r="AX21" s="134">
        <v>0.373</v>
      </c>
      <c r="AY21" s="134">
        <v>50</v>
      </c>
      <c r="AZ21" s="134">
        <v>88.734999999999999</v>
      </c>
      <c r="BA21" s="134" t="s">
        <v>282</v>
      </c>
      <c r="BB21" s="134">
        <v>2</v>
      </c>
      <c r="BC21" s="134">
        <v>85</v>
      </c>
      <c r="BD21" s="134">
        <v>75</v>
      </c>
      <c r="BE21" s="134">
        <v>90</v>
      </c>
      <c r="BF21" s="134">
        <v>87.5</v>
      </c>
      <c r="BG21" s="134">
        <v>100</v>
      </c>
      <c r="BH21" s="134" t="s">
        <v>282</v>
      </c>
      <c r="BI21" s="134" t="s">
        <v>282</v>
      </c>
      <c r="BJ21" s="134">
        <v>1</v>
      </c>
      <c r="BK21" s="134">
        <v>95</v>
      </c>
      <c r="BL21" s="134">
        <v>95</v>
      </c>
      <c r="BM21" s="134">
        <v>97.5</v>
      </c>
      <c r="BN21" s="134">
        <v>97.5</v>
      </c>
      <c r="BO21" s="134">
        <v>100</v>
      </c>
      <c r="BP21" s="134" t="s">
        <v>282</v>
      </c>
      <c r="BQ21" s="134" t="s">
        <v>282</v>
      </c>
      <c r="BR21" s="134">
        <v>41.115900000000003</v>
      </c>
      <c r="BS21" s="134">
        <v>0.95199999999999996</v>
      </c>
      <c r="BT21" s="134">
        <v>0.96199999999999997</v>
      </c>
      <c r="BU21" s="134">
        <v>0.97</v>
      </c>
      <c r="BV21" s="134">
        <v>0.96199999999999997</v>
      </c>
      <c r="BW21" s="134">
        <v>100</v>
      </c>
      <c r="BX21" s="134" t="s">
        <v>282</v>
      </c>
      <c r="BY21" s="134" t="s">
        <v>282</v>
      </c>
      <c r="BZ21" s="134">
        <v>1</v>
      </c>
      <c r="CA21" s="78"/>
      <c r="CB21" s="78"/>
      <c r="CC21" s="78"/>
      <c r="CD21" s="78"/>
      <c r="CE21" s="78"/>
      <c r="CF21" s="78"/>
      <c r="CG21" s="78"/>
    </row>
    <row r="22" spans="1:87" x14ac:dyDescent="0.25">
      <c r="A22" s="57" t="s">
        <v>29</v>
      </c>
      <c r="B22" s="131">
        <v>40890.074999999997</v>
      </c>
      <c r="C22" s="131">
        <v>40889.654166666667</v>
      </c>
      <c r="D22" s="131">
        <v>40890.570833333331</v>
      </c>
      <c r="E22" s="57">
        <v>12</v>
      </c>
      <c r="F22" s="57" t="s">
        <v>281</v>
      </c>
      <c r="G22" s="57" t="s">
        <v>108</v>
      </c>
      <c r="H22" s="57" t="s">
        <v>92</v>
      </c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134">
        <v>0.23730000000000001</v>
      </c>
      <c r="AT22" s="134">
        <v>0.20930000000000001</v>
      </c>
      <c r="AU22" s="134">
        <v>0.31180000000000002</v>
      </c>
      <c r="AV22" s="134">
        <v>0.3453</v>
      </c>
      <c r="AW22" s="134">
        <v>0.2828</v>
      </c>
      <c r="AX22" s="134">
        <v>0.30149999999999999</v>
      </c>
      <c r="AY22" s="134">
        <v>100</v>
      </c>
      <c r="AZ22" s="134">
        <v>92.755899999999997</v>
      </c>
      <c r="BA22" s="134" t="s">
        <v>282</v>
      </c>
      <c r="BB22" s="134">
        <v>1</v>
      </c>
      <c r="BC22" s="134">
        <v>100</v>
      </c>
      <c r="BD22" s="134">
        <v>75</v>
      </c>
      <c r="BE22" s="134">
        <v>95</v>
      </c>
      <c r="BF22" s="134">
        <v>100</v>
      </c>
      <c r="BG22" s="134">
        <v>100</v>
      </c>
      <c r="BH22" s="134" t="s">
        <v>282</v>
      </c>
      <c r="BI22" s="134" t="s">
        <v>282</v>
      </c>
      <c r="BJ22" s="134">
        <v>1</v>
      </c>
      <c r="BK22" s="134">
        <v>100</v>
      </c>
      <c r="BL22" s="134">
        <v>100</v>
      </c>
      <c r="BM22" s="134">
        <v>100</v>
      </c>
      <c r="BN22" s="134">
        <v>100</v>
      </c>
      <c r="BO22" s="134">
        <v>100</v>
      </c>
      <c r="BP22" s="134" t="s">
        <v>282</v>
      </c>
      <c r="BQ22" s="134" t="s">
        <v>282</v>
      </c>
      <c r="BR22" s="134">
        <v>0</v>
      </c>
      <c r="BS22" s="134">
        <v>0.96199999999999997</v>
      </c>
      <c r="BT22" s="134">
        <v>0.89</v>
      </c>
      <c r="BU22" s="134">
        <v>0.95799999999999996</v>
      </c>
      <c r="BV22" s="134">
        <v>0.97799999999999998</v>
      </c>
      <c r="BW22" s="134">
        <v>50</v>
      </c>
      <c r="BX22" s="134" t="s">
        <v>282</v>
      </c>
      <c r="BY22" s="134" t="s">
        <v>282</v>
      </c>
      <c r="BZ22" s="134">
        <v>2</v>
      </c>
      <c r="CA22" s="78"/>
      <c r="CB22" s="78"/>
      <c r="CC22" s="78"/>
      <c r="CD22" s="78"/>
      <c r="CE22" s="78"/>
      <c r="CF22" s="78"/>
      <c r="CG22" s="78"/>
    </row>
    <row r="23" spans="1:87" x14ac:dyDescent="0.25">
      <c r="A23" s="57" t="s">
        <v>23</v>
      </c>
      <c r="B23" s="131">
        <v>40890.453472222223</v>
      </c>
      <c r="C23" s="131">
        <v>40889.496527777781</v>
      </c>
      <c r="D23" s="131">
        <v>40890.413194444445</v>
      </c>
      <c r="E23" s="57">
        <v>12</v>
      </c>
      <c r="F23" s="57" t="s">
        <v>281</v>
      </c>
      <c r="G23" s="57" t="s">
        <v>108</v>
      </c>
      <c r="H23" s="57" t="s">
        <v>92</v>
      </c>
      <c r="I23" s="134">
        <v>23</v>
      </c>
      <c r="J23" s="134">
        <v>3.6</v>
      </c>
      <c r="K23" s="134">
        <v>19</v>
      </c>
      <c r="L23" s="134">
        <v>19.7</v>
      </c>
      <c r="M23" s="134">
        <v>50</v>
      </c>
      <c r="N23" s="134">
        <v>54.585999999999999</v>
      </c>
      <c r="O23" s="134">
        <v>73.62</v>
      </c>
      <c r="P23" s="134">
        <v>2</v>
      </c>
      <c r="Q23" s="134">
        <v>100</v>
      </c>
      <c r="R23" s="134">
        <v>50</v>
      </c>
      <c r="S23" s="134">
        <v>100</v>
      </c>
      <c r="T23" s="134">
        <v>90</v>
      </c>
      <c r="U23" s="134">
        <v>50</v>
      </c>
      <c r="V23" s="134">
        <v>71.153999999999996</v>
      </c>
      <c r="W23" s="134" t="s">
        <v>282</v>
      </c>
      <c r="X23" s="134">
        <v>2</v>
      </c>
      <c r="Y23" s="134">
        <v>100</v>
      </c>
      <c r="Z23" s="134">
        <v>100</v>
      </c>
      <c r="AA23" s="134">
        <v>100</v>
      </c>
      <c r="AB23" s="134">
        <v>100</v>
      </c>
      <c r="AC23" s="134">
        <v>100</v>
      </c>
      <c r="AD23" s="134" t="s">
        <v>282</v>
      </c>
      <c r="AE23" s="134" t="s">
        <v>282</v>
      </c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134">
        <v>0.23699999999999999</v>
      </c>
      <c r="AT23" s="134">
        <v>0.26300000000000001</v>
      </c>
      <c r="AU23" s="134">
        <v>0.28399999999999997</v>
      </c>
      <c r="AV23" s="134">
        <v>0.32700000000000001</v>
      </c>
      <c r="AW23" s="134">
        <v>0.32500000000000001</v>
      </c>
      <c r="AX23" s="134">
        <v>0.26</v>
      </c>
      <c r="AY23" s="134">
        <v>100</v>
      </c>
      <c r="AZ23" s="134" t="s">
        <v>282</v>
      </c>
      <c r="BA23" s="134" t="s">
        <v>282</v>
      </c>
      <c r="BB23" s="134">
        <v>1</v>
      </c>
      <c r="BC23" s="134">
        <v>100</v>
      </c>
      <c r="BD23" s="134">
        <v>75</v>
      </c>
      <c r="BE23" s="134">
        <v>70</v>
      </c>
      <c r="BF23" s="134">
        <v>85</v>
      </c>
      <c r="BG23" s="134">
        <v>100</v>
      </c>
      <c r="BH23" s="134">
        <v>44.444000000000003</v>
      </c>
      <c r="BI23" s="134" t="s">
        <v>282</v>
      </c>
      <c r="BJ23" s="134">
        <v>1</v>
      </c>
      <c r="BK23" s="134">
        <v>100</v>
      </c>
      <c r="BL23" s="134">
        <v>90</v>
      </c>
      <c r="BM23" s="134">
        <v>95</v>
      </c>
      <c r="BN23" s="134">
        <v>97.5</v>
      </c>
      <c r="BO23" s="134">
        <v>100</v>
      </c>
      <c r="BP23" s="134" t="s">
        <v>282</v>
      </c>
      <c r="BQ23" s="134" t="s">
        <v>282</v>
      </c>
      <c r="BR23" s="134">
        <v>58.823500000000003</v>
      </c>
      <c r="BS23" s="134">
        <v>0.96199999999999997</v>
      </c>
      <c r="BT23" s="134">
        <v>0.90500000000000003</v>
      </c>
      <c r="BU23" s="134">
        <v>0.94799999999999995</v>
      </c>
      <c r="BV23" s="134">
        <v>0.95199999999999996</v>
      </c>
      <c r="BW23" s="134">
        <v>50</v>
      </c>
      <c r="BX23" s="134" t="s">
        <v>282</v>
      </c>
      <c r="BY23" s="134" t="s">
        <v>282</v>
      </c>
      <c r="BZ23" s="134">
        <v>2</v>
      </c>
      <c r="CA23" s="78"/>
      <c r="CB23" s="78"/>
      <c r="CC23" s="78"/>
      <c r="CD23" s="78"/>
      <c r="CE23" s="78"/>
      <c r="CF23" s="78"/>
      <c r="CG23" s="78"/>
    </row>
    <row r="24" spans="1:87" x14ac:dyDescent="0.25">
      <c r="A24" s="57" t="s">
        <v>14</v>
      </c>
      <c r="B24" s="131">
        <v>40890.472916666666</v>
      </c>
      <c r="C24" s="131">
        <v>40889.487500000003</v>
      </c>
      <c r="D24" s="131">
        <v>40890.404166666667</v>
      </c>
      <c r="E24" s="57">
        <v>12</v>
      </c>
      <c r="F24" s="57" t="s">
        <v>281</v>
      </c>
      <c r="G24" s="57" t="s">
        <v>108</v>
      </c>
      <c r="H24" s="57" t="s">
        <v>92</v>
      </c>
      <c r="I24" s="134">
        <v>22.3</v>
      </c>
      <c r="J24" s="134">
        <v>5.4</v>
      </c>
      <c r="K24" s="134">
        <v>18.3</v>
      </c>
      <c r="L24" s="134"/>
      <c r="M24" s="134" t="s">
        <v>283</v>
      </c>
      <c r="N24" s="134">
        <v>56.104999999999997</v>
      </c>
      <c r="O24" s="134">
        <v>77.712999999999994</v>
      </c>
      <c r="P24" s="134" t="s">
        <v>284</v>
      </c>
      <c r="Q24" s="134">
        <v>100</v>
      </c>
      <c r="R24" s="134">
        <v>80</v>
      </c>
      <c r="S24" s="134">
        <v>100</v>
      </c>
      <c r="T24" s="134"/>
      <c r="U24" s="134">
        <v>100</v>
      </c>
      <c r="V24" s="134" t="s">
        <v>282</v>
      </c>
      <c r="W24" s="134" t="s">
        <v>282</v>
      </c>
      <c r="X24" s="134">
        <v>1</v>
      </c>
      <c r="Y24" s="134">
        <v>100</v>
      </c>
      <c r="Z24" s="134">
        <v>80</v>
      </c>
      <c r="AA24" s="134">
        <v>100</v>
      </c>
      <c r="AB24" s="134"/>
      <c r="AC24" s="134">
        <v>100</v>
      </c>
      <c r="AD24" s="134" t="s">
        <v>282</v>
      </c>
      <c r="AE24" s="134" t="s">
        <v>282</v>
      </c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134">
        <v>0.36799999999999999</v>
      </c>
      <c r="AT24" s="134">
        <v>0.28999999999999998</v>
      </c>
      <c r="AU24" s="134">
        <v>0.34499999999999997</v>
      </c>
      <c r="AV24" s="134"/>
      <c r="AW24" s="134"/>
      <c r="AX24" s="134"/>
      <c r="AY24" s="134">
        <v>50</v>
      </c>
      <c r="AZ24" s="134" t="s">
        <v>282</v>
      </c>
      <c r="BA24" s="134" t="s">
        <v>282</v>
      </c>
      <c r="BB24" s="134">
        <v>2</v>
      </c>
      <c r="BC24" s="134">
        <v>95</v>
      </c>
      <c r="BD24" s="134">
        <v>75</v>
      </c>
      <c r="BE24" s="134">
        <v>87.5</v>
      </c>
      <c r="BF24" s="134"/>
      <c r="BG24" s="134">
        <v>50</v>
      </c>
      <c r="BH24" s="134" t="s">
        <v>282</v>
      </c>
      <c r="BI24" s="134" t="s">
        <v>282</v>
      </c>
      <c r="BJ24" s="134">
        <v>2</v>
      </c>
      <c r="BK24" s="134">
        <v>97.5</v>
      </c>
      <c r="BL24" s="134">
        <v>97.5</v>
      </c>
      <c r="BM24" s="134">
        <v>92.5</v>
      </c>
      <c r="BN24" s="134"/>
      <c r="BO24" s="134">
        <v>100</v>
      </c>
      <c r="BP24" s="134" t="s">
        <v>282</v>
      </c>
      <c r="BQ24" s="134" t="s">
        <v>282</v>
      </c>
      <c r="BR24" s="134">
        <v>23.408200000000001</v>
      </c>
      <c r="BS24" s="134">
        <v>0.96</v>
      </c>
      <c r="BT24" s="134">
        <v>0.96799999999999997</v>
      </c>
      <c r="BU24" s="134">
        <v>0.96</v>
      </c>
      <c r="BV24" s="134">
        <v>0.96199999999999997</v>
      </c>
      <c r="BW24" s="134">
        <v>100</v>
      </c>
      <c r="BX24" s="134" t="s">
        <v>282</v>
      </c>
      <c r="BY24" s="134" t="s">
        <v>282</v>
      </c>
      <c r="BZ24" s="134">
        <v>1</v>
      </c>
      <c r="CA24" s="78"/>
      <c r="CB24" s="78"/>
      <c r="CC24" s="78"/>
      <c r="CD24" s="78"/>
      <c r="CE24" s="78"/>
      <c r="CF24" s="78"/>
      <c r="CG24" s="78"/>
    </row>
    <row r="25" spans="1:87" x14ac:dyDescent="0.25">
      <c r="A25" s="57" t="s">
        <v>25</v>
      </c>
      <c r="B25" s="131">
        <v>40890.510416666664</v>
      </c>
      <c r="C25" s="131">
        <v>40889.581944444442</v>
      </c>
      <c r="D25" s="131">
        <v>40890.498611111114</v>
      </c>
      <c r="E25" s="57">
        <v>12</v>
      </c>
      <c r="F25" s="57" t="s">
        <v>281</v>
      </c>
      <c r="G25" s="57" t="s">
        <v>108</v>
      </c>
      <c r="H25" s="57" t="s">
        <v>92</v>
      </c>
      <c r="I25" s="134">
        <v>20.3</v>
      </c>
      <c r="J25" s="134">
        <v>24.6</v>
      </c>
      <c r="K25" s="134">
        <v>11.8</v>
      </c>
      <c r="L25" s="134">
        <v>20</v>
      </c>
      <c r="M25" s="134">
        <v>100</v>
      </c>
      <c r="N25" s="134" t="s">
        <v>282</v>
      </c>
      <c r="O25" s="134" t="s">
        <v>282</v>
      </c>
      <c r="P25" s="134">
        <v>1</v>
      </c>
      <c r="Q25" s="134">
        <v>100</v>
      </c>
      <c r="R25" s="134">
        <v>90</v>
      </c>
      <c r="S25" s="134">
        <v>60</v>
      </c>
      <c r="T25" s="134">
        <v>80</v>
      </c>
      <c r="U25" s="134">
        <v>100</v>
      </c>
      <c r="V25" s="134" t="s">
        <v>282</v>
      </c>
      <c r="W25" s="134" t="s">
        <v>282</v>
      </c>
      <c r="X25" s="134">
        <v>1</v>
      </c>
      <c r="Y25" s="134">
        <v>100</v>
      </c>
      <c r="Z25" s="134">
        <v>100</v>
      </c>
      <c r="AA25" s="134">
        <v>90</v>
      </c>
      <c r="AB25" s="134">
        <v>100</v>
      </c>
      <c r="AC25" s="134">
        <v>100</v>
      </c>
      <c r="AD25" s="134" t="s">
        <v>282</v>
      </c>
      <c r="AE25" s="134" t="s">
        <v>282</v>
      </c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134">
        <v>0.23699999999999999</v>
      </c>
      <c r="AT25" s="134">
        <v>0.219</v>
      </c>
      <c r="AU25" s="134">
        <v>0.248</v>
      </c>
      <c r="AV25" s="134">
        <v>0.29699999999999999</v>
      </c>
      <c r="AW25" s="134">
        <v>0.28599999999999998</v>
      </c>
      <c r="AX25" s="134">
        <v>0.22700000000000001</v>
      </c>
      <c r="AY25" s="134">
        <v>100</v>
      </c>
      <c r="AZ25" s="134" t="s">
        <v>282</v>
      </c>
      <c r="BA25" s="134" t="s">
        <v>282</v>
      </c>
      <c r="BB25" s="134">
        <v>1</v>
      </c>
      <c r="BC25" s="134">
        <v>100</v>
      </c>
      <c r="BD25" s="134">
        <v>65</v>
      </c>
      <c r="BE25" s="134">
        <v>77.5</v>
      </c>
      <c r="BF25" s="134">
        <v>97.5</v>
      </c>
      <c r="BG25" s="134">
        <v>25</v>
      </c>
      <c r="BH25" s="134">
        <v>60</v>
      </c>
      <c r="BI25" s="134" t="s">
        <v>282</v>
      </c>
      <c r="BJ25" s="134">
        <v>4</v>
      </c>
      <c r="BK25" s="134">
        <v>100</v>
      </c>
      <c r="BL25" s="134">
        <v>95</v>
      </c>
      <c r="BM25" s="134">
        <v>90</v>
      </c>
      <c r="BN25" s="134">
        <v>100</v>
      </c>
      <c r="BO25" s="134">
        <v>100</v>
      </c>
      <c r="BP25" s="134" t="s">
        <v>282</v>
      </c>
      <c r="BQ25" s="134" t="s">
        <v>282</v>
      </c>
      <c r="BR25" s="134">
        <v>41.115900000000003</v>
      </c>
      <c r="BS25" s="134">
        <v>0.95499999999999996</v>
      </c>
      <c r="BT25" s="134">
        <v>0.86499999999999999</v>
      </c>
      <c r="BU25" s="134">
        <v>0.95799999999999996</v>
      </c>
      <c r="BV25" s="134">
        <v>0.95499999999999996</v>
      </c>
      <c r="BW25" s="134">
        <v>50</v>
      </c>
      <c r="BX25" s="134" t="s">
        <v>282</v>
      </c>
      <c r="BY25" s="134" t="s">
        <v>282</v>
      </c>
      <c r="BZ25" s="134">
        <v>2</v>
      </c>
      <c r="CA25" s="78"/>
      <c r="CB25" s="78"/>
      <c r="CC25" s="78"/>
      <c r="CD25" s="78"/>
      <c r="CE25" s="78"/>
      <c r="CF25" s="78"/>
      <c r="CG25" s="78"/>
    </row>
    <row r="26" spans="1:87" x14ac:dyDescent="0.25">
      <c r="A26" s="57" t="s">
        <v>30</v>
      </c>
      <c r="B26" s="131">
        <v>40890.532638888886</v>
      </c>
      <c r="C26" s="131">
        <v>40889.620833333334</v>
      </c>
      <c r="D26" s="131">
        <v>40890.537499999999</v>
      </c>
      <c r="E26" s="57">
        <v>12</v>
      </c>
      <c r="F26" s="57" t="s">
        <v>281</v>
      </c>
      <c r="G26" s="57" t="s">
        <v>108</v>
      </c>
      <c r="H26" s="57" t="s">
        <v>92</v>
      </c>
      <c r="I26" s="134">
        <v>19.3</v>
      </c>
      <c r="J26" s="134">
        <v>22.1</v>
      </c>
      <c r="K26" s="134"/>
      <c r="L26" s="134"/>
      <c r="M26" s="134">
        <v>100</v>
      </c>
      <c r="N26" s="134" t="s">
        <v>282</v>
      </c>
      <c r="O26" s="134" t="s">
        <v>282</v>
      </c>
      <c r="P26" s="134">
        <v>1</v>
      </c>
      <c r="Q26" s="134">
        <v>100</v>
      </c>
      <c r="R26" s="134">
        <v>80</v>
      </c>
      <c r="S26" s="134"/>
      <c r="T26" s="134"/>
      <c r="U26" s="134">
        <v>100</v>
      </c>
      <c r="V26" s="134" t="s">
        <v>282</v>
      </c>
      <c r="W26" s="134" t="s">
        <v>282</v>
      </c>
      <c r="X26" s="134">
        <v>1</v>
      </c>
      <c r="Y26" s="134">
        <v>100</v>
      </c>
      <c r="Z26" s="134">
        <v>90</v>
      </c>
      <c r="AA26" s="134"/>
      <c r="AB26" s="134"/>
      <c r="AC26" s="134">
        <v>100</v>
      </c>
      <c r="AD26" s="134" t="s">
        <v>282</v>
      </c>
      <c r="AE26" s="134" t="s">
        <v>282</v>
      </c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>
        <v>0.96</v>
      </c>
      <c r="BT26" s="134">
        <v>0.752</v>
      </c>
      <c r="BU26" s="134">
        <v>0.85</v>
      </c>
      <c r="BV26" s="134">
        <v>0.96799999999999997</v>
      </c>
      <c r="BW26" s="134">
        <v>25</v>
      </c>
      <c r="BX26" s="134" t="s">
        <v>282</v>
      </c>
      <c r="BY26" s="134" t="s">
        <v>282</v>
      </c>
      <c r="BZ26" s="134">
        <v>4</v>
      </c>
      <c r="CA26" s="78"/>
      <c r="CB26" s="78"/>
      <c r="CC26" s="78"/>
      <c r="CD26" s="78"/>
      <c r="CE26" s="78"/>
      <c r="CF26" s="78"/>
      <c r="CG26" s="78"/>
    </row>
    <row r="27" spans="1:87" x14ac:dyDescent="0.25">
      <c r="A27" s="57" t="s">
        <v>14</v>
      </c>
      <c r="B27" s="131">
        <v>40917.421527777777</v>
      </c>
      <c r="C27" s="131">
        <v>40917.420138888891</v>
      </c>
      <c r="D27" s="131">
        <v>40918.378472222219</v>
      </c>
      <c r="E27" s="57">
        <v>24</v>
      </c>
      <c r="F27" s="57" t="s">
        <v>281</v>
      </c>
      <c r="G27" s="57" t="s">
        <v>100</v>
      </c>
      <c r="H27" s="57" t="s">
        <v>92</v>
      </c>
      <c r="I27" s="79">
        <v>25.8</v>
      </c>
      <c r="J27" s="79">
        <v>23.3</v>
      </c>
      <c r="K27" s="134">
        <v>25.8</v>
      </c>
      <c r="L27" s="132"/>
      <c r="M27" s="134">
        <v>100</v>
      </c>
      <c r="N27" s="134" t="s">
        <v>282</v>
      </c>
      <c r="O27" s="134" t="s">
        <v>282</v>
      </c>
      <c r="P27" s="134">
        <v>1</v>
      </c>
      <c r="Q27" s="134">
        <v>100</v>
      </c>
      <c r="R27" s="134">
        <v>100</v>
      </c>
      <c r="S27" s="134">
        <v>100</v>
      </c>
      <c r="T27" s="132"/>
      <c r="U27" s="134">
        <v>100</v>
      </c>
      <c r="V27" s="134" t="s">
        <v>282</v>
      </c>
      <c r="W27" s="134" t="s">
        <v>282</v>
      </c>
      <c r="X27" s="134">
        <v>1</v>
      </c>
      <c r="Y27" s="134">
        <v>100</v>
      </c>
      <c r="Z27" s="134">
        <v>100</v>
      </c>
      <c r="AA27" s="134">
        <v>100</v>
      </c>
      <c r="AB27" s="132"/>
      <c r="AC27" s="134">
        <v>100</v>
      </c>
      <c r="AD27" s="134" t="s">
        <v>282</v>
      </c>
      <c r="AE27" s="134" t="s">
        <v>282</v>
      </c>
      <c r="AF27" s="78"/>
      <c r="AG27" s="78"/>
      <c r="AH27" s="78"/>
      <c r="AI27" s="78"/>
      <c r="AJ27" s="78"/>
      <c r="AK27" s="78"/>
      <c r="AL27" s="79">
        <v>100</v>
      </c>
      <c r="AM27" s="79">
        <v>100</v>
      </c>
      <c r="AN27" s="79">
        <v>100</v>
      </c>
      <c r="AO27" s="79">
        <v>100</v>
      </c>
      <c r="AP27" s="79" t="s">
        <v>282</v>
      </c>
      <c r="AQ27" s="79" t="s">
        <v>282</v>
      </c>
      <c r="AR27" s="79">
        <v>1</v>
      </c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9">
        <v>1592750</v>
      </c>
      <c r="CB27" s="79">
        <v>1049250</v>
      </c>
      <c r="CC27" s="79">
        <v>1622000</v>
      </c>
      <c r="CD27" s="79">
        <v>50</v>
      </c>
      <c r="CE27" s="79">
        <v>85.999399999999994</v>
      </c>
      <c r="CF27" s="79" t="s">
        <v>282</v>
      </c>
      <c r="CG27" s="79">
        <v>2</v>
      </c>
      <c r="CH27" s="57">
        <v>0</v>
      </c>
      <c r="CI27" s="57">
        <v>1</v>
      </c>
    </row>
    <row r="28" spans="1:87" x14ac:dyDescent="0.25">
      <c r="A28" s="57" t="s">
        <v>28</v>
      </c>
      <c r="B28" s="131">
        <v>40917.4375</v>
      </c>
      <c r="C28" s="131">
        <v>40917.435416666667</v>
      </c>
      <c r="D28" s="131">
        <v>40918.393750000003</v>
      </c>
      <c r="E28" s="57">
        <v>24</v>
      </c>
      <c r="F28" s="57" t="s">
        <v>281</v>
      </c>
      <c r="G28" s="57" t="s">
        <v>100</v>
      </c>
      <c r="H28" s="57" t="s">
        <v>92</v>
      </c>
      <c r="I28" s="79">
        <v>26.6</v>
      </c>
      <c r="J28" s="79">
        <v>25.3</v>
      </c>
      <c r="K28" s="134">
        <v>26.8</v>
      </c>
      <c r="L28" s="132"/>
      <c r="M28" s="134">
        <v>100</v>
      </c>
      <c r="N28" s="134" t="s">
        <v>282</v>
      </c>
      <c r="O28" s="134" t="s">
        <v>282</v>
      </c>
      <c r="P28" s="134">
        <v>1</v>
      </c>
      <c r="Q28" s="134">
        <v>100</v>
      </c>
      <c r="R28" s="134">
        <v>100</v>
      </c>
      <c r="S28" s="134">
        <v>100</v>
      </c>
      <c r="T28" s="132"/>
      <c r="U28" s="134">
        <v>100</v>
      </c>
      <c r="V28" s="134" t="s">
        <v>282</v>
      </c>
      <c r="W28" s="134" t="s">
        <v>282</v>
      </c>
      <c r="X28" s="134">
        <v>1</v>
      </c>
      <c r="Y28" s="134">
        <v>100</v>
      </c>
      <c r="Z28" s="134">
        <v>100</v>
      </c>
      <c r="AA28" s="134">
        <v>100</v>
      </c>
      <c r="AB28" s="132"/>
      <c r="AC28" s="134">
        <v>100</v>
      </c>
      <c r="AD28" s="134" t="s">
        <v>282</v>
      </c>
      <c r="AE28" s="134" t="s">
        <v>282</v>
      </c>
      <c r="AF28" s="78"/>
      <c r="AG28" s="78"/>
      <c r="AH28" s="78"/>
      <c r="AI28" s="78"/>
      <c r="AJ28" s="78"/>
      <c r="AK28" s="78"/>
      <c r="AL28" s="79">
        <v>95</v>
      </c>
      <c r="AM28" s="79">
        <v>100</v>
      </c>
      <c r="AN28" s="79">
        <v>90</v>
      </c>
      <c r="AO28" s="79">
        <v>100</v>
      </c>
      <c r="AP28" s="79" t="s">
        <v>282</v>
      </c>
      <c r="AQ28" s="79" t="s">
        <v>282</v>
      </c>
      <c r="AR28" s="79">
        <v>1</v>
      </c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9">
        <v>1592750</v>
      </c>
      <c r="CB28" s="79">
        <v>1389250</v>
      </c>
      <c r="CC28" s="79">
        <v>1625250</v>
      </c>
      <c r="CD28" s="79">
        <v>50</v>
      </c>
      <c r="CE28" s="79" t="s">
        <v>282</v>
      </c>
      <c r="CF28" s="79" t="s">
        <v>282</v>
      </c>
      <c r="CG28" s="79">
        <v>2</v>
      </c>
      <c r="CH28" s="57">
        <v>8.0000000000000004E-4</v>
      </c>
      <c r="CI28" s="57">
        <v>1</v>
      </c>
    </row>
    <row r="29" spans="1:87" x14ac:dyDescent="0.25">
      <c r="A29" s="57" t="s">
        <v>30</v>
      </c>
      <c r="B29" s="131">
        <v>40917.444444444445</v>
      </c>
      <c r="C29" s="131">
        <v>40917.434027777781</v>
      </c>
      <c r="D29" s="131">
        <v>40918.392361111109</v>
      </c>
      <c r="E29" s="57">
        <v>24</v>
      </c>
      <c r="F29" s="57" t="s">
        <v>281</v>
      </c>
      <c r="G29" s="57" t="s">
        <v>100</v>
      </c>
      <c r="H29" s="57" t="s">
        <v>92</v>
      </c>
      <c r="I29" s="79">
        <v>22.9</v>
      </c>
      <c r="J29" s="79">
        <v>29.4</v>
      </c>
      <c r="K29" s="134">
        <v>27.9</v>
      </c>
      <c r="L29" s="132"/>
      <c r="M29" s="134">
        <v>100</v>
      </c>
      <c r="N29" s="134" t="s">
        <v>282</v>
      </c>
      <c r="O29" s="134" t="s">
        <v>282</v>
      </c>
      <c r="P29" s="134">
        <v>1</v>
      </c>
      <c r="Q29" s="134">
        <v>100</v>
      </c>
      <c r="R29" s="134">
        <v>100</v>
      </c>
      <c r="S29" s="134">
        <v>100</v>
      </c>
      <c r="T29" s="132"/>
      <c r="U29" s="134">
        <v>100</v>
      </c>
      <c r="V29" s="134" t="s">
        <v>282</v>
      </c>
      <c r="W29" s="134" t="s">
        <v>282</v>
      </c>
      <c r="X29" s="134">
        <v>1</v>
      </c>
      <c r="Y29" s="134">
        <v>100</v>
      </c>
      <c r="Z29" s="134">
        <v>100</v>
      </c>
      <c r="AA29" s="134">
        <v>100</v>
      </c>
      <c r="AB29" s="132"/>
      <c r="AC29" s="134">
        <v>100</v>
      </c>
      <c r="AD29" s="134" t="s">
        <v>282</v>
      </c>
      <c r="AE29" s="134" t="s">
        <v>282</v>
      </c>
      <c r="AF29" s="78"/>
      <c r="AG29" s="78"/>
      <c r="AH29" s="78"/>
      <c r="AI29" s="78"/>
      <c r="AJ29" s="78"/>
      <c r="AK29" s="78"/>
      <c r="AL29" s="79">
        <v>100</v>
      </c>
      <c r="AM29" s="79">
        <v>100</v>
      </c>
      <c r="AN29" s="79">
        <v>100</v>
      </c>
      <c r="AO29" s="79">
        <v>100</v>
      </c>
      <c r="AP29" s="79" t="s">
        <v>282</v>
      </c>
      <c r="AQ29" s="79" t="s">
        <v>282</v>
      </c>
      <c r="AR29" s="79">
        <v>1</v>
      </c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9">
        <v>1592750</v>
      </c>
      <c r="CB29" s="79">
        <v>447000</v>
      </c>
      <c r="CC29" s="79">
        <v>888500</v>
      </c>
      <c r="CD29" s="79" t="s">
        <v>283</v>
      </c>
      <c r="CE29" s="79">
        <v>28.270299999999999</v>
      </c>
      <c r="CF29" s="79">
        <v>60.433199999999999</v>
      </c>
      <c r="CG29" s="134" t="s">
        <v>284</v>
      </c>
      <c r="CH29" s="57" t="s">
        <v>101</v>
      </c>
      <c r="CI29" s="57">
        <v>4</v>
      </c>
    </row>
    <row r="30" spans="1:87" x14ac:dyDescent="0.25">
      <c r="A30" s="57" t="s">
        <v>29</v>
      </c>
      <c r="B30" s="131">
        <v>40917.459722222222</v>
      </c>
      <c r="C30" s="131">
        <v>40917.461111111108</v>
      </c>
      <c r="D30" s="131">
        <v>40918.419444444444</v>
      </c>
      <c r="E30" s="57">
        <v>24</v>
      </c>
      <c r="F30" s="57" t="s">
        <v>281</v>
      </c>
      <c r="G30" s="57" t="s">
        <v>100</v>
      </c>
      <c r="H30" s="57" t="s">
        <v>92</v>
      </c>
      <c r="I30" s="79">
        <v>26.5</v>
      </c>
      <c r="J30" s="79">
        <v>24</v>
      </c>
      <c r="K30" s="134">
        <v>27.1</v>
      </c>
      <c r="L30" s="132"/>
      <c r="M30" s="134">
        <v>100</v>
      </c>
      <c r="N30" s="134" t="s">
        <v>282</v>
      </c>
      <c r="O30" s="134" t="s">
        <v>282</v>
      </c>
      <c r="P30" s="134">
        <v>1</v>
      </c>
      <c r="Q30" s="134">
        <v>90</v>
      </c>
      <c r="R30" s="134">
        <v>90</v>
      </c>
      <c r="S30" s="134">
        <v>90</v>
      </c>
      <c r="T30" s="132"/>
      <c r="U30" s="134">
        <v>100</v>
      </c>
      <c r="V30" s="134" t="s">
        <v>282</v>
      </c>
      <c r="W30" s="134" t="s">
        <v>282</v>
      </c>
      <c r="X30" s="134">
        <v>1</v>
      </c>
      <c r="Y30" s="134">
        <v>90</v>
      </c>
      <c r="Z30" s="134">
        <v>100</v>
      </c>
      <c r="AA30" s="134">
        <v>100</v>
      </c>
      <c r="AB30" s="132"/>
      <c r="AC30" s="134">
        <v>100</v>
      </c>
      <c r="AD30" s="134" t="s">
        <v>282</v>
      </c>
      <c r="AE30" s="134" t="s">
        <v>282</v>
      </c>
      <c r="AF30" s="78"/>
      <c r="AG30" s="78"/>
      <c r="AH30" s="78"/>
      <c r="AI30" s="78"/>
      <c r="AJ30" s="78"/>
      <c r="AK30" s="78"/>
      <c r="AL30" s="79">
        <v>100</v>
      </c>
      <c r="AM30" s="79">
        <v>100</v>
      </c>
      <c r="AN30" s="79">
        <v>95</v>
      </c>
      <c r="AO30" s="79">
        <v>100</v>
      </c>
      <c r="AP30" s="79" t="s">
        <v>282</v>
      </c>
      <c r="AQ30" s="79" t="s">
        <v>282</v>
      </c>
      <c r="AR30" s="79">
        <v>1</v>
      </c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9">
        <v>1592750</v>
      </c>
      <c r="CB30" s="79">
        <v>1184250</v>
      </c>
      <c r="CC30" s="79">
        <v>1379000</v>
      </c>
      <c r="CD30" s="79" t="s">
        <v>283</v>
      </c>
      <c r="CE30" s="79">
        <v>97.352400000000003</v>
      </c>
      <c r="CF30" s="79" t="s">
        <v>282</v>
      </c>
      <c r="CG30" s="134" t="s">
        <v>284</v>
      </c>
      <c r="CH30" s="57">
        <v>0</v>
      </c>
      <c r="CI30" s="57">
        <v>1</v>
      </c>
    </row>
    <row r="31" spans="1:87" x14ac:dyDescent="0.25">
      <c r="A31" s="57" t="s">
        <v>18</v>
      </c>
      <c r="B31" s="131">
        <v>40985.355555555558</v>
      </c>
      <c r="C31" s="131">
        <v>40985.579861111109</v>
      </c>
      <c r="D31" s="131">
        <v>40986.413194444445</v>
      </c>
      <c r="E31" s="57">
        <v>11</v>
      </c>
      <c r="F31" s="57" t="s">
        <v>281</v>
      </c>
      <c r="G31" s="57" t="s">
        <v>108</v>
      </c>
      <c r="H31" s="57" t="s">
        <v>92</v>
      </c>
      <c r="I31" s="79">
        <v>17.399999999999999</v>
      </c>
      <c r="J31" s="79">
        <v>11.4</v>
      </c>
      <c r="K31" s="79">
        <v>15.9</v>
      </c>
      <c r="L31" s="79">
        <v>14.4</v>
      </c>
      <c r="M31" s="79">
        <v>100</v>
      </c>
      <c r="N31" s="79">
        <v>78</v>
      </c>
      <c r="O31" s="79" t="s">
        <v>282</v>
      </c>
      <c r="P31" s="79">
        <v>1</v>
      </c>
      <c r="Q31" s="79">
        <v>100</v>
      </c>
      <c r="R31" s="79">
        <v>70</v>
      </c>
      <c r="S31" s="79">
        <v>100</v>
      </c>
      <c r="T31" s="79">
        <v>80</v>
      </c>
      <c r="U31" s="79">
        <v>100</v>
      </c>
      <c r="V31" s="79">
        <v>87.5</v>
      </c>
      <c r="W31" s="79" t="s">
        <v>282</v>
      </c>
      <c r="X31" s="79">
        <v>1</v>
      </c>
      <c r="Y31" s="79">
        <v>100</v>
      </c>
      <c r="Z31" s="79">
        <v>80</v>
      </c>
      <c r="AA31" s="79">
        <v>100</v>
      </c>
      <c r="AB31" s="79">
        <v>80</v>
      </c>
      <c r="AC31" s="79">
        <v>100</v>
      </c>
      <c r="AD31" s="79" t="s">
        <v>282</v>
      </c>
      <c r="AE31" s="79" t="s">
        <v>282</v>
      </c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9">
        <v>0.23080000000000001</v>
      </c>
      <c r="AT31" s="79">
        <v>0.21329999999999999</v>
      </c>
      <c r="AU31" s="79">
        <v>0.1915</v>
      </c>
      <c r="AV31" s="79">
        <v>0.21679999999999999</v>
      </c>
      <c r="AW31" s="79">
        <v>0.17749999999999999</v>
      </c>
      <c r="AX31" s="79">
        <v>0.23350000000000001</v>
      </c>
      <c r="AY31" s="79">
        <v>100</v>
      </c>
      <c r="AZ31" s="79" t="s">
        <v>282</v>
      </c>
      <c r="BA31" s="79" t="s">
        <v>282</v>
      </c>
      <c r="BB31" s="79">
        <v>1</v>
      </c>
      <c r="BC31" s="79">
        <v>90</v>
      </c>
      <c r="BD31" s="79">
        <v>72.5</v>
      </c>
      <c r="BE31" s="79">
        <v>77.5</v>
      </c>
      <c r="BF31" s="79">
        <v>77.5</v>
      </c>
      <c r="BG31" s="79">
        <v>100</v>
      </c>
      <c r="BH31" s="79" t="s">
        <v>282</v>
      </c>
      <c r="BI31" s="79" t="s">
        <v>282</v>
      </c>
      <c r="BJ31" s="79">
        <v>1</v>
      </c>
      <c r="BK31" s="79">
        <v>100</v>
      </c>
      <c r="BL31" s="79">
        <v>85</v>
      </c>
      <c r="BM31" s="79">
        <v>95</v>
      </c>
      <c r="BN31" s="79">
        <v>92.5</v>
      </c>
      <c r="BO31" s="79">
        <v>100</v>
      </c>
      <c r="BP31" s="79" t="s">
        <v>282</v>
      </c>
      <c r="BQ31" s="79" t="s">
        <v>282</v>
      </c>
      <c r="BR31" s="79">
        <v>69.181799999999996</v>
      </c>
      <c r="BS31" s="79">
        <v>1</v>
      </c>
      <c r="BT31" s="79">
        <v>1</v>
      </c>
      <c r="BU31" s="79">
        <v>1</v>
      </c>
      <c r="BV31" s="79">
        <v>1</v>
      </c>
      <c r="BW31" s="79">
        <v>100</v>
      </c>
      <c r="BX31" s="79" t="s">
        <v>282</v>
      </c>
      <c r="BY31" s="79" t="s">
        <v>282</v>
      </c>
      <c r="BZ31" s="79">
        <v>1</v>
      </c>
      <c r="CA31" s="78"/>
      <c r="CB31" s="78"/>
      <c r="CC31" s="78"/>
      <c r="CD31" s="78"/>
      <c r="CE31" s="78"/>
      <c r="CF31" s="78"/>
      <c r="CG31" s="78"/>
    </row>
    <row r="32" spans="1:87" x14ac:dyDescent="0.25">
      <c r="A32" s="57" t="s">
        <v>26</v>
      </c>
      <c r="B32" s="131">
        <v>40985.362500000003</v>
      </c>
      <c r="C32" s="131">
        <v>40985.563888888886</v>
      </c>
      <c r="D32" s="131">
        <v>40986.397222222222</v>
      </c>
      <c r="E32" s="57">
        <v>11</v>
      </c>
      <c r="F32" s="57" t="s">
        <v>281</v>
      </c>
      <c r="G32" s="57" t="s">
        <v>108</v>
      </c>
      <c r="H32" s="57" t="s">
        <v>92</v>
      </c>
      <c r="I32" s="79">
        <v>17.3</v>
      </c>
      <c r="J32" s="79">
        <v>17.2</v>
      </c>
      <c r="K32" s="79">
        <v>17.399999999999999</v>
      </c>
      <c r="L32" s="79">
        <v>19.3</v>
      </c>
      <c r="M32" s="79">
        <v>100</v>
      </c>
      <c r="N32" s="79" t="s">
        <v>282</v>
      </c>
      <c r="O32" s="79" t="s">
        <v>282</v>
      </c>
      <c r="P32" s="79">
        <v>1</v>
      </c>
      <c r="Q32" s="79">
        <v>100</v>
      </c>
      <c r="R32" s="79">
        <v>90</v>
      </c>
      <c r="S32" s="79">
        <v>90</v>
      </c>
      <c r="T32" s="79">
        <v>100</v>
      </c>
      <c r="U32" s="79">
        <v>100</v>
      </c>
      <c r="V32" s="79" t="s">
        <v>282</v>
      </c>
      <c r="W32" s="79" t="s">
        <v>282</v>
      </c>
      <c r="X32" s="79">
        <v>1</v>
      </c>
      <c r="Y32" s="79">
        <v>100</v>
      </c>
      <c r="Z32" s="79">
        <v>90</v>
      </c>
      <c r="AA32" s="79">
        <v>90</v>
      </c>
      <c r="AB32" s="79">
        <v>100</v>
      </c>
      <c r="AC32" s="79">
        <v>100</v>
      </c>
      <c r="AD32" s="79" t="s">
        <v>282</v>
      </c>
      <c r="AE32" s="79" t="s">
        <v>282</v>
      </c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9">
        <v>0.23080000000000001</v>
      </c>
      <c r="AT32" s="79">
        <v>0.17269999999999999</v>
      </c>
      <c r="AU32" s="79">
        <v>0.21049999999999999</v>
      </c>
      <c r="AV32" s="79">
        <v>0.14580000000000001</v>
      </c>
      <c r="AW32" s="79">
        <v>0.14099999999999999</v>
      </c>
      <c r="AX32" s="79">
        <v>0.1598</v>
      </c>
      <c r="AY32" s="79">
        <v>100</v>
      </c>
      <c r="AZ32" s="79">
        <v>5.5640000000000001</v>
      </c>
      <c r="BA32" s="79" t="s">
        <v>282</v>
      </c>
      <c r="BB32" s="79">
        <v>1</v>
      </c>
      <c r="BC32" s="79">
        <v>90</v>
      </c>
      <c r="BD32" s="79">
        <v>75</v>
      </c>
      <c r="BE32" s="79">
        <v>90</v>
      </c>
      <c r="BF32" s="79">
        <v>77.5</v>
      </c>
      <c r="BG32" s="79">
        <v>100</v>
      </c>
      <c r="BH32" s="79" t="s">
        <v>282</v>
      </c>
      <c r="BI32" s="79" t="s">
        <v>282</v>
      </c>
      <c r="BJ32" s="79">
        <v>1</v>
      </c>
      <c r="BK32" s="79">
        <v>100</v>
      </c>
      <c r="BL32" s="79">
        <v>92.5</v>
      </c>
      <c r="BM32" s="79">
        <v>92.5</v>
      </c>
      <c r="BN32" s="79">
        <v>92.5</v>
      </c>
      <c r="BO32" s="79">
        <v>100</v>
      </c>
      <c r="BP32" s="79" t="s">
        <v>282</v>
      </c>
      <c r="BQ32" s="79" t="s">
        <v>282</v>
      </c>
      <c r="BR32" s="79">
        <v>51.474200000000003</v>
      </c>
      <c r="BS32" s="79">
        <v>1</v>
      </c>
      <c r="BT32" s="79">
        <v>1</v>
      </c>
      <c r="BU32" s="79">
        <v>1</v>
      </c>
      <c r="BV32" s="79">
        <v>1</v>
      </c>
      <c r="BW32" s="79">
        <v>100</v>
      </c>
      <c r="BX32" s="79" t="s">
        <v>282</v>
      </c>
      <c r="BY32" s="79" t="s">
        <v>282</v>
      </c>
      <c r="BZ32" s="79">
        <v>1</v>
      </c>
      <c r="CA32" s="78"/>
      <c r="CB32" s="78"/>
      <c r="CC32" s="78"/>
      <c r="CD32" s="78"/>
      <c r="CE32" s="78"/>
      <c r="CF32" s="78"/>
      <c r="CG32" s="78"/>
    </row>
    <row r="33" spans="1:87" x14ac:dyDescent="0.25">
      <c r="A33" s="57" t="s">
        <v>22</v>
      </c>
      <c r="B33" s="131">
        <v>40985.386805555558</v>
      </c>
      <c r="C33" s="131">
        <v>40985.550000000003</v>
      </c>
      <c r="D33" s="131">
        <v>40986.466666666667</v>
      </c>
      <c r="E33" s="57">
        <v>11</v>
      </c>
      <c r="F33" s="57" t="s">
        <v>281</v>
      </c>
      <c r="G33" s="57" t="s">
        <v>108</v>
      </c>
      <c r="H33" s="57" t="s">
        <v>92</v>
      </c>
      <c r="I33" s="79">
        <v>15.6</v>
      </c>
      <c r="J33" s="79">
        <v>6.9</v>
      </c>
      <c r="K33" s="79">
        <v>18.5</v>
      </c>
      <c r="L33" s="79">
        <v>17.899999999999999</v>
      </c>
      <c r="M33" s="79">
        <v>50</v>
      </c>
      <c r="N33" s="79">
        <v>71.141999999999996</v>
      </c>
      <c r="O33" s="79">
        <v>92.284999999999997</v>
      </c>
      <c r="P33" s="79">
        <v>2</v>
      </c>
      <c r="Q33" s="79">
        <v>100</v>
      </c>
      <c r="R33" s="79">
        <v>50</v>
      </c>
      <c r="S33" s="79">
        <v>100</v>
      </c>
      <c r="T33" s="79">
        <v>90</v>
      </c>
      <c r="U33" s="79">
        <v>50</v>
      </c>
      <c r="V33" s="79">
        <v>72.221999999999994</v>
      </c>
      <c r="W33" s="79" t="s">
        <v>282</v>
      </c>
      <c r="X33" s="79">
        <v>2</v>
      </c>
      <c r="Y33" s="79">
        <v>100</v>
      </c>
      <c r="Z33" s="79">
        <v>90</v>
      </c>
      <c r="AA33" s="79">
        <v>100</v>
      </c>
      <c r="AB33" s="79">
        <v>90</v>
      </c>
      <c r="AC33" s="79">
        <v>100</v>
      </c>
      <c r="AD33" s="79" t="s">
        <v>282</v>
      </c>
      <c r="AE33" s="79" t="s">
        <v>282</v>
      </c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9">
        <v>0.23080000000000001</v>
      </c>
      <c r="AT33" s="79">
        <v>0.24729999999999999</v>
      </c>
      <c r="AU33" s="79">
        <v>0.25069999999999998</v>
      </c>
      <c r="AV33" s="79">
        <v>0.24030000000000001</v>
      </c>
      <c r="AW33" s="79">
        <v>0.25879999999999997</v>
      </c>
      <c r="AX33" s="79">
        <v>0.23</v>
      </c>
      <c r="AY33" s="79">
        <v>100</v>
      </c>
      <c r="AZ33" s="79" t="s">
        <v>282</v>
      </c>
      <c r="BA33" s="79" t="s">
        <v>282</v>
      </c>
      <c r="BB33" s="79">
        <v>1</v>
      </c>
      <c r="BC33" s="79">
        <v>90</v>
      </c>
      <c r="BD33" s="79">
        <v>77.5</v>
      </c>
      <c r="BE33" s="79">
        <v>90</v>
      </c>
      <c r="BF33" s="79">
        <v>72.5</v>
      </c>
      <c r="BG33" s="79">
        <v>100</v>
      </c>
      <c r="BH33" s="79" t="s">
        <v>282</v>
      </c>
      <c r="BI33" s="79" t="s">
        <v>282</v>
      </c>
      <c r="BJ33" s="79">
        <v>1</v>
      </c>
      <c r="BK33" s="79">
        <v>100</v>
      </c>
      <c r="BL33" s="79">
        <v>87.5</v>
      </c>
      <c r="BM33" s="79">
        <v>95</v>
      </c>
      <c r="BN33" s="79">
        <v>90</v>
      </c>
      <c r="BO33" s="79">
        <v>50</v>
      </c>
      <c r="BP33" s="79" t="s">
        <v>282</v>
      </c>
      <c r="BQ33" s="79" t="s">
        <v>282</v>
      </c>
      <c r="BR33" s="79">
        <v>64.524100000000004</v>
      </c>
      <c r="BS33" s="79">
        <v>1</v>
      </c>
      <c r="BT33" s="79">
        <v>1</v>
      </c>
      <c r="BU33" s="79">
        <v>1</v>
      </c>
      <c r="BV33" s="79">
        <v>1</v>
      </c>
      <c r="BW33" s="79">
        <v>100</v>
      </c>
      <c r="BX33" s="79" t="s">
        <v>282</v>
      </c>
      <c r="BY33" s="79" t="s">
        <v>282</v>
      </c>
      <c r="BZ33" s="79">
        <v>1</v>
      </c>
      <c r="CA33" s="78"/>
      <c r="CB33" s="78"/>
      <c r="CC33" s="78"/>
      <c r="CD33" s="78"/>
      <c r="CE33" s="78"/>
      <c r="CF33" s="78"/>
      <c r="CG33" s="78"/>
    </row>
    <row r="34" spans="1:87" x14ac:dyDescent="0.25">
      <c r="A34" s="57" t="s">
        <v>27</v>
      </c>
      <c r="B34" s="131">
        <v>40985.397222222222</v>
      </c>
      <c r="C34" s="131">
        <v>40985.439583333333</v>
      </c>
      <c r="D34" s="131">
        <v>40986.356249999997</v>
      </c>
      <c r="E34" s="57">
        <v>12</v>
      </c>
      <c r="F34" s="57" t="s">
        <v>281</v>
      </c>
      <c r="G34" s="57" t="s">
        <v>108</v>
      </c>
      <c r="H34" s="57" t="s">
        <v>92</v>
      </c>
      <c r="I34" s="79">
        <v>14.4</v>
      </c>
      <c r="J34" s="79">
        <v>16.7</v>
      </c>
      <c r="K34" s="79">
        <v>16.399999999999999</v>
      </c>
      <c r="L34" s="79">
        <v>18.7</v>
      </c>
      <c r="M34" s="79">
        <v>100</v>
      </c>
      <c r="N34" s="79" t="s">
        <v>282</v>
      </c>
      <c r="O34" s="79" t="s">
        <v>282</v>
      </c>
      <c r="P34" s="79">
        <v>1</v>
      </c>
      <c r="Q34" s="79">
        <v>100</v>
      </c>
      <c r="R34" s="79">
        <v>90</v>
      </c>
      <c r="S34" s="79">
        <v>100</v>
      </c>
      <c r="T34" s="79">
        <v>100</v>
      </c>
      <c r="U34" s="79">
        <v>100</v>
      </c>
      <c r="V34" s="79" t="s">
        <v>282</v>
      </c>
      <c r="W34" s="79" t="s">
        <v>282</v>
      </c>
      <c r="X34" s="79">
        <v>1</v>
      </c>
      <c r="Y34" s="79">
        <v>100</v>
      </c>
      <c r="Z34" s="79">
        <v>90</v>
      </c>
      <c r="AA34" s="79">
        <v>100</v>
      </c>
      <c r="AB34" s="79">
        <v>100</v>
      </c>
      <c r="AC34" s="79">
        <v>100</v>
      </c>
      <c r="AD34" s="79" t="s">
        <v>282</v>
      </c>
      <c r="AE34" s="79" t="s">
        <v>282</v>
      </c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9">
        <v>0.21179999999999999</v>
      </c>
      <c r="AT34" s="79">
        <v>0.20580000000000001</v>
      </c>
      <c r="AU34" s="79">
        <v>0.24399999999999999</v>
      </c>
      <c r="AV34" s="79">
        <v>0.23380000000000001</v>
      </c>
      <c r="AW34" s="79">
        <v>0.26150000000000001</v>
      </c>
      <c r="AX34" s="79">
        <v>0.2228</v>
      </c>
      <c r="AY34" s="79">
        <v>100</v>
      </c>
      <c r="AZ34" s="79" t="s">
        <v>282</v>
      </c>
      <c r="BA34" s="79" t="s">
        <v>282</v>
      </c>
      <c r="BB34" s="79">
        <v>1</v>
      </c>
      <c r="BC34" s="79">
        <v>82.5</v>
      </c>
      <c r="BD34" s="79">
        <v>75</v>
      </c>
      <c r="BE34" s="79">
        <v>85</v>
      </c>
      <c r="BF34" s="79">
        <v>80</v>
      </c>
      <c r="BG34" s="79">
        <v>100</v>
      </c>
      <c r="BH34" s="79" t="s">
        <v>282</v>
      </c>
      <c r="BI34" s="79" t="s">
        <v>282</v>
      </c>
      <c r="BJ34" s="79">
        <v>1</v>
      </c>
      <c r="BK34" s="79">
        <v>97.5</v>
      </c>
      <c r="BL34" s="79">
        <v>87.5</v>
      </c>
      <c r="BM34" s="79">
        <v>97.5</v>
      </c>
      <c r="BN34" s="79">
        <v>92.5</v>
      </c>
      <c r="BO34" s="79">
        <v>100</v>
      </c>
      <c r="BP34" s="79" t="s">
        <v>282</v>
      </c>
      <c r="BQ34" s="79" t="s">
        <v>282</v>
      </c>
      <c r="BR34" s="79">
        <v>64.524100000000004</v>
      </c>
      <c r="BS34" s="79">
        <v>1</v>
      </c>
      <c r="BT34" s="79">
        <v>1</v>
      </c>
      <c r="BU34" s="79">
        <v>1</v>
      </c>
      <c r="BV34" s="79">
        <v>1</v>
      </c>
      <c r="BW34" s="79">
        <v>100</v>
      </c>
      <c r="BX34" s="79" t="s">
        <v>282</v>
      </c>
      <c r="BY34" s="79" t="s">
        <v>282</v>
      </c>
      <c r="BZ34" s="79">
        <v>1</v>
      </c>
      <c r="CA34" s="78"/>
      <c r="CB34" s="78"/>
      <c r="CC34" s="78"/>
      <c r="CD34" s="78"/>
      <c r="CE34" s="78"/>
      <c r="CF34" s="78"/>
      <c r="CG34" s="78"/>
    </row>
    <row r="35" spans="1:87" x14ac:dyDescent="0.25">
      <c r="A35" s="57" t="s">
        <v>20</v>
      </c>
      <c r="B35" s="131">
        <v>40985.404166666667</v>
      </c>
      <c r="C35" s="131">
        <v>40985.584722222222</v>
      </c>
      <c r="D35" s="131">
        <v>40986.501388888886</v>
      </c>
      <c r="E35" s="57">
        <v>11</v>
      </c>
      <c r="F35" s="57" t="s">
        <v>281</v>
      </c>
      <c r="G35" s="57" t="s">
        <v>108</v>
      </c>
      <c r="H35" s="57" t="s">
        <v>92</v>
      </c>
      <c r="I35" s="79">
        <v>18.899999999999999</v>
      </c>
      <c r="J35" s="79">
        <v>20</v>
      </c>
      <c r="K35" s="79">
        <v>19</v>
      </c>
      <c r="L35" s="132"/>
      <c r="M35" s="79">
        <v>100</v>
      </c>
      <c r="N35" s="79" t="s">
        <v>282</v>
      </c>
      <c r="O35" s="79" t="s">
        <v>282</v>
      </c>
      <c r="P35" s="79">
        <v>1</v>
      </c>
      <c r="Q35" s="79">
        <v>100</v>
      </c>
      <c r="R35" s="79">
        <v>100</v>
      </c>
      <c r="S35" s="79">
        <v>100</v>
      </c>
      <c r="T35" s="78"/>
      <c r="U35" s="79">
        <v>100</v>
      </c>
      <c r="V35" s="79" t="s">
        <v>282</v>
      </c>
      <c r="W35" s="79" t="s">
        <v>282</v>
      </c>
      <c r="X35" s="79">
        <v>1</v>
      </c>
      <c r="Y35" s="79">
        <v>100</v>
      </c>
      <c r="Z35" s="79">
        <v>100</v>
      </c>
      <c r="AA35" s="79">
        <v>100</v>
      </c>
      <c r="AB35" s="78"/>
      <c r="AC35" s="79">
        <v>100</v>
      </c>
      <c r="AD35" s="79" t="s">
        <v>282</v>
      </c>
      <c r="AE35" s="79" t="s">
        <v>282</v>
      </c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9">
        <v>0.23080000000000001</v>
      </c>
      <c r="AT35" s="134">
        <v>0.1885</v>
      </c>
      <c r="AU35" s="134">
        <v>0.20449999999999999</v>
      </c>
      <c r="AV35" s="132"/>
      <c r="AW35" s="132"/>
      <c r="AX35" s="132"/>
      <c r="AY35" s="134">
        <v>100</v>
      </c>
      <c r="AZ35" s="134" t="s">
        <v>282</v>
      </c>
      <c r="BA35" s="134" t="s">
        <v>282</v>
      </c>
      <c r="BB35" s="134">
        <v>1</v>
      </c>
      <c r="BC35" s="134">
        <v>90</v>
      </c>
      <c r="BD35" s="134">
        <v>72.5</v>
      </c>
      <c r="BE35" s="134">
        <v>87.5</v>
      </c>
      <c r="BF35" s="132"/>
      <c r="BG35" s="134">
        <v>100</v>
      </c>
      <c r="BH35" s="134" t="s">
        <v>282</v>
      </c>
      <c r="BI35" s="134" t="s">
        <v>282</v>
      </c>
      <c r="BJ35" s="134">
        <v>1</v>
      </c>
      <c r="BK35" s="134">
        <v>100</v>
      </c>
      <c r="BL35" s="134">
        <v>80</v>
      </c>
      <c r="BM35" s="134">
        <v>92.5</v>
      </c>
      <c r="BN35" s="132"/>
      <c r="BO35" s="134">
        <v>50</v>
      </c>
      <c r="BP35" s="134" t="s">
        <v>282</v>
      </c>
      <c r="BQ35" s="134" t="s">
        <v>282</v>
      </c>
      <c r="BR35" s="79">
        <v>76.531199999999998</v>
      </c>
      <c r="BS35" s="79">
        <v>1</v>
      </c>
      <c r="BT35" s="79">
        <v>1</v>
      </c>
      <c r="BU35" s="79">
        <v>1</v>
      </c>
      <c r="BV35" s="79">
        <v>1</v>
      </c>
      <c r="BW35" s="79">
        <v>100</v>
      </c>
      <c r="BX35" s="79" t="s">
        <v>282</v>
      </c>
      <c r="BY35" s="79" t="s">
        <v>282</v>
      </c>
      <c r="BZ35" s="79">
        <v>1</v>
      </c>
      <c r="CA35" s="78"/>
      <c r="CB35" s="78"/>
      <c r="CC35" s="78"/>
      <c r="CD35" s="78"/>
      <c r="CE35" s="78"/>
      <c r="CF35" s="78"/>
      <c r="CG35" s="78"/>
    </row>
    <row r="36" spans="1:87" x14ac:dyDescent="0.25">
      <c r="A36" s="57" t="s">
        <v>14</v>
      </c>
      <c r="B36" s="131">
        <v>41002.395833333336</v>
      </c>
      <c r="C36" s="131">
        <v>41001.414583333331</v>
      </c>
      <c r="D36" s="131">
        <v>41002</v>
      </c>
      <c r="E36" s="57">
        <v>24</v>
      </c>
      <c r="F36" s="57" t="s">
        <v>281</v>
      </c>
      <c r="G36" s="57" t="s">
        <v>100</v>
      </c>
      <c r="H36" s="57" t="s">
        <v>92</v>
      </c>
      <c r="I36" s="79">
        <v>22.3</v>
      </c>
      <c r="J36" s="79">
        <v>25.2</v>
      </c>
      <c r="K36" s="79">
        <v>23.3</v>
      </c>
      <c r="L36" s="132"/>
      <c r="M36" s="79">
        <v>100</v>
      </c>
      <c r="N36" s="79" t="s">
        <v>282</v>
      </c>
      <c r="O36" s="79" t="s">
        <v>282</v>
      </c>
      <c r="P36" s="79">
        <v>1</v>
      </c>
      <c r="Q36" s="79">
        <v>90</v>
      </c>
      <c r="R36" s="79">
        <v>100</v>
      </c>
      <c r="S36" s="79">
        <v>100</v>
      </c>
      <c r="T36" s="78"/>
      <c r="U36" s="79">
        <v>100</v>
      </c>
      <c r="V36" s="79" t="s">
        <v>282</v>
      </c>
      <c r="W36" s="79" t="s">
        <v>282</v>
      </c>
      <c r="X36" s="79">
        <v>1</v>
      </c>
      <c r="Y36" s="79">
        <v>100</v>
      </c>
      <c r="Z36" s="79">
        <v>100</v>
      </c>
      <c r="AA36" s="79">
        <v>100</v>
      </c>
      <c r="AB36" s="78"/>
      <c r="AC36" s="79">
        <v>100</v>
      </c>
      <c r="AD36" s="79" t="s">
        <v>282</v>
      </c>
      <c r="AE36" s="79" t="s">
        <v>282</v>
      </c>
      <c r="AF36" s="78"/>
      <c r="AG36" s="78"/>
      <c r="AH36" s="78"/>
      <c r="AI36" s="78"/>
      <c r="AJ36" s="78"/>
      <c r="AK36" s="78"/>
      <c r="AL36" s="79">
        <v>100</v>
      </c>
      <c r="AM36" s="79">
        <v>100</v>
      </c>
      <c r="AN36" s="79">
        <v>100</v>
      </c>
      <c r="AO36" s="79">
        <v>100</v>
      </c>
      <c r="AP36" s="79" t="s">
        <v>282</v>
      </c>
      <c r="AQ36" s="79" t="s">
        <v>282</v>
      </c>
      <c r="AR36" s="79">
        <v>1</v>
      </c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9">
        <v>1187250</v>
      </c>
      <c r="CB36" s="79">
        <v>1633250</v>
      </c>
      <c r="CC36" s="79">
        <v>1778250</v>
      </c>
      <c r="CD36" s="79">
        <v>100</v>
      </c>
      <c r="CE36" s="79" t="s">
        <v>282</v>
      </c>
      <c r="CF36" s="79" t="s">
        <v>282</v>
      </c>
      <c r="CG36" s="79">
        <v>1</v>
      </c>
      <c r="CH36" s="57">
        <v>0</v>
      </c>
      <c r="CI36" s="57">
        <v>1</v>
      </c>
    </row>
    <row r="37" spans="1:87" x14ac:dyDescent="0.25">
      <c r="A37" s="57" t="s">
        <v>29</v>
      </c>
      <c r="B37" s="131">
        <v>41002.425000000003</v>
      </c>
      <c r="C37" s="131">
        <v>41001.412499999999</v>
      </c>
      <c r="D37" s="131">
        <v>41002.370833333334</v>
      </c>
      <c r="E37" s="57">
        <v>24</v>
      </c>
      <c r="F37" s="57" t="s">
        <v>281</v>
      </c>
      <c r="G37" s="57" t="s">
        <v>100</v>
      </c>
      <c r="H37" s="57" t="s">
        <v>92</v>
      </c>
      <c r="I37" s="79">
        <v>22.7</v>
      </c>
      <c r="J37" s="79">
        <v>21.7</v>
      </c>
      <c r="K37" s="79">
        <v>27.3</v>
      </c>
      <c r="L37" s="132"/>
      <c r="M37" s="79">
        <v>100</v>
      </c>
      <c r="N37" s="79" t="s">
        <v>282</v>
      </c>
      <c r="O37" s="79" t="s">
        <v>282</v>
      </c>
      <c r="P37" s="79">
        <v>1</v>
      </c>
      <c r="Q37" s="79">
        <v>100</v>
      </c>
      <c r="R37" s="79">
        <v>100</v>
      </c>
      <c r="S37" s="79">
        <v>100</v>
      </c>
      <c r="T37" s="78"/>
      <c r="U37" s="79">
        <v>100</v>
      </c>
      <c r="V37" s="79" t="s">
        <v>282</v>
      </c>
      <c r="W37" s="79" t="s">
        <v>282</v>
      </c>
      <c r="X37" s="79">
        <v>1</v>
      </c>
      <c r="Y37" s="79">
        <v>100</v>
      </c>
      <c r="Z37" s="79">
        <v>100</v>
      </c>
      <c r="AA37" s="79">
        <v>100</v>
      </c>
      <c r="AB37" s="78"/>
      <c r="AC37" s="79">
        <v>100</v>
      </c>
      <c r="AD37" s="79" t="s">
        <v>282</v>
      </c>
      <c r="AE37" s="79" t="s">
        <v>282</v>
      </c>
      <c r="AF37" s="78"/>
      <c r="AG37" s="78"/>
      <c r="AH37" s="78"/>
      <c r="AI37" s="78"/>
      <c r="AJ37" s="78"/>
      <c r="AK37" s="78"/>
      <c r="AL37" s="79">
        <v>95</v>
      </c>
      <c r="AM37" s="79">
        <v>100</v>
      </c>
      <c r="AN37" s="79">
        <v>100</v>
      </c>
      <c r="AO37" s="79">
        <v>100</v>
      </c>
      <c r="AP37" s="79" t="s">
        <v>282</v>
      </c>
      <c r="AQ37" s="79" t="s">
        <v>282</v>
      </c>
      <c r="AR37" s="79">
        <v>1</v>
      </c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9">
        <v>1187250</v>
      </c>
      <c r="CB37" s="79">
        <v>1868500</v>
      </c>
      <c r="CC37" s="79">
        <v>2003500</v>
      </c>
      <c r="CD37" s="79">
        <v>100</v>
      </c>
      <c r="CE37" s="79" t="s">
        <v>282</v>
      </c>
      <c r="CF37" s="79" t="s">
        <v>282</v>
      </c>
      <c r="CG37" s="79">
        <v>1</v>
      </c>
      <c r="CH37" s="57" t="s">
        <v>288</v>
      </c>
      <c r="CI37" s="57">
        <v>4</v>
      </c>
    </row>
    <row r="38" spans="1:87" x14ac:dyDescent="0.25">
      <c r="A38" s="57" t="s">
        <v>30</v>
      </c>
      <c r="B38" s="131">
        <v>41002.444444444445</v>
      </c>
      <c r="C38" s="131">
        <v>41001.433333333334</v>
      </c>
      <c r="D38" s="131">
        <v>41002.39166666667</v>
      </c>
      <c r="E38" s="57">
        <v>24</v>
      </c>
      <c r="F38" s="57" t="s">
        <v>281</v>
      </c>
      <c r="G38" s="57" t="s">
        <v>100</v>
      </c>
      <c r="H38" s="57" t="s">
        <v>92</v>
      </c>
      <c r="I38" s="79">
        <v>19.600000000000001</v>
      </c>
      <c r="J38" s="79">
        <v>25</v>
      </c>
      <c r="K38" s="79">
        <v>26.8</v>
      </c>
      <c r="L38" s="132"/>
      <c r="M38" s="79">
        <v>100</v>
      </c>
      <c r="N38" s="79" t="s">
        <v>282</v>
      </c>
      <c r="O38" s="79" t="s">
        <v>282</v>
      </c>
      <c r="P38" s="79">
        <v>1</v>
      </c>
      <c r="Q38" s="79">
        <v>100</v>
      </c>
      <c r="R38" s="79">
        <v>100</v>
      </c>
      <c r="S38" s="79">
        <v>100</v>
      </c>
      <c r="T38" s="78"/>
      <c r="U38" s="79">
        <v>100</v>
      </c>
      <c r="V38" s="79" t="s">
        <v>282</v>
      </c>
      <c r="W38" s="79" t="s">
        <v>282</v>
      </c>
      <c r="X38" s="79">
        <v>1</v>
      </c>
      <c r="Y38" s="79">
        <v>100</v>
      </c>
      <c r="Z38" s="79">
        <v>100</v>
      </c>
      <c r="AA38" s="79">
        <v>100</v>
      </c>
      <c r="AB38" s="78"/>
      <c r="AC38" s="79">
        <v>100</v>
      </c>
      <c r="AD38" s="79" t="s">
        <v>282</v>
      </c>
      <c r="AE38" s="79" t="s">
        <v>282</v>
      </c>
      <c r="AF38" s="78"/>
      <c r="AG38" s="78"/>
      <c r="AH38" s="78"/>
      <c r="AI38" s="78"/>
      <c r="AJ38" s="78"/>
      <c r="AK38" s="78"/>
      <c r="AL38" s="79">
        <v>95</v>
      </c>
      <c r="AM38" s="79">
        <v>100</v>
      </c>
      <c r="AN38" s="79">
        <v>95</v>
      </c>
      <c r="AO38" s="79">
        <v>100</v>
      </c>
      <c r="AP38" s="79" t="s">
        <v>282</v>
      </c>
      <c r="AQ38" s="79" t="s">
        <v>282</v>
      </c>
      <c r="AR38" s="79">
        <v>1</v>
      </c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9">
        <v>1187250</v>
      </c>
      <c r="CB38" s="79">
        <v>2019000</v>
      </c>
      <c r="CC38" s="79">
        <v>1925500</v>
      </c>
      <c r="CD38" s="79">
        <v>100</v>
      </c>
      <c r="CE38" s="79" t="s">
        <v>282</v>
      </c>
      <c r="CF38" s="79" t="s">
        <v>282</v>
      </c>
      <c r="CG38" s="79">
        <v>1</v>
      </c>
      <c r="CH38" s="57">
        <v>0</v>
      </c>
      <c r="CI38" s="57">
        <v>1</v>
      </c>
    </row>
    <row r="39" spans="1:87" x14ac:dyDescent="0.25">
      <c r="A39" s="57" t="s">
        <v>28</v>
      </c>
      <c r="B39" s="131">
        <v>41002.479166666664</v>
      </c>
      <c r="C39" s="131">
        <v>41001.460416666669</v>
      </c>
      <c r="D39" s="131">
        <v>41002.418749999997</v>
      </c>
      <c r="E39" s="57">
        <v>24</v>
      </c>
      <c r="F39" s="57" t="s">
        <v>281</v>
      </c>
      <c r="G39" s="57" t="s">
        <v>100</v>
      </c>
      <c r="H39" s="57" t="s">
        <v>92</v>
      </c>
      <c r="I39" s="79">
        <v>21.7</v>
      </c>
      <c r="J39" s="79">
        <v>33.4</v>
      </c>
      <c r="K39" s="79">
        <v>31.7</v>
      </c>
      <c r="L39" s="132"/>
      <c r="M39" s="79">
        <v>100</v>
      </c>
      <c r="N39" s="79" t="s">
        <v>282</v>
      </c>
      <c r="O39" s="79" t="s">
        <v>282</v>
      </c>
      <c r="P39" s="79">
        <v>1</v>
      </c>
      <c r="Q39" s="79">
        <v>100</v>
      </c>
      <c r="R39" s="79">
        <v>100</v>
      </c>
      <c r="S39" s="79">
        <v>100</v>
      </c>
      <c r="T39" s="78"/>
      <c r="U39" s="79">
        <v>100</v>
      </c>
      <c r="V39" s="79" t="s">
        <v>282</v>
      </c>
      <c r="W39" s="79" t="s">
        <v>282</v>
      </c>
      <c r="X39" s="79">
        <v>1</v>
      </c>
      <c r="Y39" s="79">
        <v>100</v>
      </c>
      <c r="Z39" s="79">
        <v>100</v>
      </c>
      <c r="AA39" s="79">
        <v>100</v>
      </c>
      <c r="AB39" s="78"/>
      <c r="AC39" s="79">
        <v>100</v>
      </c>
      <c r="AD39" s="79" t="s">
        <v>282</v>
      </c>
      <c r="AE39" s="79" t="s">
        <v>282</v>
      </c>
      <c r="AF39" s="78"/>
      <c r="AG39" s="78"/>
      <c r="AH39" s="78"/>
      <c r="AI39" s="78"/>
      <c r="AJ39" s="78"/>
      <c r="AK39" s="78"/>
      <c r="AL39" s="79">
        <v>100</v>
      </c>
      <c r="AM39" s="79">
        <v>100</v>
      </c>
      <c r="AN39" s="79">
        <v>100</v>
      </c>
      <c r="AO39" s="79">
        <v>100</v>
      </c>
      <c r="AP39" s="79" t="s">
        <v>282</v>
      </c>
      <c r="AQ39" s="79" t="s">
        <v>282</v>
      </c>
      <c r="AR39" s="79">
        <v>1</v>
      </c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9">
        <v>1187250</v>
      </c>
      <c r="CB39" s="79">
        <v>1728500</v>
      </c>
      <c r="CC39" s="79">
        <v>1734500</v>
      </c>
      <c r="CD39" s="79">
        <v>100</v>
      </c>
      <c r="CE39" s="79" t="s">
        <v>282</v>
      </c>
      <c r="CF39" s="79" t="s">
        <v>282</v>
      </c>
      <c r="CG39" s="79">
        <v>1</v>
      </c>
      <c r="CH39" s="57">
        <v>0</v>
      </c>
      <c r="CI39" s="57">
        <v>1</v>
      </c>
    </row>
    <row r="40" spans="1:87" x14ac:dyDescent="0.25">
      <c r="A40" s="57" t="s">
        <v>29</v>
      </c>
      <c r="B40" s="131">
        <v>41065.402777777781</v>
      </c>
      <c r="C40" s="131">
        <v>41064.398611111108</v>
      </c>
      <c r="D40" s="131">
        <v>41065.356944444444</v>
      </c>
      <c r="E40" s="57">
        <v>24</v>
      </c>
      <c r="F40" s="57" t="s">
        <v>281</v>
      </c>
      <c r="G40" s="57" t="s">
        <v>100</v>
      </c>
      <c r="H40" s="57" t="s">
        <v>92</v>
      </c>
      <c r="I40" s="79">
        <v>18.2</v>
      </c>
      <c r="J40" s="79">
        <v>23.2</v>
      </c>
      <c r="K40" s="79">
        <v>24.2</v>
      </c>
      <c r="L40" s="132"/>
      <c r="M40" s="79">
        <v>100</v>
      </c>
      <c r="N40" s="79" t="s">
        <v>282</v>
      </c>
      <c r="O40" s="79" t="s">
        <v>282</v>
      </c>
      <c r="P40" s="79">
        <v>1</v>
      </c>
      <c r="Q40" s="79">
        <v>100</v>
      </c>
      <c r="R40" s="79">
        <v>100</v>
      </c>
      <c r="S40" s="79">
        <v>100</v>
      </c>
      <c r="T40" s="78"/>
      <c r="U40" s="79">
        <v>100</v>
      </c>
      <c r="V40" s="79" t="s">
        <v>282</v>
      </c>
      <c r="W40" s="79" t="s">
        <v>282</v>
      </c>
      <c r="X40" s="79">
        <v>1</v>
      </c>
      <c r="Y40" s="79">
        <v>100</v>
      </c>
      <c r="Z40" s="79">
        <v>100</v>
      </c>
      <c r="AA40" s="79">
        <v>100</v>
      </c>
      <c r="AB40" s="78"/>
      <c r="AC40" s="79">
        <v>100</v>
      </c>
      <c r="AD40" s="79" t="s">
        <v>282</v>
      </c>
      <c r="AE40" s="79" t="s">
        <v>282</v>
      </c>
      <c r="AF40" s="78"/>
      <c r="AG40" s="78"/>
      <c r="AH40" s="78"/>
      <c r="AI40" s="78"/>
      <c r="AJ40" s="78"/>
      <c r="AK40" s="78"/>
      <c r="AL40" s="79">
        <v>100</v>
      </c>
      <c r="AM40" s="79">
        <v>100</v>
      </c>
      <c r="AN40" s="79">
        <v>100</v>
      </c>
      <c r="AO40" s="79">
        <v>100</v>
      </c>
      <c r="AP40" s="79" t="s">
        <v>282</v>
      </c>
      <c r="AQ40" s="79" t="s">
        <v>282</v>
      </c>
      <c r="AR40" s="79">
        <v>1</v>
      </c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9">
        <v>1316250</v>
      </c>
      <c r="CB40" s="79">
        <v>2002500</v>
      </c>
      <c r="CC40" s="79">
        <v>1992250</v>
      </c>
      <c r="CD40" s="79">
        <v>100</v>
      </c>
      <c r="CE40" s="79" t="s">
        <v>282</v>
      </c>
      <c r="CF40" s="79" t="s">
        <v>282</v>
      </c>
      <c r="CG40" s="79">
        <v>1</v>
      </c>
      <c r="CH40" s="57">
        <v>0</v>
      </c>
      <c r="CI40" s="57">
        <v>1</v>
      </c>
    </row>
    <row r="41" spans="1:87" x14ac:dyDescent="0.25">
      <c r="A41" s="57" t="s">
        <v>23</v>
      </c>
      <c r="B41" s="131">
        <v>41065.404166666667</v>
      </c>
      <c r="C41" s="131">
        <v>41064.390277777777</v>
      </c>
      <c r="D41" s="131">
        <v>41065.348611111112</v>
      </c>
      <c r="E41" s="57">
        <v>24</v>
      </c>
      <c r="F41" s="57" t="s">
        <v>281</v>
      </c>
      <c r="G41" s="57" t="s">
        <v>100</v>
      </c>
      <c r="H41" s="57" t="s">
        <v>92</v>
      </c>
      <c r="I41" s="79">
        <v>21.6</v>
      </c>
      <c r="J41" s="79">
        <v>27.2</v>
      </c>
      <c r="K41" s="79">
        <v>24.5</v>
      </c>
      <c r="L41" s="132"/>
      <c r="M41" s="79">
        <v>100</v>
      </c>
      <c r="N41" s="79" t="s">
        <v>282</v>
      </c>
      <c r="O41" s="79" t="s">
        <v>282</v>
      </c>
      <c r="P41" s="79">
        <v>1</v>
      </c>
      <c r="Q41" s="79">
        <v>100</v>
      </c>
      <c r="R41" s="79">
        <v>100</v>
      </c>
      <c r="S41" s="79">
        <v>100</v>
      </c>
      <c r="T41" s="78"/>
      <c r="U41" s="79">
        <v>100</v>
      </c>
      <c r="V41" s="79" t="s">
        <v>282</v>
      </c>
      <c r="W41" s="79" t="s">
        <v>282</v>
      </c>
      <c r="X41" s="79">
        <v>1</v>
      </c>
      <c r="Y41" s="79">
        <v>100</v>
      </c>
      <c r="Z41" s="79">
        <v>100</v>
      </c>
      <c r="AA41" s="79">
        <v>100</v>
      </c>
      <c r="AB41" s="78"/>
      <c r="AC41" s="79">
        <v>100</v>
      </c>
      <c r="AD41" s="79" t="s">
        <v>282</v>
      </c>
      <c r="AE41" s="79" t="s">
        <v>282</v>
      </c>
      <c r="AF41" s="78"/>
      <c r="AG41" s="78"/>
      <c r="AH41" s="78"/>
      <c r="AI41" s="78"/>
      <c r="AJ41" s="78"/>
      <c r="AK41" s="78"/>
      <c r="AL41" s="79">
        <v>100</v>
      </c>
      <c r="AM41" s="79">
        <v>100</v>
      </c>
      <c r="AN41" s="79">
        <v>100</v>
      </c>
      <c r="AO41" s="79">
        <v>100</v>
      </c>
      <c r="AP41" s="79" t="s">
        <v>282</v>
      </c>
      <c r="AQ41" s="79" t="s">
        <v>282</v>
      </c>
      <c r="AR41" s="79">
        <v>1</v>
      </c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9">
        <v>1316250</v>
      </c>
      <c r="CB41" s="79">
        <v>2516750</v>
      </c>
      <c r="CC41" s="79">
        <v>2304500</v>
      </c>
      <c r="CD41" s="79">
        <v>100</v>
      </c>
      <c r="CE41" s="79" t="s">
        <v>282</v>
      </c>
      <c r="CF41" s="79" t="s">
        <v>282</v>
      </c>
      <c r="CG41" s="79">
        <v>1</v>
      </c>
      <c r="CH41" s="57">
        <v>0</v>
      </c>
      <c r="CI41" s="57">
        <v>1</v>
      </c>
    </row>
    <row r="42" spans="1:87" x14ac:dyDescent="0.25">
      <c r="A42" s="57" t="s">
        <v>14</v>
      </c>
      <c r="B42" s="131">
        <v>41065.416666666664</v>
      </c>
      <c r="C42" s="131">
        <v>41064.417361111111</v>
      </c>
      <c r="D42" s="131">
        <v>41065.375694444447</v>
      </c>
      <c r="E42" s="57">
        <v>24</v>
      </c>
      <c r="F42" s="57" t="s">
        <v>281</v>
      </c>
      <c r="G42" s="57" t="s">
        <v>100</v>
      </c>
      <c r="H42" s="57" t="s">
        <v>92</v>
      </c>
      <c r="I42" s="79">
        <v>17.399999999999999</v>
      </c>
      <c r="J42" s="79">
        <v>15.1</v>
      </c>
      <c r="K42" s="79">
        <v>21.3</v>
      </c>
      <c r="L42" s="132"/>
      <c r="M42" s="79">
        <v>100</v>
      </c>
      <c r="N42" s="79" t="s">
        <v>282</v>
      </c>
      <c r="O42" s="79" t="s">
        <v>282</v>
      </c>
      <c r="P42" s="79">
        <v>1</v>
      </c>
      <c r="Q42" s="79">
        <v>100</v>
      </c>
      <c r="R42" s="79">
        <v>90</v>
      </c>
      <c r="S42" s="79">
        <v>90</v>
      </c>
      <c r="T42" s="78"/>
      <c r="U42" s="79">
        <v>100</v>
      </c>
      <c r="V42" s="79" t="s">
        <v>282</v>
      </c>
      <c r="W42" s="79" t="s">
        <v>282</v>
      </c>
      <c r="X42" s="79">
        <v>1</v>
      </c>
      <c r="Y42" s="79">
        <v>100</v>
      </c>
      <c r="Z42" s="79">
        <v>90</v>
      </c>
      <c r="AA42" s="79">
        <v>100</v>
      </c>
      <c r="AB42" s="78"/>
      <c r="AC42" s="79">
        <v>100</v>
      </c>
      <c r="AD42" s="79" t="s">
        <v>282</v>
      </c>
      <c r="AE42" s="79" t="s">
        <v>282</v>
      </c>
      <c r="AF42" s="78"/>
      <c r="AG42" s="78"/>
      <c r="AH42" s="78"/>
      <c r="AI42" s="78"/>
      <c r="AJ42" s="78"/>
      <c r="AK42" s="78"/>
      <c r="AL42" s="79">
        <v>100</v>
      </c>
      <c r="AM42" s="79">
        <v>100</v>
      </c>
      <c r="AN42" s="79">
        <v>100</v>
      </c>
      <c r="AO42" s="79">
        <v>100</v>
      </c>
      <c r="AP42" s="79" t="s">
        <v>282</v>
      </c>
      <c r="AQ42" s="79" t="s">
        <v>282</v>
      </c>
      <c r="AR42" s="79">
        <v>1</v>
      </c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9">
        <v>1316250</v>
      </c>
      <c r="CB42" s="79">
        <v>1915250</v>
      </c>
      <c r="CC42" s="79">
        <v>1924500</v>
      </c>
      <c r="CD42" s="79">
        <v>100</v>
      </c>
      <c r="CE42" s="79" t="s">
        <v>282</v>
      </c>
      <c r="CF42" s="79" t="s">
        <v>282</v>
      </c>
      <c r="CG42" s="79">
        <v>1</v>
      </c>
      <c r="CH42" s="57">
        <v>0</v>
      </c>
      <c r="CI42" s="57">
        <v>1</v>
      </c>
    </row>
    <row r="43" spans="1:87" x14ac:dyDescent="0.25">
      <c r="A43" s="57" t="s">
        <v>28</v>
      </c>
      <c r="B43" s="131">
        <v>41065.423611111109</v>
      </c>
      <c r="C43" s="131">
        <v>41064.42291666667</v>
      </c>
      <c r="D43" s="131">
        <v>41065.381249999999</v>
      </c>
      <c r="E43" s="57">
        <v>24</v>
      </c>
      <c r="F43" s="57" t="s">
        <v>281</v>
      </c>
      <c r="G43" s="57" t="s">
        <v>100</v>
      </c>
      <c r="H43" s="57" t="s">
        <v>92</v>
      </c>
      <c r="I43" s="79">
        <v>18.399999999999999</v>
      </c>
      <c r="J43" s="79">
        <v>27.1</v>
      </c>
      <c r="K43" s="79">
        <v>27.3</v>
      </c>
      <c r="L43" s="132"/>
      <c r="M43" s="79">
        <v>100</v>
      </c>
      <c r="N43" s="79" t="s">
        <v>282</v>
      </c>
      <c r="O43" s="79" t="s">
        <v>282</v>
      </c>
      <c r="P43" s="79">
        <v>1</v>
      </c>
      <c r="Q43" s="79">
        <v>100</v>
      </c>
      <c r="R43" s="79">
        <v>100</v>
      </c>
      <c r="S43" s="79">
        <v>100</v>
      </c>
      <c r="T43" s="78"/>
      <c r="U43" s="79">
        <v>100</v>
      </c>
      <c r="V43" s="79" t="s">
        <v>282</v>
      </c>
      <c r="W43" s="79" t="s">
        <v>282</v>
      </c>
      <c r="X43" s="79">
        <v>1</v>
      </c>
      <c r="Y43" s="79">
        <v>100</v>
      </c>
      <c r="Z43" s="79">
        <v>100</v>
      </c>
      <c r="AA43" s="79">
        <v>100</v>
      </c>
      <c r="AB43" s="78"/>
      <c r="AC43" s="79">
        <v>100</v>
      </c>
      <c r="AD43" s="79" t="s">
        <v>282</v>
      </c>
      <c r="AE43" s="79" t="s">
        <v>282</v>
      </c>
      <c r="AF43" s="78"/>
      <c r="AG43" s="78"/>
      <c r="AH43" s="78"/>
      <c r="AI43" s="78"/>
      <c r="AJ43" s="78"/>
      <c r="AK43" s="78"/>
      <c r="AL43" s="79">
        <v>100</v>
      </c>
      <c r="AM43" s="79">
        <v>100</v>
      </c>
      <c r="AN43" s="79">
        <v>100</v>
      </c>
      <c r="AO43" s="79">
        <v>100</v>
      </c>
      <c r="AP43" s="79" t="s">
        <v>282</v>
      </c>
      <c r="AQ43" s="79" t="s">
        <v>282</v>
      </c>
      <c r="AR43" s="79">
        <v>1</v>
      </c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9">
        <v>1316250</v>
      </c>
      <c r="CB43" s="79">
        <v>1697250</v>
      </c>
      <c r="CC43" s="79">
        <v>1864000</v>
      </c>
      <c r="CD43" s="79">
        <v>100</v>
      </c>
      <c r="CE43" s="79" t="s">
        <v>282</v>
      </c>
      <c r="CF43" s="79" t="s">
        <v>282</v>
      </c>
      <c r="CG43" s="79">
        <v>1</v>
      </c>
      <c r="CH43" s="57">
        <v>0</v>
      </c>
      <c r="CI43" s="57">
        <v>1</v>
      </c>
    </row>
    <row r="44" spans="1:87" x14ac:dyDescent="0.25">
      <c r="A44" s="57" t="s">
        <v>25</v>
      </c>
      <c r="B44" s="131">
        <v>41065.435416666667</v>
      </c>
      <c r="C44" s="131">
        <v>41064.434027777781</v>
      </c>
      <c r="D44" s="131">
        <v>41065.392361111109</v>
      </c>
      <c r="E44" s="57">
        <v>24</v>
      </c>
      <c r="F44" s="57" t="s">
        <v>281</v>
      </c>
      <c r="G44" s="57" t="s">
        <v>100</v>
      </c>
      <c r="H44" s="57" t="s">
        <v>92</v>
      </c>
      <c r="I44" s="79">
        <v>16.399999999999999</v>
      </c>
      <c r="J44" s="79">
        <v>22.9</v>
      </c>
      <c r="K44" s="79">
        <v>24.7</v>
      </c>
      <c r="L44" s="132"/>
      <c r="M44" s="79">
        <v>100</v>
      </c>
      <c r="N44" s="79" t="s">
        <v>282</v>
      </c>
      <c r="O44" s="79" t="s">
        <v>282</v>
      </c>
      <c r="P44" s="79">
        <v>1</v>
      </c>
      <c r="Q44" s="79">
        <v>100</v>
      </c>
      <c r="R44" s="79">
        <v>100</v>
      </c>
      <c r="S44" s="79">
        <v>100</v>
      </c>
      <c r="T44" s="78"/>
      <c r="U44" s="79">
        <v>100</v>
      </c>
      <c r="V44" s="79" t="s">
        <v>282</v>
      </c>
      <c r="W44" s="79" t="s">
        <v>282</v>
      </c>
      <c r="X44" s="79">
        <v>1</v>
      </c>
      <c r="Y44" s="79">
        <v>100</v>
      </c>
      <c r="Z44" s="79">
        <v>100</v>
      </c>
      <c r="AA44" s="79">
        <v>100</v>
      </c>
      <c r="AB44" s="78"/>
      <c r="AC44" s="79">
        <v>100</v>
      </c>
      <c r="AD44" s="79" t="s">
        <v>282</v>
      </c>
      <c r="AE44" s="79" t="s">
        <v>282</v>
      </c>
      <c r="AF44" s="78"/>
      <c r="AG44" s="78"/>
      <c r="AH44" s="78"/>
      <c r="AI44" s="78"/>
      <c r="AJ44" s="78"/>
      <c r="AK44" s="78"/>
      <c r="AL44" s="79">
        <v>100</v>
      </c>
      <c r="AM44" s="79">
        <v>90</v>
      </c>
      <c r="AN44" s="79">
        <v>100</v>
      </c>
      <c r="AO44" s="79">
        <v>100</v>
      </c>
      <c r="AP44" s="79" t="s">
        <v>282</v>
      </c>
      <c r="AQ44" s="79" t="s">
        <v>282</v>
      </c>
      <c r="AR44" s="79">
        <v>1</v>
      </c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9">
        <v>1316250</v>
      </c>
      <c r="CB44" s="79">
        <v>2057000</v>
      </c>
      <c r="CC44" s="79">
        <v>2115500</v>
      </c>
      <c r="CD44" s="79">
        <v>100</v>
      </c>
      <c r="CE44" s="79" t="s">
        <v>282</v>
      </c>
      <c r="CF44" s="79" t="s">
        <v>282</v>
      </c>
      <c r="CG44" s="79">
        <v>1</v>
      </c>
      <c r="CH44" s="57">
        <v>0</v>
      </c>
      <c r="CI44" s="57">
        <v>1</v>
      </c>
    </row>
    <row r="45" spans="1:87" x14ac:dyDescent="0.25">
      <c r="A45" s="57" t="s">
        <v>30</v>
      </c>
      <c r="B45" s="131">
        <v>41065.438888888886</v>
      </c>
      <c r="C45" s="131">
        <v>41064.441666666666</v>
      </c>
      <c r="D45" s="131">
        <v>41065.4</v>
      </c>
      <c r="E45" s="57">
        <v>24</v>
      </c>
      <c r="F45" s="57" t="s">
        <v>281</v>
      </c>
      <c r="G45" s="57" t="s">
        <v>100</v>
      </c>
      <c r="H45" s="57" t="s">
        <v>92</v>
      </c>
      <c r="I45" s="79">
        <v>20.2</v>
      </c>
      <c r="J45" s="79">
        <v>24.5</v>
      </c>
      <c r="K45" s="79">
        <v>23.4</v>
      </c>
      <c r="L45" s="132"/>
      <c r="M45" s="79">
        <v>100</v>
      </c>
      <c r="N45" s="79" t="s">
        <v>282</v>
      </c>
      <c r="O45" s="79" t="s">
        <v>282</v>
      </c>
      <c r="P45" s="79">
        <v>1</v>
      </c>
      <c r="Q45" s="79">
        <v>100</v>
      </c>
      <c r="R45" s="79">
        <v>100</v>
      </c>
      <c r="S45" s="79">
        <v>100</v>
      </c>
      <c r="T45" s="78"/>
      <c r="U45" s="79">
        <v>100</v>
      </c>
      <c r="V45" s="79" t="s">
        <v>282</v>
      </c>
      <c r="W45" s="79" t="s">
        <v>282</v>
      </c>
      <c r="X45" s="79">
        <v>1</v>
      </c>
      <c r="Y45" s="79">
        <v>100</v>
      </c>
      <c r="Z45" s="79">
        <v>100</v>
      </c>
      <c r="AA45" s="79">
        <v>100</v>
      </c>
      <c r="AB45" s="78"/>
      <c r="AC45" s="79">
        <v>100</v>
      </c>
      <c r="AD45" s="79" t="s">
        <v>282</v>
      </c>
      <c r="AE45" s="79" t="s">
        <v>282</v>
      </c>
      <c r="AF45" s="78"/>
      <c r="AG45" s="78"/>
      <c r="AH45" s="78"/>
      <c r="AI45" s="78"/>
      <c r="AJ45" s="78"/>
      <c r="AK45" s="78"/>
      <c r="AL45" s="79">
        <v>100</v>
      </c>
      <c r="AM45" s="79">
        <v>100</v>
      </c>
      <c r="AN45" s="79">
        <v>100</v>
      </c>
      <c r="AO45" s="79">
        <v>100</v>
      </c>
      <c r="AP45" s="79" t="s">
        <v>282</v>
      </c>
      <c r="AQ45" s="79" t="s">
        <v>282</v>
      </c>
      <c r="AR45" s="79">
        <v>1</v>
      </c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9">
        <v>1316250</v>
      </c>
      <c r="CB45" s="79">
        <v>1915250</v>
      </c>
      <c r="CC45" s="79">
        <v>1924500</v>
      </c>
      <c r="CD45" s="79">
        <v>100</v>
      </c>
      <c r="CE45" s="79" t="s">
        <v>282</v>
      </c>
      <c r="CF45" s="79" t="s">
        <v>282</v>
      </c>
      <c r="CG45" s="79">
        <v>1</v>
      </c>
      <c r="CH45" s="57">
        <v>0</v>
      </c>
      <c r="CI45" s="57">
        <v>1</v>
      </c>
    </row>
    <row r="46" spans="1:87" x14ac:dyDescent="0.25">
      <c r="A46" s="57" t="s">
        <v>20</v>
      </c>
      <c r="B46" s="131">
        <v>41072.422222222223</v>
      </c>
      <c r="C46" s="131">
        <v>41071.456250000003</v>
      </c>
      <c r="D46" s="131">
        <v>41072.414583333331</v>
      </c>
      <c r="E46" s="57">
        <v>24</v>
      </c>
      <c r="F46" s="57" t="s">
        <v>281</v>
      </c>
      <c r="G46" s="57" t="s">
        <v>100</v>
      </c>
      <c r="H46" s="57" t="s">
        <v>92</v>
      </c>
      <c r="I46" s="79">
        <v>21.9</v>
      </c>
      <c r="J46" s="79">
        <v>24.9</v>
      </c>
      <c r="K46" s="79">
        <v>24.2</v>
      </c>
      <c r="L46" s="132"/>
      <c r="M46" s="79">
        <v>100</v>
      </c>
      <c r="N46" s="79" t="s">
        <v>282</v>
      </c>
      <c r="O46" s="79" t="s">
        <v>282</v>
      </c>
      <c r="P46" s="79">
        <v>1</v>
      </c>
      <c r="Q46" s="79">
        <v>100</v>
      </c>
      <c r="R46" s="79">
        <v>100</v>
      </c>
      <c r="S46" s="79">
        <v>100</v>
      </c>
      <c r="T46" s="78"/>
      <c r="U46" s="79">
        <v>100</v>
      </c>
      <c r="V46" s="79" t="s">
        <v>282</v>
      </c>
      <c r="W46" s="79" t="s">
        <v>282</v>
      </c>
      <c r="X46" s="79">
        <v>1</v>
      </c>
      <c r="Y46" s="79">
        <v>100</v>
      </c>
      <c r="Z46" s="79">
        <v>100</v>
      </c>
      <c r="AA46" s="79">
        <v>100</v>
      </c>
      <c r="AB46" s="78"/>
      <c r="AC46" s="79">
        <v>100</v>
      </c>
      <c r="AD46" s="79" t="s">
        <v>282</v>
      </c>
      <c r="AE46" s="79" t="s">
        <v>282</v>
      </c>
      <c r="AF46" s="78"/>
      <c r="AG46" s="78"/>
      <c r="AH46" s="78"/>
      <c r="AI46" s="78"/>
      <c r="AJ46" s="78"/>
      <c r="AK46" s="78"/>
      <c r="AL46" s="79">
        <v>100</v>
      </c>
      <c r="AM46" s="79">
        <v>100</v>
      </c>
      <c r="AN46" s="79">
        <v>100</v>
      </c>
      <c r="AO46" s="79">
        <v>100</v>
      </c>
      <c r="AP46" s="79" t="s">
        <v>282</v>
      </c>
      <c r="AQ46" s="79" t="s">
        <v>282</v>
      </c>
      <c r="AR46" s="79">
        <v>1</v>
      </c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9">
        <v>1292750</v>
      </c>
      <c r="CB46" s="79">
        <v>1625750</v>
      </c>
      <c r="CC46" s="79">
        <v>1541500</v>
      </c>
      <c r="CD46" s="79">
        <v>100</v>
      </c>
      <c r="CE46" s="79" t="s">
        <v>282</v>
      </c>
      <c r="CF46" s="79" t="s">
        <v>282</v>
      </c>
      <c r="CG46" s="79">
        <v>1</v>
      </c>
      <c r="CH46" s="57">
        <v>3.8E-3</v>
      </c>
      <c r="CI46" s="57">
        <v>1</v>
      </c>
    </row>
    <row r="47" spans="1:87" x14ac:dyDescent="0.25">
      <c r="A47" s="57" t="s">
        <v>18</v>
      </c>
      <c r="B47" s="131">
        <v>41072.447916666664</v>
      </c>
      <c r="C47" s="131">
        <v>41071.481944444444</v>
      </c>
      <c r="D47" s="131">
        <v>41072.44027777778</v>
      </c>
      <c r="E47" s="57">
        <v>24</v>
      </c>
      <c r="F47" s="57" t="s">
        <v>281</v>
      </c>
      <c r="G47" s="57" t="s">
        <v>100</v>
      </c>
      <c r="H47" s="57" t="s">
        <v>92</v>
      </c>
      <c r="I47" s="79">
        <v>22.2</v>
      </c>
      <c r="J47" s="79">
        <v>30.9</v>
      </c>
      <c r="K47" s="79">
        <v>30.1</v>
      </c>
      <c r="L47" s="132"/>
      <c r="M47" s="79">
        <v>100</v>
      </c>
      <c r="N47" s="79" t="s">
        <v>282</v>
      </c>
      <c r="O47" s="79" t="s">
        <v>282</v>
      </c>
      <c r="P47" s="79">
        <v>1</v>
      </c>
      <c r="Q47" s="79">
        <v>100</v>
      </c>
      <c r="R47" s="79">
        <v>100</v>
      </c>
      <c r="S47" s="79">
        <v>100</v>
      </c>
      <c r="T47" s="78"/>
      <c r="U47" s="79">
        <v>100</v>
      </c>
      <c r="V47" s="79" t="s">
        <v>282</v>
      </c>
      <c r="W47" s="79" t="s">
        <v>282</v>
      </c>
      <c r="X47" s="79">
        <v>1</v>
      </c>
      <c r="Y47" s="79">
        <v>100</v>
      </c>
      <c r="Z47" s="79">
        <v>100</v>
      </c>
      <c r="AA47" s="79">
        <v>100</v>
      </c>
      <c r="AB47" s="78"/>
      <c r="AC47" s="79">
        <v>100</v>
      </c>
      <c r="AD47" s="79" t="s">
        <v>282</v>
      </c>
      <c r="AE47" s="79" t="s">
        <v>282</v>
      </c>
      <c r="AF47" s="78"/>
      <c r="AG47" s="78"/>
      <c r="AH47" s="78"/>
      <c r="AI47" s="78"/>
      <c r="AJ47" s="78"/>
      <c r="AK47" s="78"/>
      <c r="AL47" s="79">
        <v>100</v>
      </c>
      <c r="AM47" s="79">
        <v>100</v>
      </c>
      <c r="AN47" s="79">
        <v>100</v>
      </c>
      <c r="AO47" s="79">
        <v>100</v>
      </c>
      <c r="AP47" s="79" t="s">
        <v>282</v>
      </c>
      <c r="AQ47" s="79" t="s">
        <v>282</v>
      </c>
      <c r="AR47" s="79">
        <v>1</v>
      </c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9">
        <v>1292750</v>
      </c>
      <c r="CB47" s="79">
        <v>1763500</v>
      </c>
      <c r="CC47" s="79">
        <v>1523000</v>
      </c>
      <c r="CD47" s="79">
        <v>100</v>
      </c>
      <c r="CE47" s="79" t="s">
        <v>282</v>
      </c>
      <c r="CF47" s="79" t="s">
        <v>282</v>
      </c>
      <c r="CG47" s="79">
        <v>1</v>
      </c>
      <c r="CH47" s="57">
        <v>2.9999999999999997E-4</v>
      </c>
      <c r="CI47" s="57">
        <v>1</v>
      </c>
    </row>
    <row r="48" spans="1:87" x14ac:dyDescent="0.25">
      <c r="A48" s="57" t="s">
        <v>26</v>
      </c>
      <c r="B48" s="131">
        <v>41072.472222222219</v>
      </c>
      <c r="C48" s="131">
        <v>41071.509027777778</v>
      </c>
      <c r="D48" s="131">
        <v>41072.467361111114</v>
      </c>
      <c r="E48" s="57">
        <v>24</v>
      </c>
      <c r="F48" s="57" t="s">
        <v>281</v>
      </c>
      <c r="G48" s="57" t="s">
        <v>100</v>
      </c>
      <c r="H48" s="57" t="s">
        <v>92</v>
      </c>
      <c r="I48" s="79">
        <v>22.2</v>
      </c>
      <c r="J48" s="79">
        <v>27.1</v>
      </c>
      <c r="K48" s="79">
        <v>25.2</v>
      </c>
      <c r="L48" s="132"/>
      <c r="M48" s="79">
        <v>100</v>
      </c>
      <c r="N48" s="79" t="s">
        <v>282</v>
      </c>
      <c r="O48" s="79" t="s">
        <v>282</v>
      </c>
      <c r="P48" s="79">
        <v>1</v>
      </c>
      <c r="Q48" s="79">
        <v>100</v>
      </c>
      <c r="R48" s="79">
        <v>100</v>
      </c>
      <c r="S48" s="79">
        <v>90</v>
      </c>
      <c r="T48" s="78"/>
      <c r="U48" s="79">
        <v>100</v>
      </c>
      <c r="V48" s="79" t="s">
        <v>282</v>
      </c>
      <c r="W48" s="79" t="s">
        <v>282</v>
      </c>
      <c r="X48" s="79">
        <v>1</v>
      </c>
      <c r="Y48" s="79">
        <v>100</v>
      </c>
      <c r="Z48" s="79">
        <v>100</v>
      </c>
      <c r="AA48" s="79">
        <v>90</v>
      </c>
      <c r="AB48" s="78"/>
      <c r="AC48" s="79">
        <v>100</v>
      </c>
      <c r="AD48" s="79" t="s">
        <v>282</v>
      </c>
      <c r="AE48" s="79" t="s">
        <v>282</v>
      </c>
      <c r="AF48" s="78"/>
      <c r="AG48" s="78"/>
      <c r="AH48" s="78"/>
      <c r="AI48" s="78"/>
      <c r="AJ48" s="78"/>
      <c r="AK48" s="78"/>
      <c r="AL48" s="79">
        <v>100</v>
      </c>
      <c r="AM48" s="79">
        <v>100</v>
      </c>
      <c r="AN48" s="79">
        <v>100</v>
      </c>
      <c r="AO48" s="79">
        <v>100</v>
      </c>
      <c r="AP48" s="79" t="s">
        <v>282</v>
      </c>
      <c r="AQ48" s="79" t="s">
        <v>282</v>
      </c>
      <c r="AR48" s="79">
        <v>1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9">
        <v>1292750</v>
      </c>
      <c r="CB48" s="79">
        <v>1520250</v>
      </c>
      <c r="CC48" s="79">
        <v>1616500</v>
      </c>
      <c r="CD48" s="79">
        <v>100</v>
      </c>
      <c r="CE48" s="79" t="s">
        <v>282</v>
      </c>
      <c r="CF48" s="79" t="s">
        <v>282</v>
      </c>
      <c r="CG48" s="79">
        <v>1</v>
      </c>
      <c r="CH48" s="57">
        <v>5.5999999999999999E-3</v>
      </c>
      <c r="CI48" s="57">
        <v>1</v>
      </c>
    </row>
    <row r="49" spans="1:85" x14ac:dyDescent="0.25">
      <c r="A49" s="57" t="s">
        <v>22</v>
      </c>
      <c r="B49" s="131">
        <v>41072.375</v>
      </c>
      <c r="F49" s="57" t="s">
        <v>281</v>
      </c>
      <c r="G49" s="57" t="s">
        <v>100</v>
      </c>
      <c r="H49" s="57" t="s">
        <v>92</v>
      </c>
      <c r="I49" s="79">
        <v>22.2</v>
      </c>
      <c r="J49" s="79">
        <v>23.7</v>
      </c>
      <c r="K49" s="79">
        <v>27.3</v>
      </c>
      <c r="L49" s="78"/>
      <c r="M49" s="79">
        <v>100</v>
      </c>
      <c r="N49" s="79" t="s">
        <v>282</v>
      </c>
      <c r="O49" s="79" t="s">
        <v>282</v>
      </c>
      <c r="P49" s="79">
        <v>1</v>
      </c>
      <c r="Q49" s="79">
        <v>100</v>
      </c>
      <c r="R49" s="79">
        <v>100</v>
      </c>
      <c r="S49" s="79">
        <v>100</v>
      </c>
      <c r="T49" s="78"/>
      <c r="U49" s="79">
        <v>100</v>
      </c>
      <c r="V49" s="79" t="s">
        <v>282</v>
      </c>
      <c r="W49" s="79" t="s">
        <v>282</v>
      </c>
      <c r="X49" s="79">
        <v>1</v>
      </c>
      <c r="Y49" s="79">
        <v>100</v>
      </c>
      <c r="Z49" s="79">
        <v>100</v>
      </c>
      <c r="AA49" s="79">
        <v>100</v>
      </c>
      <c r="AB49" s="78"/>
      <c r="AC49" s="79">
        <v>100</v>
      </c>
      <c r="AD49" s="79" t="s">
        <v>282</v>
      </c>
      <c r="AE49" s="79" t="s">
        <v>282</v>
      </c>
      <c r="AF49" s="78"/>
      <c r="AG49" s="78"/>
      <c r="AH49" s="78"/>
      <c r="AI49" s="78"/>
      <c r="AJ49" s="78"/>
      <c r="AK49" s="78"/>
      <c r="AL49" s="79">
        <v>100</v>
      </c>
      <c r="AM49" s="79">
        <v>100</v>
      </c>
      <c r="AN49" s="79">
        <v>100</v>
      </c>
      <c r="AO49" s="79">
        <v>100</v>
      </c>
      <c r="AP49" s="79" t="s">
        <v>282</v>
      </c>
      <c r="AQ49" s="79" t="s">
        <v>282</v>
      </c>
      <c r="AR49" s="79">
        <v>1</v>
      </c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9">
        <v>1645500</v>
      </c>
      <c r="CB49" s="79">
        <v>100</v>
      </c>
      <c r="CC49" s="79" t="s">
        <v>282</v>
      </c>
      <c r="CD49" s="79" t="s">
        <v>282</v>
      </c>
      <c r="CE49" s="79">
        <v>1</v>
      </c>
      <c r="CF49" s="79">
        <v>0</v>
      </c>
      <c r="CG49" s="79">
        <v>1</v>
      </c>
    </row>
    <row r="50" spans="1:85" x14ac:dyDescent="0.25">
      <c r="A50" s="57" t="s">
        <v>27</v>
      </c>
      <c r="B50" s="131">
        <v>41072.395833333336</v>
      </c>
      <c r="F50" s="57" t="s">
        <v>281</v>
      </c>
      <c r="G50" s="57" t="s">
        <v>100</v>
      </c>
      <c r="H50" s="57" t="s">
        <v>92</v>
      </c>
      <c r="I50" s="79">
        <v>22.2</v>
      </c>
      <c r="J50" s="79">
        <v>27.9</v>
      </c>
      <c r="K50" s="79">
        <v>27.7</v>
      </c>
      <c r="L50" s="78"/>
      <c r="M50" s="79">
        <v>100</v>
      </c>
      <c r="N50" s="79" t="s">
        <v>282</v>
      </c>
      <c r="O50" s="79" t="s">
        <v>282</v>
      </c>
      <c r="P50" s="79">
        <v>1</v>
      </c>
      <c r="Q50" s="79">
        <v>100</v>
      </c>
      <c r="R50" s="79">
        <v>100</v>
      </c>
      <c r="S50" s="79">
        <v>100</v>
      </c>
      <c r="T50" s="78"/>
      <c r="U50" s="79">
        <v>100</v>
      </c>
      <c r="V50" s="79" t="s">
        <v>282</v>
      </c>
      <c r="W50" s="79" t="s">
        <v>282</v>
      </c>
      <c r="X50" s="79">
        <v>1</v>
      </c>
      <c r="Y50" s="79">
        <v>100</v>
      </c>
      <c r="Z50" s="79">
        <v>100</v>
      </c>
      <c r="AA50" s="79">
        <v>100</v>
      </c>
      <c r="AB50" s="78"/>
      <c r="AC50" s="79">
        <v>100</v>
      </c>
      <c r="AD50" s="79" t="s">
        <v>282</v>
      </c>
      <c r="AE50" s="79" t="s">
        <v>282</v>
      </c>
      <c r="AF50" s="78"/>
      <c r="AG50" s="78"/>
      <c r="AH50" s="78"/>
      <c r="AI50" s="78"/>
      <c r="AJ50" s="78"/>
      <c r="AK50" s="78"/>
      <c r="AL50" s="79">
        <v>100</v>
      </c>
      <c r="AM50" s="79">
        <v>100</v>
      </c>
      <c r="AN50" s="79">
        <v>100</v>
      </c>
      <c r="AO50" s="79">
        <v>100</v>
      </c>
      <c r="AP50" s="79" t="s">
        <v>282</v>
      </c>
      <c r="AQ50" s="79" t="s">
        <v>282</v>
      </c>
      <c r="AR50" s="79">
        <v>1</v>
      </c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9">
        <v>1508250</v>
      </c>
      <c r="CB50" s="79">
        <v>100</v>
      </c>
      <c r="CC50" s="79" t="s">
        <v>282</v>
      </c>
      <c r="CD50" s="79" t="s">
        <v>282</v>
      </c>
      <c r="CE50" s="79">
        <v>1</v>
      </c>
      <c r="CF50" s="79">
        <v>2.7000000000000001E-3</v>
      </c>
      <c r="CG50" s="79">
        <v>1</v>
      </c>
    </row>
  </sheetData>
  <mergeCells count="22">
    <mergeCell ref="AS3:AX3"/>
    <mergeCell ref="I1:P1"/>
    <mergeCell ref="Q1:X1"/>
    <mergeCell ref="Y1:AE1"/>
    <mergeCell ref="AF1:AK1"/>
    <mergeCell ref="AL1:AR1"/>
    <mergeCell ref="AS1:BB1"/>
    <mergeCell ref="I3:O3"/>
    <mergeCell ref="Q3:W3"/>
    <mergeCell ref="Y3:AE3"/>
    <mergeCell ref="AF3:AI3"/>
    <mergeCell ref="AL3:AQ3"/>
    <mergeCell ref="CD3:CF3"/>
    <mergeCell ref="BC1:BJ1"/>
    <mergeCell ref="BK1:BR1"/>
    <mergeCell ref="BS1:BZ1"/>
    <mergeCell ref="CA1:CI1"/>
    <mergeCell ref="AY3:BA3"/>
    <mergeCell ref="BC3:BI3"/>
    <mergeCell ref="BK3:BQ3"/>
    <mergeCell ref="BS3:BY3"/>
    <mergeCell ref="CA3:CC3"/>
  </mergeCells>
  <printOptions horizontalCentered="1"/>
  <pageMargins left="0.2" right="0.2" top="0.75" bottom="0.5" header="0.5" footer="0.5"/>
  <pageSetup scale="67" orientation="landscape" r:id="rId1"/>
  <headerFooter alignWithMargins="0">
    <oddHeader>&amp;C&amp;"Arial,Bold"&amp;11SAR Toxicity Testing for Mass Loading Sites: 2011-12</oddHeader>
    <oddFooter>&amp;CTable C-11-II.9</oddFooter>
  </headerFooter>
  <colBreaks count="2" manualBreakCount="2">
    <brk id="44" max="53" man="1"/>
    <brk id="70" max="5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view="pageBreakPreview" zoomScaleNormal="100" zoomScaleSheetLayoutView="100" workbookViewId="0">
      <selection activeCell="A4" sqref="A4"/>
    </sheetView>
  </sheetViews>
  <sheetFormatPr defaultColWidth="9.1796875" defaultRowHeight="12.5" x14ac:dyDescent="0.25"/>
  <cols>
    <col min="1" max="1" width="11.453125" style="56" customWidth="1"/>
    <col min="2" max="3" width="14.54296875" style="56" customWidth="1"/>
    <col min="4" max="4" width="12.26953125" style="56" bestFit="1" customWidth="1"/>
    <col min="5" max="5" width="9.26953125" style="56" bestFit="1" customWidth="1"/>
    <col min="6" max="8" width="9.1796875" style="56" customWidth="1"/>
    <col min="9" max="12" width="7.453125" style="56" customWidth="1"/>
    <col min="13" max="16384" width="9.1796875" style="56"/>
  </cols>
  <sheetData>
    <row r="1" spans="1:13" s="119" customFormat="1" ht="13" x14ac:dyDescent="0.3">
      <c r="A1" s="112"/>
      <c r="B1" s="111"/>
      <c r="C1" s="111"/>
      <c r="D1" s="111"/>
      <c r="E1" s="111"/>
      <c r="F1" s="111"/>
      <c r="G1" s="111"/>
      <c r="H1" s="136"/>
      <c r="I1" s="373" t="s">
        <v>289</v>
      </c>
      <c r="J1" s="373"/>
      <c r="K1" s="373"/>
      <c r="L1" s="374"/>
      <c r="M1" s="137"/>
    </row>
    <row r="2" spans="1:13" s="119" customFormat="1" ht="82.5" x14ac:dyDescent="0.3">
      <c r="A2" s="138"/>
      <c r="B2" s="139"/>
      <c r="C2" s="375" t="s">
        <v>228</v>
      </c>
      <c r="D2" s="375"/>
      <c r="E2" s="139"/>
      <c r="F2" s="139"/>
      <c r="G2" s="139"/>
      <c r="H2" s="140"/>
      <c r="I2" s="141" t="s">
        <v>257</v>
      </c>
      <c r="J2" s="99" t="s">
        <v>258</v>
      </c>
      <c r="K2" s="99" t="s">
        <v>254</v>
      </c>
      <c r="L2" s="142" t="s">
        <v>255</v>
      </c>
      <c r="M2" s="137"/>
    </row>
    <row r="3" spans="1:13" s="119" customFormat="1" ht="13.5" thickBot="1" x14ac:dyDescent="0.35">
      <c r="A3" s="143" t="s">
        <v>83</v>
      </c>
      <c r="B3" s="144" t="s">
        <v>191</v>
      </c>
      <c r="C3" s="144" t="s">
        <v>190</v>
      </c>
      <c r="D3" s="144" t="s">
        <v>189</v>
      </c>
      <c r="E3" s="144" t="s">
        <v>188</v>
      </c>
      <c r="F3" s="144" t="s">
        <v>248</v>
      </c>
      <c r="G3" s="144" t="s">
        <v>79</v>
      </c>
      <c r="H3" s="144" t="s">
        <v>187</v>
      </c>
      <c r="I3" s="346" t="s">
        <v>290</v>
      </c>
      <c r="J3" s="348"/>
      <c r="K3" s="346" t="s">
        <v>276</v>
      </c>
      <c r="L3" s="376"/>
      <c r="M3" s="137"/>
    </row>
    <row r="4" spans="1:13" x14ac:dyDescent="0.25">
      <c r="A4" s="145" t="s">
        <v>14</v>
      </c>
      <c r="B4" s="146">
        <v>40778.416666666664</v>
      </c>
      <c r="C4" s="147"/>
      <c r="D4" s="147"/>
      <c r="E4" s="147"/>
      <c r="F4" s="145" t="s">
        <v>291</v>
      </c>
      <c r="G4" s="145" t="s">
        <v>100</v>
      </c>
      <c r="H4" s="145" t="s">
        <v>92</v>
      </c>
      <c r="I4" s="145">
        <v>87.5</v>
      </c>
      <c r="J4" s="145">
        <v>82.5</v>
      </c>
      <c r="K4" s="147"/>
      <c r="L4" s="147"/>
    </row>
    <row r="5" spans="1:13" x14ac:dyDescent="0.25">
      <c r="A5" s="148" t="s">
        <v>14</v>
      </c>
      <c r="B5" s="149">
        <v>40917.421527777777</v>
      </c>
      <c r="C5" s="149">
        <v>40917.420138888891</v>
      </c>
      <c r="D5" s="149">
        <v>40918.378472222219</v>
      </c>
      <c r="E5" s="148">
        <v>24</v>
      </c>
      <c r="F5" s="148" t="s">
        <v>291</v>
      </c>
      <c r="G5" s="148" t="s">
        <v>100</v>
      </c>
      <c r="H5" s="148" t="s">
        <v>92</v>
      </c>
      <c r="I5" s="148">
        <v>87.5</v>
      </c>
      <c r="J5" s="148">
        <v>100</v>
      </c>
      <c r="K5" s="148" t="s">
        <v>282</v>
      </c>
      <c r="L5" s="148" t="s">
        <v>282</v>
      </c>
    </row>
    <row r="6" spans="1:13" x14ac:dyDescent="0.25">
      <c r="A6" s="148" t="s">
        <v>14</v>
      </c>
      <c r="B6" s="149">
        <v>41002.395833333336</v>
      </c>
      <c r="C6" s="150"/>
      <c r="D6" s="150"/>
      <c r="E6" s="150"/>
      <c r="F6" s="148" t="s">
        <v>291</v>
      </c>
      <c r="G6" s="148" t="s">
        <v>100</v>
      </c>
      <c r="H6" s="148" t="s">
        <v>92</v>
      </c>
      <c r="I6" s="148">
        <v>90</v>
      </c>
      <c r="J6" s="148">
        <v>77.5</v>
      </c>
      <c r="K6" s="150"/>
      <c r="L6" s="150"/>
    </row>
    <row r="7" spans="1:13" x14ac:dyDescent="0.25">
      <c r="A7" s="148" t="s">
        <v>14</v>
      </c>
      <c r="B7" s="149">
        <v>41065.416666666664</v>
      </c>
      <c r="C7" s="150"/>
      <c r="D7" s="150"/>
      <c r="E7" s="150"/>
      <c r="F7" s="148" t="s">
        <v>291</v>
      </c>
      <c r="G7" s="148" t="s">
        <v>100</v>
      </c>
      <c r="H7" s="148" t="s">
        <v>92</v>
      </c>
      <c r="I7" s="148">
        <v>92.5</v>
      </c>
      <c r="J7" s="148">
        <v>92.5</v>
      </c>
      <c r="K7" s="150"/>
      <c r="L7" s="150"/>
    </row>
    <row r="8" spans="1:13" x14ac:dyDescent="0.25">
      <c r="A8" s="148" t="s">
        <v>28</v>
      </c>
      <c r="B8" s="149">
        <v>40778.440972222219</v>
      </c>
      <c r="C8" s="150"/>
      <c r="D8" s="150"/>
      <c r="E8" s="150"/>
      <c r="F8" s="148" t="s">
        <v>291</v>
      </c>
      <c r="G8" s="148" t="s">
        <v>100</v>
      </c>
      <c r="H8" s="148" t="s">
        <v>92</v>
      </c>
      <c r="I8" s="148">
        <v>87.5</v>
      </c>
      <c r="J8" s="148">
        <v>52.5</v>
      </c>
      <c r="K8" s="150"/>
      <c r="L8" s="150"/>
    </row>
    <row r="9" spans="1:13" x14ac:dyDescent="0.25">
      <c r="A9" s="148" t="s">
        <v>28</v>
      </c>
      <c r="B9" s="149">
        <v>40917.4375</v>
      </c>
      <c r="C9" s="149">
        <v>40917.435416666667</v>
      </c>
      <c r="D9" s="149">
        <v>40918.393750000003</v>
      </c>
      <c r="E9" s="148">
        <v>24</v>
      </c>
      <c r="F9" s="148" t="s">
        <v>291</v>
      </c>
      <c r="G9" s="148" t="s">
        <v>100</v>
      </c>
      <c r="H9" s="148" t="s">
        <v>92</v>
      </c>
      <c r="I9" s="148">
        <v>87.5</v>
      </c>
      <c r="J9" s="148">
        <v>85</v>
      </c>
      <c r="K9" s="148" t="s">
        <v>282</v>
      </c>
      <c r="L9" s="148" t="s">
        <v>282</v>
      </c>
    </row>
    <row r="10" spans="1:13" x14ac:dyDescent="0.25">
      <c r="A10" s="148" t="s">
        <v>28</v>
      </c>
      <c r="B10" s="149">
        <v>41002.479166666664</v>
      </c>
      <c r="C10" s="150"/>
      <c r="D10" s="150"/>
      <c r="E10" s="150"/>
      <c r="F10" s="148" t="s">
        <v>291</v>
      </c>
      <c r="G10" s="148" t="s">
        <v>100</v>
      </c>
      <c r="H10" s="148" t="s">
        <v>92</v>
      </c>
      <c r="I10" s="148">
        <v>90</v>
      </c>
      <c r="J10" s="148">
        <v>90</v>
      </c>
      <c r="K10" s="150"/>
      <c r="L10" s="150"/>
    </row>
    <row r="11" spans="1:13" x14ac:dyDescent="0.25">
      <c r="A11" s="148" t="s">
        <v>28</v>
      </c>
      <c r="B11" s="149">
        <v>41065.423611111109</v>
      </c>
      <c r="C11" s="150"/>
      <c r="D11" s="150"/>
      <c r="E11" s="150"/>
      <c r="F11" s="148" t="s">
        <v>291</v>
      </c>
      <c r="G11" s="148" t="s">
        <v>100</v>
      </c>
      <c r="H11" s="148" t="s">
        <v>92</v>
      </c>
      <c r="I11" s="148">
        <v>92.5</v>
      </c>
      <c r="J11" s="148">
        <v>97.5</v>
      </c>
      <c r="K11" s="150"/>
      <c r="L11" s="150"/>
    </row>
    <row r="12" spans="1:13" x14ac:dyDescent="0.25">
      <c r="A12" s="148" t="s">
        <v>29</v>
      </c>
      <c r="B12" s="149">
        <v>40778.415277777778</v>
      </c>
      <c r="C12" s="150"/>
      <c r="D12" s="150"/>
      <c r="E12" s="150"/>
      <c r="F12" s="148" t="s">
        <v>291</v>
      </c>
      <c r="G12" s="148" t="s">
        <v>100</v>
      </c>
      <c r="H12" s="148" t="s">
        <v>92</v>
      </c>
      <c r="I12" s="148">
        <v>87.5</v>
      </c>
      <c r="J12" s="148">
        <v>87.5</v>
      </c>
      <c r="K12" s="150"/>
      <c r="L12" s="150"/>
    </row>
    <row r="13" spans="1:13" x14ac:dyDescent="0.25">
      <c r="A13" s="148" t="s">
        <v>29</v>
      </c>
      <c r="B13" s="149">
        <v>40917.459722222222</v>
      </c>
      <c r="C13" s="149">
        <v>40917.461111111108</v>
      </c>
      <c r="D13" s="149">
        <v>40918.419444444444</v>
      </c>
      <c r="E13" s="148">
        <v>24</v>
      </c>
      <c r="F13" s="148" t="s">
        <v>291</v>
      </c>
      <c r="G13" s="148" t="s">
        <v>100</v>
      </c>
      <c r="H13" s="148" t="s">
        <v>92</v>
      </c>
      <c r="I13" s="148">
        <v>87.5</v>
      </c>
      <c r="J13" s="148">
        <v>95</v>
      </c>
      <c r="K13" s="148" t="s">
        <v>282</v>
      </c>
      <c r="L13" s="148" t="s">
        <v>282</v>
      </c>
    </row>
    <row r="14" spans="1:13" x14ac:dyDescent="0.25">
      <c r="A14" s="148" t="s">
        <v>29</v>
      </c>
      <c r="B14" s="149">
        <v>41002.425000000003</v>
      </c>
      <c r="C14" s="150"/>
      <c r="D14" s="150"/>
      <c r="E14" s="150"/>
      <c r="F14" s="148" t="s">
        <v>291</v>
      </c>
      <c r="G14" s="148" t="s">
        <v>100</v>
      </c>
      <c r="H14" s="148" t="s">
        <v>92</v>
      </c>
      <c r="I14" s="148">
        <v>90</v>
      </c>
      <c r="J14" s="148">
        <v>80</v>
      </c>
      <c r="K14" s="150"/>
      <c r="L14" s="150"/>
    </row>
    <row r="15" spans="1:13" x14ac:dyDescent="0.25">
      <c r="A15" s="148" t="s">
        <v>29</v>
      </c>
      <c r="B15" s="149">
        <v>41065.402777777781</v>
      </c>
      <c r="C15" s="150"/>
      <c r="D15" s="150"/>
      <c r="E15" s="150"/>
      <c r="F15" s="148" t="s">
        <v>291</v>
      </c>
      <c r="G15" s="148" t="s">
        <v>100</v>
      </c>
      <c r="H15" s="148" t="s">
        <v>92</v>
      </c>
      <c r="I15" s="148">
        <v>92.5</v>
      </c>
      <c r="J15" s="148">
        <v>95</v>
      </c>
      <c r="K15" s="150"/>
      <c r="L15" s="150"/>
    </row>
    <row r="16" spans="1:13" x14ac:dyDescent="0.25">
      <c r="A16" s="148" t="s">
        <v>30</v>
      </c>
      <c r="B16" s="149">
        <v>40778.4375</v>
      </c>
      <c r="C16" s="150"/>
      <c r="D16" s="150"/>
      <c r="E16" s="150"/>
      <c r="F16" s="148" t="s">
        <v>291</v>
      </c>
      <c r="G16" s="148" t="s">
        <v>100</v>
      </c>
      <c r="H16" s="148" t="s">
        <v>92</v>
      </c>
      <c r="I16" s="148">
        <v>87.5</v>
      </c>
      <c r="J16" s="148">
        <v>90</v>
      </c>
      <c r="K16" s="150"/>
      <c r="L16" s="150"/>
    </row>
    <row r="17" spans="1:12" x14ac:dyDescent="0.25">
      <c r="A17" s="148" t="s">
        <v>30</v>
      </c>
      <c r="B17" s="149">
        <v>40917.444444444445</v>
      </c>
      <c r="C17" s="149">
        <v>40917.434027777781</v>
      </c>
      <c r="D17" s="149">
        <v>40918.392361111109</v>
      </c>
      <c r="E17" s="148">
        <v>24</v>
      </c>
      <c r="F17" s="148" t="s">
        <v>291</v>
      </c>
      <c r="G17" s="148" t="s">
        <v>100</v>
      </c>
      <c r="H17" s="148" t="s">
        <v>92</v>
      </c>
      <c r="I17" s="148">
        <v>87.5</v>
      </c>
      <c r="J17" s="148">
        <v>95</v>
      </c>
      <c r="K17" s="148" t="s">
        <v>282</v>
      </c>
      <c r="L17" s="148" t="s">
        <v>282</v>
      </c>
    </row>
    <row r="18" spans="1:12" x14ac:dyDescent="0.25">
      <c r="A18" s="148" t="s">
        <v>30</v>
      </c>
      <c r="B18" s="149">
        <v>41002.444444444445</v>
      </c>
      <c r="C18" s="150"/>
      <c r="D18" s="150"/>
      <c r="E18" s="150"/>
      <c r="F18" s="148" t="s">
        <v>291</v>
      </c>
      <c r="G18" s="148" t="s">
        <v>100</v>
      </c>
      <c r="H18" s="148" t="s">
        <v>92</v>
      </c>
      <c r="I18" s="148">
        <v>90</v>
      </c>
      <c r="J18" s="148">
        <v>100</v>
      </c>
      <c r="K18" s="150"/>
      <c r="L18" s="150"/>
    </row>
    <row r="19" spans="1:12" x14ac:dyDescent="0.25">
      <c r="A19" s="148" t="s">
        <v>30</v>
      </c>
      <c r="B19" s="149">
        <v>41065.438888888886</v>
      </c>
      <c r="C19" s="150"/>
      <c r="D19" s="150"/>
      <c r="E19" s="150"/>
      <c r="F19" s="148" t="s">
        <v>291</v>
      </c>
      <c r="G19" s="148" t="s">
        <v>100</v>
      </c>
      <c r="H19" s="148" t="s">
        <v>92</v>
      </c>
      <c r="I19" s="148">
        <v>92.5</v>
      </c>
      <c r="J19" s="148">
        <v>97.5</v>
      </c>
      <c r="K19" s="150"/>
      <c r="L19" s="150"/>
    </row>
  </sheetData>
  <mergeCells count="4">
    <mergeCell ref="I1:L1"/>
    <mergeCell ref="C2:D2"/>
    <mergeCell ref="I3:J3"/>
    <mergeCell ref="K3:L3"/>
  </mergeCells>
  <printOptions horizontalCentered="1"/>
  <pageMargins left="0.75" right="0.75" top="1" bottom="1" header="0.5" footer="0.5"/>
  <pageSetup scale="80" orientation="landscape" r:id="rId1"/>
  <headerFooter>
    <oddHeader>&amp;C&amp;"Arial,Bold"&amp;11Toxicity Testing in Sediment for Mass Loading Sites: 2011-12</oddHeader>
    <oddFooter>&amp;CAttachment C-11-II.5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10"/>
  <sheetViews>
    <sheetView view="pageBreakPreview" zoomScale="60" zoomScaleNormal="100" workbookViewId="0">
      <pane xSplit="2" ySplit="2" topLeftCell="C3" activePane="bottomRight" state="frozen"/>
      <selection activeCell="Z88" sqref="Z88"/>
      <selection pane="topRight" activeCell="Z88" sqref="Z88"/>
      <selection pane="bottomLeft" activeCell="Z88" sqref="Z88"/>
      <selection pane="bottomRight" activeCell="A3" sqref="A3"/>
    </sheetView>
  </sheetViews>
  <sheetFormatPr defaultRowHeight="13" x14ac:dyDescent="0.3"/>
  <cols>
    <col min="1" max="1" width="24.26953125" style="56" customWidth="1"/>
    <col min="2" max="2" width="10" style="151" customWidth="1"/>
    <col min="3" max="4" width="10.1796875" style="56" customWidth="1"/>
    <col min="5" max="10" width="11.54296875" style="56" customWidth="1"/>
    <col min="11" max="15" width="10.1796875" style="56" customWidth="1"/>
    <col min="16" max="16" width="11.26953125" style="56" customWidth="1"/>
    <col min="17" max="17" width="13.26953125" style="56" customWidth="1"/>
    <col min="18" max="19" width="11.54296875" style="56" customWidth="1"/>
    <col min="20" max="23" width="10.26953125" style="56" customWidth="1"/>
    <col min="24" max="27" width="9.1796875" style="56" customWidth="1"/>
    <col min="28" max="28" width="10.26953125" style="56" customWidth="1"/>
    <col min="29" max="30" width="11.54296875" style="56" customWidth="1"/>
    <col min="31" max="38" width="10.81640625" style="56" customWidth="1"/>
    <col min="39" max="42" width="11.54296875" style="56" customWidth="1"/>
    <col min="43" max="45" width="10.54296875" style="56" customWidth="1"/>
    <col min="46" max="47" width="11.54296875" style="56" customWidth="1"/>
    <col min="48" max="50" width="10.453125" style="56" customWidth="1"/>
    <col min="51" max="56" width="11.54296875" style="56" customWidth="1"/>
    <col min="57" max="63" width="10.81640625" style="56" customWidth="1"/>
    <col min="64" max="81" width="11.54296875" style="56" customWidth="1"/>
    <col min="82" max="88" width="10.26953125" style="56" customWidth="1"/>
    <col min="89" max="90" width="11.54296875" style="56" customWidth="1"/>
    <col min="91" max="100" width="10.81640625" style="56" customWidth="1"/>
    <col min="101" max="143" width="11.54296875" style="56" customWidth="1"/>
    <col min="144" max="16384" width="8.7265625" style="56"/>
  </cols>
  <sheetData>
    <row r="1" spans="1:143" s="151" customFormat="1" x14ac:dyDescent="0.3">
      <c r="B1" s="152" t="s">
        <v>9</v>
      </c>
      <c r="C1" s="380" t="s">
        <v>14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4" t="s">
        <v>18</v>
      </c>
      <c r="Q1" s="384"/>
      <c r="R1" s="384"/>
      <c r="S1" s="384"/>
      <c r="T1" s="384"/>
      <c r="U1" s="384"/>
      <c r="V1" s="384"/>
      <c r="W1" s="384"/>
      <c r="X1" s="385" t="s">
        <v>292</v>
      </c>
      <c r="Y1" s="385"/>
      <c r="Z1" s="386" t="s">
        <v>20</v>
      </c>
      <c r="AA1" s="386"/>
      <c r="AB1" s="386"/>
      <c r="AC1" s="386"/>
      <c r="AD1" s="386"/>
      <c r="AE1" s="386"/>
      <c r="AF1" s="386"/>
      <c r="AG1" s="386"/>
      <c r="AH1" s="386"/>
      <c r="AI1" s="386"/>
      <c r="AJ1" s="387" t="s">
        <v>22</v>
      </c>
      <c r="AK1" s="387"/>
      <c r="AL1" s="387"/>
      <c r="AM1" s="387"/>
      <c r="AN1" s="387"/>
      <c r="AO1" s="387"/>
      <c r="AP1" s="387"/>
      <c r="AQ1" s="387"/>
      <c r="AR1" s="387"/>
      <c r="AS1" s="387"/>
      <c r="AT1" s="382" t="s">
        <v>293</v>
      </c>
      <c r="AU1" s="382"/>
      <c r="AV1" s="379" t="s">
        <v>23</v>
      </c>
      <c r="AW1" s="379"/>
      <c r="AX1" s="379"/>
      <c r="AY1" s="379"/>
      <c r="AZ1" s="379"/>
      <c r="BA1" s="379"/>
      <c r="BB1" s="379"/>
      <c r="BC1" s="379"/>
      <c r="BD1" s="379"/>
      <c r="BE1" s="379"/>
      <c r="BF1" s="379"/>
      <c r="BG1" s="379"/>
      <c r="BH1" s="379"/>
      <c r="BI1" s="379"/>
      <c r="BJ1" s="379" t="s">
        <v>25</v>
      </c>
      <c r="BK1" s="379"/>
      <c r="BL1" s="379"/>
      <c r="BM1" s="379"/>
      <c r="BN1" s="379"/>
      <c r="BO1" s="379"/>
      <c r="BP1" s="379"/>
      <c r="BQ1" s="379"/>
      <c r="BR1" s="379"/>
      <c r="BS1" s="379"/>
      <c r="BT1" s="379"/>
      <c r="BU1" s="379"/>
      <c r="BV1" s="379"/>
      <c r="BW1" s="379"/>
      <c r="BX1" s="379"/>
      <c r="BY1" s="379"/>
      <c r="BZ1" s="380" t="s">
        <v>26</v>
      </c>
      <c r="CA1" s="380"/>
      <c r="CB1" s="380"/>
      <c r="CC1" s="380"/>
      <c r="CD1" s="380"/>
      <c r="CE1" s="380"/>
      <c r="CF1" s="380"/>
      <c r="CG1" s="380"/>
      <c r="CH1" s="381" t="s">
        <v>27</v>
      </c>
      <c r="CI1" s="381"/>
      <c r="CJ1" s="381"/>
      <c r="CK1" s="381"/>
      <c r="CL1" s="381"/>
      <c r="CM1" s="381"/>
      <c r="CN1" s="381"/>
      <c r="CO1" s="381"/>
      <c r="CP1" s="381"/>
      <c r="CQ1" s="381"/>
      <c r="CR1" s="382" t="s">
        <v>294</v>
      </c>
      <c r="CS1" s="382"/>
      <c r="CT1" s="383" t="s">
        <v>28</v>
      </c>
      <c r="CU1" s="383"/>
      <c r="CV1" s="383"/>
      <c r="CW1" s="383"/>
      <c r="CX1" s="383"/>
      <c r="CY1" s="383"/>
      <c r="CZ1" s="383"/>
      <c r="DA1" s="383"/>
      <c r="DB1" s="383"/>
      <c r="DC1" s="383"/>
      <c r="DD1" s="383"/>
      <c r="DE1" s="383"/>
      <c r="DF1" s="383"/>
      <c r="DG1" s="383"/>
      <c r="DH1" s="383"/>
      <c r="DI1" s="383"/>
      <c r="DJ1" s="383"/>
      <c r="DK1" s="383"/>
      <c r="DL1" s="377" t="s">
        <v>29</v>
      </c>
      <c r="DM1" s="377"/>
      <c r="DN1" s="377"/>
      <c r="DO1" s="377"/>
      <c r="DP1" s="377"/>
      <c r="DQ1" s="377"/>
      <c r="DR1" s="377"/>
      <c r="DS1" s="377"/>
      <c r="DT1" s="377"/>
      <c r="DU1" s="377"/>
      <c r="DV1" s="377"/>
      <c r="DW1" s="377"/>
      <c r="DX1" s="377"/>
      <c r="DY1" s="377"/>
      <c r="DZ1" s="377"/>
      <c r="EA1" s="378" t="s">
        <v>30</v>
      </c>
      <c r="EB1" s="378"/>
      <c r="EC1" s="378"/>
      <c r="ED1" s="378"/>
      <c r="EE1" s="378"/>
      <c r="EF1" s="378"/>
      <c r="EG1" s="378"/>
      <c r="EH1" s="378"/>
      <c r="EI1" s="378"/>
      <c r="EJ1" s="378"/>
      <c r="EK1" s="378"/>
      <c r="EL1" s="378"/>
      <c r="EM1" s="378"/>
    </row>
    <row r="2" spans="1:143" s="153" customFormat="1" x14ac:dyDescent="0.3">
      <c r="B2" s="154" t="s">
        <v>295</v>
      </c>
      <c r="C2" s="155">
        <v>40730.402777777781</v>
      </c>
      <c r="D2" s="155">
        <v>40778.416666666664</v>
      </c>
      <c r="E2" s="155">
        <v>40834.46875</v>
      </c>
      <c r="F2" s="155">
        <v>40877.424305555556</v>
      </c>
      <c r="G2" s="155">
        <v>40890.472916666666</v>
      </c>
      <c r="H2" s="155">
        <v>40890.479166666664</v>
      </c>
      <c r="I2" s="155">
        <v>40892.424305555556</v>
      </c>
      <c r="J2" s="155">
        <v>40906.420138888891</v>
      </c>
      <c r="K2" s="155">
        <v>40917.421527777777</v>
      </c>
      <c r="L2" s="155">
        <v>40970.447222222225</v>
      </c>
      <c r="M2" s="155">
        <v>41002.395833333336</v>
      </c>
      <c r="N2" s="155">
        <v>41038.448611111111</v>
      </c>
      <c r="O2" s="155">
        <v>41065.416666666664</v>
      </c>
      <c r="P2" s="155">
        <v>40785.46875</v>
      </c>
      <c r="Q2" s="155">
        <v>40821.406944444447</v>
      </c>
      <c r="R2" s="155">
        <v>40822.409722222219</v>
      </c>
      <c r="S2" s="155">
        <v>40822.435416666667</v>
      </c>
      <c r="T2" s="155">
        <v>40985.354861111111</v>
      </c>
      <c r="U2" s="155">
        <v>40985.355555555558</v>
      </c>
      <c r="V2" s="155">
        <v>40985.40347222222</v>
      </c>
      <c r="W2" s="155">
        <v>41072.447916666664</v>
      </c>
      <c r="X2" s="155">
        <v>40731.5</v>
      </c>
      <c r="Y2" s="155">
        <v>40763.047222222223</v>
      </c>
      <c r="Z2" s="155">
        <v>40731.455555555556</v>
      </c>
      <c r="AA2" s="155">
        <v>40763.496527777781</v>
      </c>
      <c r="AB2" s="155">
        <v>40785.428472222222</v>
      </c>
      <c r="AC2" s="155">
        <v>40822.509027777778</v>
      </c>
      <c r="AD2" s="155">
        <v>40822.509722222225</v>
      </c>
      <c r="AE2" s="155">
        <v>40985.40347222222</v>
      </c>
      <c r="AF2" s="155">
        <v>40985.404166666667</v>
      </c>
      <c r="AG2" s="155">
        <v>40985.432638888888</v>
      </c>
      <c r="AH2" s="155">
        <v>40998.589583333334</v>
      </c>
      <c r="AI2" s="155">
        <v>41072.422222222223</v>
      </c>
      <c r="AJ2" s="155">
        <v>40731.486111111109</v>
      </c>
      <c r="AK2" s="155">
        <v>40763.529166666667</v>
      </c>
      <c r="AL2" s="155">
        <v>40785.392361111109</v>
      </c>
      <c r="AM2" s="155">
        <v>40822.431250000001</v>
      </c>
      <c r="AN2" s="155">
        <v>40822.431944444441</v>
      </c>
      <c r="AO2" s="155">
        <v>40985.386111111111</v>
      </c>
      <c r="AP2" s="155">
        <v>40985.386805555558</v>
      </c>
      <c r="AQ2" s="155">
        <v>40985.441666666666</v>
      </c>
      <c r="AR2" s="155">
        <v>40998.054166666669</v>
      </c>
      <c r="AS2" s="155">
        <v>41072.375</v>
      </c>
      <c r="AT2" s="155">
        <v>40731.541666666664</v>
      </c>
      <c r="AU2" s="155">
        <v>40763.076388888891</v>
      </c>
      <c r="AV2" s="155">
        <v>40730.392361111109</v>
      </c>
      <c r="AW2" s="155">
        <v>40778.379166666666</v>
      </c>
      <c r="AX2" s="155">
        <v>40799.46875</v>
      </c>
      <c r="AY2" s="155">
        <v>40834.416666666664</v>
      </c>
      <c r="AZ2" s="155">
        <v>40877.411805555559</v>
      </c>
      <c r="BA2" s="155">
        <v>40890.453472222223</v>
      </c>
      <c r="BB2" s="155">
        <v>40890.459027777775</v>
      </c>
      <c r="BC2" s="155">
        <v>40892.402083333334</v>
      </c>
      <c r="BD2" s="155">
        <v>40906.40625</v>
      </c>
      <c r="BE2" s="155">
        <v>40917.40625</v>
      </c>
      <c r="BF2" s="155">
        <v>40970.420138888891</v>
      </c>
      <c r="BG2" s="155">
        <v>40996.411805555559</v>
      </c>
      <c r="BH2" s="155">
        <v>41038.427083333336</v>
      </c>
      <c r="BI2" s="155">
        <v>41065.404166666667</v>
      </c>
      <c r="BJ2" s="155">
        <v>40730.451388888891</v>
      </c>
      <c r="BK2" s="155">
        <v>40778.472222222219</v>
      </c>
      <c r="BL2" s="155">
        <v>40799.40902777778</v>
      </c>
      <c r="BM2" s="155">
        <v>40822.438194444447</v>
      </c>
      <c r="BN2" s="155">
        <v>40822.438888888886</v>
      </c>
      <c r="BO2" s="155">
        <v>40834.537499999999</v>
      </c>
      <c r="BP2" s="155">
        <v>40877.474999999999</v>
      </c>
      <c r="BQ2" s="155">
        <v>40890.510416666664</v>
      </c>
      <c r="BR2" s="155">
        <v>40890.527777777781</v>
      </c>
      <c r="BS2" s="155">
        <v>40892.396527777775</v>
      </c>
      <c r="BT2" s="155">
        <v>40906.46597222222</v>
      </c>
      <c r="BU2" s="155">
        <v>40917.415277777778</v>
      </c>
      <c r="BV2" s="155">
        <v>40970.495138888888</v>
      </c>
      <c r="BW2" s="155">
        <v>41002.5</v>
      </c>
      <c r="BX2" s="155">
        <v>41038.481944444444</v>
      </c>
      <c r="BY2" s="155">
        <v>41065.435416666667</v>
      </c>
      <c r="BZ2" s="155">
        <v>40785.486111111109</v>
      </c>
      <c r="CA2" s="155">
        <v>40821.449305555558</v>
      </c>
      <c r="CB2" s="155">
        <v>40822.435416666667</v>
      </c>
      <c r="CC2" s="155">
        <v>40822.436111111114</v>
      </c>
      <c r="CD2" s="155">
        <v>40985.361805555556</v>
      </c>
      <c r="CE2" s="155">
        <v>40985.362500000003</v>
      </c>
      <c r="CF2" s="155">
        <v>40985.424305555556</v>
      </c>
      <c r="CG2" s="155">
        <v>41072.472222222219</v>
      </c>
      <c r="CH2" s="155">
        <v>40731.472916666666</v>
      </c>
      <c r="CI2" s="155">
        <v>40763.520833333336</v>
      </c>
      <c r="CJ2" s="155">
        <v>40785.408333333333</v>
      </c>
      <c r="CK2" s="155">
        <v>40822.47152777778</v>
      </c>
      <c r="CL2" s="155">
        <v>40822.472222222219</v>
      </c>
      <c r="CM2" s="155">
        <v>40985.396527777775</v>
      </c>
      <c r="CN2" s="155">
        <v>40985.397222222222</v>
      </c>
      <c r="CO2" s="155">
        <v>40985.406944444447</v>
      </c>
      <c r="CP2" s="155">
        <v>40998.572916666664</v>
      </c>
      <c r="CQ2" s="155">
        <v>41072.395833333336</v>
      </c>
      <c r="CR2" s="155">
        <v>40731.586805555555</v>
      </c>
      <c r="CS2" s="155">
        <v>40763.100694444445</v>
      </c>
      <c r="CT2" s="155">
        <v>40730.4375</v>
      </c>
      <c r="CU2" s="155">
        <v>40778.440972222219</v>
      </c>
      <c r="CV2" s="155">
        <v>40799.419444444444</v>
      </c>
      <c r="CW2" s="155">
        <v>40821.396527777775</v>
      </c>
      <c r="CX2" s="155">
        <v>40822.415277777778</v>
      </c>
      <c r="CY2" s="155">
        <v>40822.423611111109</v>
      </c>
      <c r="CZ2" s="155">
        <v>40834.509722222225</v>
      </c>
      <c r="DA2" s="155">
        <v>40877.462500000001</v>
      </c>
      <c r="DB2" s="155">
        <v>40890.04791666667</v>
      </c>
      <c r="DC2" s="155">
        <v>40890.479166666664</v>
      </c>
      <c r="DD2" s="155">
        <v>40892.418055555558</v>
      </c>
      <c r="DE2" s="155">
        <v>40906.45416666667</v>
      </c>
      <c r="DF2" s="155">
        <v>40917.4375</v>
      </c>
      <c r="DG2" s="155">
        <v>40970.479166666664</v>
      </c>
      <c r="DH2" s="155">
        <v>41002.479166666664</v>
      </c>
      <c r="DI2" s="155">
        <v>41038.470138888886</v>
      </c>
      <c r="DJ2" s="155">
        <v>41065.423611111109</v>
      </c>
      <c r="DK2" s="155">
        <v>41065.460416666669</v>
      </c>
      <c r="DL2" s="155">
        <v>40730.423611111109</v>
      </c>
      <c r="DM2" s="155">
        <v>40778.415277777778</v>
      </c>
      <c r="DN2" s="155">
        <v>40822.400000000001</v>
      </c>
      <c r="DO2" s="155">
        <v>40822.400694444441</v>
      </c>
      <c r="DP2" s="155">
        <v>40834.50277777778</v>
      </c>
      <c r="DQ2" s="155">
        <v>40877.448611111111</v>
      </c>
      <c r="DR2" s="155">
        <v>40890.074305555558</v>
      </c>
      <c r="DS2" s="155">
        <v>40890.074999999997</v>
      </c>
      <c r="DT2" s="155">
        <v>40892.438194444447</v>
      </c>
      <c r="DU2" s="155">
        <v>40906.441666666666</v>
      </c>
      <c r="DV2" s="155">
        <v>40917.459722222222</v>
      </c>
      <c r="DW2" s="155">
        <v>40970.461805555555</v>
      </c>
      <c r="DX2" s="155">
        <v>41002.425000000003</v>
      </c>
      <c r="DY2" s="155">
        <v>41038.460416666669</v>
      </c>
      <c r="DZ2" s="155">
        <v>41065.402777777781</v>
      </c>
      <c r="EA2" s="155">
        <v>40730.409722222219</v>
      </c>
      <c r="EB2" s="155">
        <v>40778.4375</v>
      </c>
      <c r="EC2" s="155">
        <v>40834.475694444445</v>
      </c>
      <c r="ED2" s="155">
        <v>40877.430555555555</v>
      </c>
      <c r="EE2" s="155">
        <v>40890.493055555555</v>
      </c>
      <c r="EF2" s="155">
        <v>40890.532638888886</v>
      </c>
      <c r="EG2" s="155">
        <v>40892.438888888886</v>
      </c>
      <c r="EH2" s="155">
        <v>40906.431250000001</v>
      </c>
      <c r="EI2" s="155">
        <v>40917.444444444445</v>
      </c>
      <c r="EJ2" s="155">
        <v>40970.434027777781</v>
      </c>
      <c r="EK2" s="155">
        <v>41002.444444444445</v>
      </c>
      <c r="EL2" s="155">
        <v>41038.441666666666</v>
      </c>
      <c r="EM2" s="155">
        <v>41065.438888888886</v>
      </c>
    </row>
    <row r="3" spans="1:143" s="153" customFormat="1" x14ac:dyDescent="0.3">
      <c r="A3" s="152" t="s">
        <v>296</v>
      </c>
      <c r="B3" s="154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  <c r="ED3" s="156"/>
      <c r="EE3" s="156"/>
      <c r="EF3" s="156"/>
      <c r="EG3" s="156"/>
      <c r="EH3" s="156"/>
      <c r="EI3" s="156"/>
      <c r="EJ3" s="156"/>
      <c r="EK3" s="156"/>
      <c r="EL3" s="156"/>
      <c r="EM3" s="156"/>
    </row>
    <row r="4" spans="1:143" x14ac:dyDescent="0.3">
      <c r="A4" s="57" t="s">
        <v>297</v>
      </c>
      <c r="B4" s="152" t="s">
        <v>178</v>
      </c>
      <c r="Q4" s="57">
        <v>820</v>
      </c>
      <c r="AC4" s="57">
        <v>1000</v>
      </c>
      <c r="AM4" s="57">
        <v>1300</v>
      </c>
      <c r="CA4" s="57">
        <v>580</v>
      </c>
      <c r="CK4" s="157">
        <v>1200</v>
      </c>
      <c r="CW4" s="157">
        <v>1400</v>
      </c>
      <c r="DN4" s="157">
        <v>460</v>
      </c>
    </row>
    <row r="5" spans="1:143" x14ac:dyDescent="0.3">
      <c r="A5" s="57" t="s">
        <v>298</v>
      </c>
      <c r="B5" s="152" t="s">
        <v>178</v>
      </c>
      <c r="Q5" s="57" t="s">
        <v>285</v>
      </c>
      <c r="AC5" s="57" t="s">
        <v>299</v>
      </c>
      <c r="AM5" s="57" t="s">
        <v>299</v>
      </c>
      <c r="CA5" s="57" t="s">
        <v>285</v>
      </c>
      <c r="CK5" s="57" t="s">
        <v>299</v>
      </c>
      <c r="CW5" s="57" t="s">
        <v>285</v>
      </c>
      <c r="DN5" s="57" t="s">
        <v>285</v>
      </c>
    </row>
    <row r="6" spans="1:143" x14ac:dyDescent="0.3">
      <c r="A6" s="57" t="s">
        <v>300</v>
      </c>
      <c r="B6" s="152" t="s">
        <v>178</v>
      </c>
      <c r="Q6" s="57" t="s">
        <v>299</v>
      </c>
      <c r="AC6" s="57" t="s">
        <v>301</v>
      </c>
      <c r="AM6" s="57" t="s">
        <v>301</v>
      </c>
      <c r="CA6" s="57" t="s">
        <v>299</v>
      </c>
      <c r="CK6" s="57" t="s">
        <v>301</v>
      </c>
      <c r="CW6" s="57" t="s">
        <v>299</v>
      </c>
      <c r="DN6" s="57" t="s">
        <v>299</v>
      </c>
    </row>
    <row r="7" spans="1:143" x14ac:dyDescent="0.3">
      <c r="A7" s="57" t="s">
        <v>302</v>
      </c>
      <c r="B7" s="152" t="s">
        <v>178</v>
      </c>
      <c r="Q7" s="57" t="s">
        <v>299</v>
      </c>
      <c r="AC7" s="57" t="s">
        <v>301</v>
      </c>
      <c r="AM7" s="57" t="s">
        <v>301</v>
      </c>
      <c r="CA7" s="57" t="s">
        <v>299</v>
      </c>
      <c r="CK7" s="57" t="s">
        <v>301</v>
      </c>
      <c r="CW7" s="57" t="s">
        <v>299</v>
      </c>
      <c r="DN7" s="57" t="s">
        <v>299</v>
      </c>
    </row>
    <row r="8" spans="1:143" x14ac:dyDescent="0.3">
      <c r="A8" s="57" t="s">
        <v>303</v>
      </c>
      <c r="B8" s="152" t="s">
        <v>178</v>
      </c>
      <c r="Q8" s="57">
        <v>190</v>
      </c>
      <c r="AC8" s="57">
        <v>200</v>
      </c>
      <c r="AM8" s="57" t="s">
        <v>299</v>
      </c>
      <c r="CA8" s="57">
        <v>100</v>
      </c>
      <c r="CK8" s="57">
        <v>330</v>
      </c>
      <c r="CW8" s="57">
        <v>210</v>
      </c>
      <c r="DN8" s="57" t="s">
        <v>285</v>
      </c>
    </row>
    <row r="9" spans="1:143" x14ac:dyDescent="0.3">
      <c r="A9" s="57" t="s">
        <v>304</v>
      </c>
      <c r="B9" s="152" t="s">
        <v>178</v>
      </c>
      <c r="Q9" s="57" t="s">
        <v>299</v>
      </c>
      <c r="AC9" s="57" t="s">
        <v>301</v>
      </c>
      <c r="AM9" s="57" t="s">
        <v>301</v>
      </c>
      <c r="CA9" s="57" t="s">
        <v>299</v>
      </c>
      <c r="CK9" s="57" t="s">
        <v>301</v>
      </c>
      <c r="CW9" s="57">
        <v>240</v>
      </c>
      <c r="DN9" s="57" t="s">
        <v>299</v>
      </c>
    </row>
    <row r="10" spans="1:143" x14ac:dyDescent="0.3">
      <c r="A10" s="57"/>
      <c r="B10" s="152"/>
      <c r="Q10" s="57"/>
      <c r="AC10" s="57"/>
      <c r="AM10" s="57"/>
      <c r="CA10" s="57"/>
      <c r="CK10" s="57"/>
      <c r="CW10" s="57"/>
      <c r="DN10" s="57"/>
    </row>
    <row r="11" spans="1:143" x14ac:dyDescent="0.3">
      <c r="A11" s="152" t="s">
        <v>305</v>
      </c>
      <c r="B11" s="152"/>
      <c r="Q11" s="57"/>
      <c r="AC11" s="57"/>
      <c r="AM11" s="57"/>
      <c r="CA11" s="57"/>
      <c r="CK11" s="57"/>
      <c r="CW11" s="57"/>
      <c r="DN11" s="57"/>
    </row>
    <row r="12" spans="1:143" x14ac:dyDescent="0.3">
      <c r="A12" s="57" t="s">
        <v>306</v>
      </c>
      <c r="B12" s="152" t="s">
        <v>178</v>
      </c>
      <c r="Q12" s="57" t="s">
        <v>283</v>
      </c>
      <c r="AC12" s="57" t="s">
        <v>285</v>
      </c>
      <c r="AM12" s="57" t="s">
        <v>285</v>
      </c>
      <c r="CA12" s="57" t="s">
        <v>283</v>
      </c>
      <c r="CK12" s="57" t="s">
        <v>285</v>
      </c>
      <c r="CW12" s="57" t="s">
        <v>283</v>
      </c>
      <c r="DN12" s="57" t="s">
        <v>283</v>
      </c>
    </row>
    <row r="13" spans="1:143" x14ac:dyDescent="0.3">
      <c r="A13" s="57" t="s">
        <v>307</v>
      </c>
      <c r="B13" s="152" t="s">
        <v>178</v>
      </c>
      <c r="Q13" s="57" t="s">
        <v>283</v>
      </c>
      <c r="AC13" s="57" t="s">
        <v>285</v>
      </c>
      <c r="AM13" s="57" t="s">
        <v>285</v>
      </c>
      <c r="CA13" s="57" t="s">
        <v>283</v>
      </c>
      <c r="CK13" s="57" t="s">
        <v>285</v>
      </c>
      <c r="CW13" s="57" t="s">
        <v>283</v>
      </c>
      <c r="DN13" s="57" t="s">
        <v>283</v>
      </c>
    </row>
    <row r="14" spans="1:143" x14ac:dyDescent="0.3">
      <c r="A14" s="57" t="s">
        <v>308</v>
      </c>
      <c r="B14" s="152" t="s">
        <v>178</v>
      </c>
      <c r="Q14" s="57" t="s">
        <v>283</v>
      </c>
      <c r="AC14" s="57" t="s">
        <v>285</v>
      </c>
      <c r="AM14" s="57" t="s">
        <v>285</v>
      </c>
      <c r="CA14" s="57" t="s">
        <v>283</v>
      </c>
      <c r="CK14" s="57" t="s">
        <v>285</v>
      </c>
      <c r="CW14" s="57" t="s">
        <v>283</v>
      </c>
      <c r="DN14" s="57" t="s">
        <v>283</v>
      </c>
    </row>
    <row r="15" spans="1:143" x14ac:dyDescent="0.3">
      <c r="A15" s="57" t="s">
        <v>309</v>
      </c>
      <c r="B15" s="152" t="s">
        <v>178</v>
      </c>
      <c r="Q15" s="57" t="s">
        <v>283</v>
      </c>
      <c r="AC15" s="57" t="s">
        <v>285</v>
      </c>
      <c r="AM15" s="57" t="s">
        <v>285</v>
      </c>
      <c r="CA15" s="57" t="s">
        <v>283</v>
      </c>
      <c r="CK15" s="57" t="s">
        <v>285</v>
      </c>
      <c r="CW15" s="57" t="s">
        <v>283</v>
      </c>
      <c r="DN15" s="57" t="s">
        <v>283</v>
      </c>
    </row>
    <row r="16" spans="1:143" x14ac:dyDescent="0.3">
      <c r="A16" s="57" t="s">
        <v>310</v>
      </c>
      <c r="B16" s="152" t="s">
        <v>178</v>
      </c>
      <c r="Q16" s="57" t="s">
        <v>285</v>
      </c>
      <c r="AC16" s="57" t="s">
        <v>299</v>
      </c>
      <c r="AM16" s="57" t="s">
        <v>299</v>
      </c>
      <c r="CA16" s="57" t="s">
        <v>285</v>
      </c>
      <c r="CK16" s="57" t="s">
        <v>299</v>
      </c>
      <c r="CW16" s="157">
        <v>1100</v>
      </c>
      <c r="DN16" s="57" t="s">
        <v>285</v>
      </c>
    </row>
    <row r="17" spans="1:118" x14ac:dyDescent="0.3">
      <c r="A17" s="57" t="s">
        <v>311</v>
      </c>
      <c r="B17" s="152" t="s">
        <v>178</v>
      </c>
      <c r="Q17" s="157">
        <v>280</v>
      </c>
      <c r="AC17" s="57" t="s">
        <v>299</v>
      </c>
      <c r="AM17" s="57" t="s">
        <v>299</v>
      </c>
      <c r="CA17" s="57" t="s">
        <v>285</v>
      </c>
      <c r="CK17" s="57" t="s">
        <v>299</v>
      </c>
      <c r="CW17" s="157">
        <v>190</v>
      </c>
    </row>
    <row r="18" spans="1:118" x14ac:dyDescent="0.3">
      <c r="A18" s="57" t="s">
        <v>312</v>
      </c>
      <c r="B18" s="152" t="s">
        <v>178</v>
      </c>
      <c r="Q18" s="57" t="s">
        <v>285</v>
      </c>
      <c r="AC18" s="57" t="s">
        <v>299</v>
      </c>
      <c r="AM18" s="57" t="s">
        <v>299</v>
      </c>
      <c r="CA18" s="57" t="s">
        <v>285</v>
      </c>
      <c r="CK18" s="57" t="s">
        <v>299</v>
      </c>
      <c r="CW18" s="57" t="s">
        <v>285</v>
      </c>
      <c r="DN18" s="57" t="s">
        <v>285</v>
      </c>
    </row>
    <row r="19" spans="1:118" x14ac:dyDescent="0.3">
      <c r="A19" s="57" t="s">
        <v>313</v>
      </c>
      <c r="B19" s="152" t="s">
        <v>178</v>
      </c>
      <c r="Q19" s="57" t="s">
        <v>285</v>
      </c>
      <c r="AC19" s="57" t="s">
        <v>299</v>
      </c>
      <c r="AM19" s="57" t="s">
        <v>299</v>
      </c>
      <c r="CA19" s="57" t="s">
        <v>285</v>
      </c>
      <c r="CK19" s="57" t="s">
        <v>299</v>
      </c>
      <c r="CW19" s="57" t="s">
        <v>285</v>
      </c>
      <c r="DN19" s="57" t="s">
        <v>285</v>
      </c>
    </row>
    <row r="20" spans="1:118" x14ac:dyDescent="0.3">
      <c r="A20" s="57" t="s">
        <v>314</v>
      </c>
      <c r="B20" s="152" t="s">
        <v>178</v>
      </c>
      <c r="Q20" s="57" t="s">
        <v>285</v>
      </c>
      <c r="AC20" s="57" t="s">
        <v>299</v>
      </c>
      <c r="AM20" s="57" t="s">
        <v>299</v>
      </c>
      <c r="CA20" s="57" t="s">
        <v>285</v>
      </c>
      <c r="CK20" s="57" t="s">
        <v>299</v>
      </c>
      <c r="CW20" s="57" t="s">
        <v>285</v>
      </c>
      <c r="DN20" s="57" t="s">
        <v>285</v>
      </c>
    </row>
    <row r="21" spans="1:118" x14ac:dyDescent="0.3">
      <c r="A21" s="57" t="s">
        <v>315</v>
      </c>
      <c r="B21" s="152" t="s">
        <v>178</v>
      </c>
      <c r="Q21" s="57" t="s">
        <v>285</v>
      </c>
      <c r="AC21" s="57" t="s">
        <v>299</v>
      </c>
      <c r="AM21" s="57" t="s">
        <v>299</v>
      </c>
      <c r="CA21" s="57" t="s">
        <v>285</v>
      </c>
      <c r="CK21" s="57" t="s">
        <v>299</v>
      </c>
      <c r="CW21" s="57" t="s">
        <v>285</v>
      </c>
      <c r="DN21" s="57" t="s">
        <v>285</v>
      </c>
    </row>
    <row r="22" spans="1:118" x14ac:dyDescent="0.3">
      <c r="A22" s="57" t="s">
        <v>316</v>
      </c>
      <c r="B22" s="152" t="s">
        <v>178</v>
      </c>
      <c r="Q22" s="57" t="s">
        <v>285</v>
      </c>
      <c r="AC22" s="57" t="s">
        <v>299</v>
      </c>
      <c r="AM22" s="57" t="s">
        <v>299</v>
      </c>
      <c r="CA22" s="57" t="s">
        <v>285</v>
      </c>
      <c r="CK22" s="57" t="s">
        <v>299</v>
      </c>
      <c r="CW22" s="57" t="s">
        <v>285</v>
      </c>
      <c r="DN22" s="57" t="s">
        <v>285</v>
      </c>
    </row>
    <row r="23" spans="1:118" x14ac:dyDescent="0.3">
      <c r="A23" s="57" t="s">
        <v>317</v>
      </c>
      <c r="B23" s="152" t="s">
        <v>178</v>
      </c>
      <c r="Q23" s="57" t="s">
        <v>285</v>
      </c>
      <c r="AC23" s="57" t="s">
        <v>299</v>
      </c>
      <c r="AM23" s="57" t="s">
        <v>299</v>
      </c>
      <c r="CA23" s="57" t="s">
        <v>285</v>
      </c>
      <c r="CK23" s="57" t="s">
        <v>299</v>
      </c>
      <c r="CW23" s="57" t="s">
        <v>285</v>
      </c>
      <c r="DN23" s="57" t="s">
        <v>285</v>
      </c>
    </row>
    <row r="24" spans="1:118" x14ac:dyDescent="0.3">
      <c r="A24" s="57" t="s">
        <v>318</v>
      </c>
      <c r="B24" s="152" t="s">
        <v>178</v>
      </c>
      <c r="Q24" s="57">
        <v>2100</v>
      </c>
      <c r="AC24" s="157">
        <v>41000</v>
      </c>
      <c r="AM24" s="157">
        <v>2400</v>
      </c>
      <c r="CA24" s="157">
        <v>2300</v>
      </c>
      <c r="CK24" s="157">
        <v>5100</v>
      </c>
      <c r="CW24" s="157">
        <v>1300</v>
      </c>
      <c r="DN24" s="157">
        <v>1600</v>
      </c>
    </row>
    <row r="25" spans="1:118" x14ac:dyDescent="0.3">
      <c r="A25" s="57" t="s">
        <v>319</v>
      </c>
      <c r="B25" s="152" t="s">
        <v>178</v>
      </c>
      <c r="Q25" s="157">
        <v>380</v>
      </c>
      <c r="AC25" s="157">
        <v>350</v>
      </c>
      <c r="AM25" s="157">
        <v>230</v>
      </c>
      <c r="CA25" s="157">
        <v>490</v>
      </c>
      <c r="CK25" s="157">
        <v>430</v>
      </c>
      <c r="CW25" s="57">
        <v>340</v>
      </c>
      <c r="DN25" s="157">
        <v>270</v>
      </c>
    </row>
    <row r="26" spans="1:118" x14ac:dyDescent="0.3">
      <c r="A26" s="57" t="s">
        <v>320</v>
      </c>
      <c r="B26" s="152" t="s">
        <v>178</v>
      </c>
      <c r="Q26" s="157">
        <v>630</v>
      </c>
      <c r="AC26" s="157">
        <v>1400</v>
      </c>
      <c r="AM26" s="157">
        <v>900</v>
      </c>
      <c r="CA26" s="157">
        <v>570</v>
      </c>
      <c r="CK26" s="157">
        <v>1400</v>
      </c>
      <c r="CW26" s="157">
        <v>270</v>
      </c>
      <c r="DN26" s="157">
        <v>550</v>
      </c>
    </row>
    <row r="27" spans="1:118" x14ac:dyDescent="0.3">
      <c r="A27" s="57" t="s">
        <v>321</v>
      </c>
      <c r="B27" s="152" t="s">
        <v>178</v>
      </c>
      <c r="Q27" s="157">
        <v>3600</v>
      </c>
      <c r="AC27" s="157">
        <v>5800</v>
      </c>
      <c r="AM27" s="157">
        <v>200</v>
      </c>
      <c r="CA27" s="157">
        <v>540</v>
      </c>
      <c r="CK27" s="157">
        <v>420</v>
      </c>
      <c r="CW27" s="157">
        <v>1300</v>
      </c>
      <c r="DN27" s="157">
        <v>150</v>
      </c>
    </row>
    <row r="28" spans="1:118" x14ac:dyDescent="0.3">
      <c r="A28" s="57" t="s">
        <v>322</v>
      </c>
      <c r="B28" s="152" t="s">
        <v>178</v>
      </c>
      <c r="Q28" s="157">
        <v>130</v>
      </c>
      <c r="AC28" s="57">
        <v>120</v>
      </c>
      <c r="AM28" s="157">
        <v>160</v>
      </c>
      <c r="CA28" s="157">
        <v>250</v>
      </c>
      <c r="CK28" s="57">
        <v>140</v>
      </c>
      <c r="CW28" s="157">
        <v>250</v>
      </c>
      <c r="DN28" s="157">
        <v>44</v>
      </c>
    </row>
    <row r="29" spans="1:118" x14ac:dyDescent="0.3">
      <c r="A29" s="57" t="s">
        <v>323</v>
      </c>
      <c r="B29" s="152" t="s">
        <v>178</v>
      </c>
      <c r="Q29" s="57" t="s">
        <v>90</v>
      </c>
      <c r="AC29" s="57" t="s">
        <v>97</v>
      </c>
      <c r="AM29" s="57" t="s">
        <v>97</v>
      </c>
      <c r="CA29" s="57" t="s">
        <v>90</v>
      </c>
      <c r="CK29" s="57" t="s">
        <v>97</v>
      </c>
      <c r="CW29" s="57">
        <v>6.3</v>
      </c>
      <c r="DN29" s="57" t="s">
        <v>90</v>
      </c>
    </row>
    <row r="30" spans="1:118" x14ac:dyDescent="0.3">
      <c r="A30" s="57" t="s">
        <v>324</v>
      </c>
      <c r="B30" s="152" t="s">
        <v>178</v>
      </c>
      <c r="Q30" s="57" t="s">
        <v>285</v>
      </c>
      <c r="AC30" s="57" t="s">
        <v>299</v>
      </c>
      <c r="AM30" s="57" t="s">
        <v>299</v>
      </c>
      <c r="CA30" s="57" t="s">
        <v>285</v>
      </c>
      <c r="CK30" s="57" t="s">
        <v>299</v>
      </c>
      <c r="CW30" s="57" t="s">
        <v>285</v>
      </c>
      <c r="DN30" s="57" t="s">
        <v>285</v>
      </c>
    </row>
    <row r="31" spans="1:118" x14ac:dyDescent="0.3">
      <c r="A31" s="57" t="s">
        <v>325</v>
      </c>
      <c r="B31" s="152" t="s">
        <v>178</v>
      </c>
      <c r="Q31" s="57" t="s">
        <v>285</v>
      </c>
      <c r="AC31" s="57" t="s">
        <v>299</v>
      </c>
      <c r="AM31" s="57" t="s">
        <v>299</v>
      </c>
      <c r="CA31" s="57" t="s">
        <v>285</v>
      </c>
      <c r="CK31" s="57" t="s">
        <v>299</v>
      </c>
      <c r="CW31" s="57" t="s">
        <v>285</v>
      </c>
      <c r="DN31" s="57" t="s">
        <v>285</v>
      </c>
    </row>
    <row r="32" spans="1:118" x14ac:dyDescent="0.3">
      <c r="A32" s="57" t="s">
        <v>326</v>
      </c>
      <c r="B32" s="152" t="s">
        <v>178</v>
      </c>
      <c r="Q32" s="57" t="s">
        <v>285</v>
      </c>
      <c r="AC32" s="57" t="s">
        <v>299</v>
      </c>
      <c r="AM32" s="57" t="s">
        <v>299</v>
      </c>
      <c r="CA32" s="57" t="s">
        <v>285</v>
      </c>
      <c r="CK32" s="57" t="s">
        <v>299</v>
      </c>
      <c r="CW32" s="57" t="s">
        <v>285</v>
      </c>
      <c r="DN32" s="57" t="s">
        <v>285</v>
      </c>
    </row>
    <row r="33" spans="1:143" x14ac:dyDescent="0.3">
      <c r="A33" s="57" t="s">
        <v>327</v>
      </c>
      <c r="B33" s="152" t="s">
        <v>178</v>
      </c>
      <c r="Q33" s="57" t="s">
        <v>285</v>
      </c>
      <c r="AC33" s="57" t="s">
        <v>299</v>
      </c>
      <c r="AM33" s="57" t="s">
        <v>299</v>
      </c>
      <c r="CA33" s="57" t="s">
        <v>285</v>
      </c>
      <c r="CK33" s="57" t="s">
        <v>299</v>
      </c>
      <c r="CW33" s="57">
        <v>310</v>
      </c>
      <c r="DN33" s="57" t="s">
        <v>285</v>
      </c>
    </row>
    <row r="34" spans="1:143" x14ac:dyDescent="0.3">
      <c r="A34" s="57" t="s">
        <v>328</v>
      </c>
      <c r="B34" s="152" t="s">
        <v>178</v>
      </c>
      <c r="Q34" s="57" t="s">
        <v>285</v>
      </c>
      <c r="AC34" s="57" t="s">
        <v>299</v>
      </c>
      <c r="AM34" s="57" t="s">
        <v>299</v>
      </c>
      <c r="CA34" s="57" t="s">
        <v>285</v>
      </c>
      <c r="CK34" s="57" t="s">
        <v>299</v>
      </c>
      <c r="CW34" s="57" t="s">
        <v>285</v>
      </c>
      <c r="DN34" s="57" t="s">
        <v>285</v>
      </c>
    </row>
    <row r="35" spans="1:143" x14ac:dyDescent="0.3">
      <c r="A35" s="57" t="s">
        <v>329</v>
      </c>
      <c r="B35" s="152" t="s">
        <v>178</v>
      </c>
      <c r="Q35" s="57" t="s">
        <v>285</v>
      </c>
      <c r="AC35" s="57" t="s">
        <v>299</v>
      </c>
      <c r="AM35" s="57" t="s">
        <v>299</v>
      </c>
      <c r="CA35" s="57" t="s">
        <v>285</v>
      </c>
      <c r="CK35" s="57" t="s">
        <v>299</v>
      </c>
      <c r="CW35" s="57" t="s">
        <v>285</v>
      </c>
      <c r="DN35" s="57" t="s">
        <v>285</v>
      </c>
    </row>
    <row r="36" spans="1:143" x14ac:dyDescent="0.3">
      <c r="A36" s="57" t="s">
        <v>330</v>
      </c>
      <c r="B36" s="152" t="s">
        <v>178</v>
      </c>
      <c r="Q36" s="57" t="s">
        <v>285</v>
      </c>
      <c r="AC36" s="57" t="s">
        <v>299</v>
      </c>
      <c r="AM36" s="57" t="s">
        <v>299</v>
      </c>
      <c r="CA36" s="57" t="s">
        <v>285</v>
      </c>
      <c r="CK36" s="57" t="s">
        <v>299</v>
      </c>
      <c r="CW36" s="57">
        <v>140</v>
      </c>
      <c r="DN36" s="57" t="s">
        <v>285</v>
      </c>
    </row>
    <row r="37" spans="1:143" x14ac:dyDescent="0.3">
      <c r="A37" s="57"/>
      <c r="B37" s="152"/>
      <c r="Q37" s="57"/>
      <c r="AC37" s="57"/>
      <c r="AM37" s="57"/>
      <c r="CA37" s="57"/>
      <c r="CK37" s="57"/>
      <c r="CW37" s="57"/>
      <c r="DN37" s="57"/>
    </row>
    <row r="38" spans="1:143" x14ac:dyDescent="0.3">
      <c r="A38" s="152" t="s">
        <v>331</v>
      </c>
      <c r="B38" s="152"/>
      <c r="Q38" s="57"/>
      <c r="AC38" s="57"/>
      <c r="AM38" s="57"/>
      <c r="CA38" s="57"/>
      <c r="CK38" s="57"/>
      <c r="CW38" s="57"/>
      <c r="DN38" s="57"/>
    </row>
    <row r="39" spans="1:143" x14ac:dyDescent="0.3">
      <c r="A39" s="57" t="s">
        <v>332</v>
      </c>
      <c r="B39" s="152" t="s">
        <v>179</v>
      </c>
      <c r="C39" s="57" t="s">
        <v>94</v>
      </c>
      <c r="D39" s="57" t="s">
        <v>94</v>
      </c>
      <c r="E39" s="57" t="s">
        <v>94</v>
      </c>
      <c r="F39" s="57" t="s">
        <v>94</v>
      </c>
      <c r="G39" s="57" t="s">
        <v>94</v>
      </c>
      <c r="H39" s="57" t="s">
        <v>94</v>
      </c>
      <c r="I39" s="57" t="s">
        <v>94</v>
      </c>
      <c r="J39" s="57" t="s">
        <v>94</v>
      </c>
      <c r="K39" s="57" t="s">
        <v>94</v>
      </c>
      <c r="L39" s="57" t="s">
        <v>103</v>
      </c>
      <c r="M39" s="57" t="s">
        <v>103</v>
      </c>
      <c r="N39" s="57" t="s">
        <v>94</v>
      </c>
      <c r="O39" s="57" t="s">
        <v>94</v>
      </c>
      <c r="P39" s="57" t="s">
        <v>94</v>
      </c>
      <c r="Q39" s="57" t="s">
        <v>94</v>
      </c>
      <c r="R39" s="57" t="s">
        <v>94</v>
      </c>
      <c r="S39" s="57" t="s">
        <v>94</v>
      </c>
      <c r="T39" s="57" t="s">
        <v>103</v>
      </c>
      <c r="U39" s="57" t="s">
        <v>103</v>
      </c>
      <c r="V39" s="57" t="s">
        <v>103</v>
      </c>
      <c r="W39" s="57" t="s">
        <v>94</v>
      </c>
      <c r="X39" s="57" t="s">
        <v>94</v>
      </c>
      <c r="Y39" s="57" t="s">
        <v>94</v>
      </c>
      <c r="Z39" s="57" t="s">
        <v>94</v>
      </c>
      <c r="AA39" s="57" t="s">
        <v>94</v>
      </c>
      <c r="AB39" s="57" t="s">
        <v>94</v>
      </c>
      <c r="AC39" s="57" t="s">
        <v>94</v>
      </c>
      <c r="AD39" s="57" t="s">
        <v>94</v>
      </c>
      <c r="AE39" s="57" t="s">
        <v>103</v>
      </c>
      <c r="AF39" s="57" t="s">
        <v>103</v>
      </c>
      <c r="AG39" s="57" t="s">
        <v>103</v>
      </c>
      <c r="AH39" s="57" t="s">
        <v>94</v>
      </c>
      <c r="AI39" s="57" t="s">
        <v>94</v>
      </c>
      <c r="AJ39" s="57" t="s">
        <v>94</v>
      </c>
      <c r="AK39" s="57" t="s">
        <v>94</v>
      </c>
      <c r="AL39" s="57" t="s">
        <v>94</v>
      </c>
      <c r="AM39" s="57" t="s">
        <v>94</v>
      </c>
      <c r="AN39" s="57" t="s">
        <v>94</v>
      </c>
      <c r="AO39" s="57" t="s">
        <v>103</v>
      </c>
      <c r="AP39" s="57" t="s">
        <v>103</v>
      </c>
      <c r="AQ39" s="57" t="s">
        <v>103</v>
      </c>
      <c r="AR39" s="57" t="s">
        <v>94</v>
      </c>
      <c r="AS39" s="57" t="s">
        <v>94</v>
      </c>
      <c r="AT39" s="57" t="s">
        <v>94</v>
      </c>
      <c r="AU39" s="57" t="s">
        <v>94</v>
      </c>
      <c r="AV39" s="57" t="s">
        <v>94</v>
      </c>
      <c r="AW39" s="57" t="s">
        <v>94</v>
      </c>
      <c r="AX39" s="57" t="s">
        <v>94</v>
      </c>
      <c r="AY39" s="57" t="s">
        <v>94</v>
      </c>
      <c r="AZ39" s="57" t="s">
        <v>94</v>
      </c>
      <c r="BA39" s="57" t="s">
        <v>94</v>
      </c>
      <c r="BB39" s="57" t="s">
        <v>94</v>
      </c>
      <c r="BC39" s="57" t="s">
        <v>94</v>
      </c>
      <c r="BD39" s="57" t="s">
        <v>94</v>
      </c>
      <c r="BE39" s="57" t="s">
        <v>94</v>
      </c>
      <c r="BF39" s="57" t="s">
        <v>103</v>
      </c>
      <c r="BG39" s="57" t="s">
        <v>103</v>
      </c>
      <c r="BH39" s="57" t="s">
        <v>94</v>
      </c>
      <c r="BI39" s="57" t="s">
        <v>94</v>
      </c>
      <c r="BJ39" s="57" t="s">
        <v>94</v>
      </c>
      <c r="BK39" s="57" t="s">
        <v>94</v>
      </c>
      <c r="BL39" s="57" t="s">
        <v>94</v>
      </c>
      <c r="BM39" s="57" t="s">
        <v>94</v>
      </c>
      <c r="BN39" s="57" t="s">
        <v>94</v>
      </c>
      <c r="BO39" s="57" t="s">
        <v>94</v>
      </c>
      <c r="BP39" s="57" t="s">
        <v>94</v>
      </c>
      <c r="BQ39" s="57" t="s">
        <v>94</v>
      </c>
      <c r="BR39" s="57" t="s">
        <v>94</v>
      </c>
      <c r="BS39" s="57" t="s">
        <v>94</v>
      </c>
      <c r="BT39" s="57" t="s">
        <v>94</v>
      </c>
      <c r="BU39" s="57" t="s">
        <v>94</v>
      </c>
      <c r="BV39" s="57" t="s">
        <v>103</v>
      </c>
      <c r="BW39" s="57" t="s">
        <v>103</v>
      </c>
      <c r="BX39" s="57" t="s">
        <v>94</v>
      </c>
      <c r="BY39" s="57" t="s">
        <v>94</v>
      </c>
      <c r="BZ39" s="57" t="s">
        <v>94</v>
      </c>
      <c r="CA39" s="57" t="s">
        <v>94</v>
      </c>
      <c r="CB39" s="57" t="s">
        <v>94</v>
      </c>
      <c r="CC39" s="57" t="s">
        <v>94</v>
      </c>
      <c r="CD39" s="57" t="s">
        <v>103</v>
      </c>
      <c r="CE39" s="57" t="s">
        <v>103</v>
      </c>
      <c r="CF39" s="57" t="s">
        <v>103</v>
      </c>
      <c r="CG39" s="57" t="s">
        <v>94</v>
      </c>
      <c r="CH39" s="57" t="s">
        <v>94</v>
      </c>
      <c r="CI39" s="57" t="s">
        <v>94</v>
      </c>
      <c r="CJ39" s="57" t="s">
        <v>94</v>
      </c>
      <c r="CK39" s="57" t="s">
        <v>94</v>
      </c>
      <c r="CL39" s="57" t="s">
        <v>94</v>
      </c>
      <c r="CM39" s="57" t="s">
        <v>103</v>
      </c>
      <c r="CN39" s="57" t="s">
        <v>103</v>
      </c>
      <c r="CO39" s="57" t="s">
        <v>103</v>
      </c>
      <c r="CP39" s="57" t="s">
        <v>94</v>
      </c>
      <c r="CQ39" s="57" t="s">
        <v>94</v>
      </c>
      <c r="CR39" s="57" t="s">
        <v>94</v>
      </c>
      <c r="CS39" s="57" t="s">
        <v>94</v>
      </c>
      <c r="CT39" s="57" t="s">
        <v>94</v>
      </c>
      <c r="CU39" s="57" t="s">
        <v>94</v>
      </c>
      <c r="CV39" s="57" t="s">
        <v>94</v>
      </c>
      <c r="CW39" s="57" t="s">
        <v>94</v>
      </c>
      <c r="CX39" s="57" t="s">
        <v>94</v>
      </c>
      <c r="CY39" s="57" t="s">
        <v>94</v>
      </c>
      <c r="CZ39" s="57" t="s">
        <v>94</v>
      </c>
      <c r="DA39" s="57" t="s">
        <v>94</v>
      </c>
      <c r="DB39" s="57" t="s">
        <v>94</v>
      </c>
      <c r="DC39" s="57" t="s">
        <v>94</v>
      </c>
      <c r="DD39" s="57" t="s">
        <v>94</v>
      </c>
      <c r="DE39" s="57" t="s">
        <v>94</v>
      </c>
      <c r="DF39" s="57" t="s">
        <v>94</v>
      </c>
      <c r="DG39" s="57" t="s">
        <v>103</v>
      </c>
      <c r="DH39" s="57" t="s">
        <v>103</v>
      </c>
      <c r="DI39" s="57" t="s">
        <v>94</v>
      </c>
      <c r="DJ39" s="57" t="s">
        <v>94</v>
      </c>
      <c r="DK39" s="57" t="s">
        <v>94</v>
      </c>
      <c r="DL39" s="57" t="s">
        <v>94</v>
      </c>
      <c r="DM39" s="57" t="s">
        <v>94</v>
      </c>
      <c r="DN39" s="57" t="s">
        <v>94</v>
      </c>
      <c r="DO39" s="57" t="s">
        <v>94</v>
      </c>
      <c r="DP39" s="57" t="s">
        <v>94</v>
      </c>
      <c r="DQ39" s="57" t="s">
        <v>94</v>
      </c>
      <c r="DR39" s="57" t="s">
        <v>94</v>
      </c>
      <c r="DS39" s="57" t="s">
        <v>94</v>
      </c>
      <c r="DT39" s="57" t="s">
        <v>94</v>
      </c>
      <c r="DU39" s="57" t="s">
        <v>94</v>
      </c>
      <c r="DV39" s="57" t="s">
        <v>94</v>
      </c>
      <c r="DW39" s="57" t="s">
        <v>103</v>
      </c>
      <c r="DX39" s="57" t="s">
        <v>103</v>
      </c>
      <c r="DY39" s="57" t="s">
        <v>94</v>
      </c>
      <c r="DZ39" s="57" t="s">
        <v>94</v>
      </c>
      <c r="EA39" s="57" t="s">
        <v>94</v>
      </c>
      <c r="EB39" s="57" t="s">
        <v>94</v>
      </c>
      <c r="EC39" s="57" t="s">
        <v>94</v>
      </c>
      <c r="ED39" s="57" t="s">
        <v>94</v>
      </c>
      <c r="EE39" s="57" t="s">
        <v>94</v>
      </c>
      <c r="EF39" s="57" t="s">
        <v>94</v>
      </c>
      <c r="EG39" s="57" t="s">
        <v>94</v>
      </c>
      <c r="EH39" s="57" t="s">
        <v>94</v>
      </c>
      <c r="EI39" s="57" t="s">
        <v>94</v>
      </c>
      <c r="EJ39" s="57" t="s">
        <v>103</v>
      </c>
      <c r="EK39" s="57" t="s">
        <v>103</v>
      </c>
      <c r="EL39" s="57" t="s">
        <v>94</v>
      </c>
      <c r="EM39" s="57" t="s">
        <v>94</v>
      </c>
    </row>
    <row r="40" spans="1:143" x14ac:dyDescent="0.3">
      <c r="A40" s="57" t="s">
        <v>333</v>
      </c>
      <c r="B40" s="152" t="s">
        <v>179</v>
      </c>
      <c r="C40" s="57" t="s">
        <v>94</v>
      </c>
      <c r="D40" s="57" t="s">
        <v>94</v>
      </c>
      <c r="E40" s="57" t="s">
        <v>94</v>
      </c>
      <c r="F40" s="57" t="s">
        <v>94</v>
      </c>
      <c r="G40" s="57" t="s">
        <v>94</v>
      </c>
      <c r="H40" s="57" t="s">
        <v>94</v>
      </c>
      <c r="I40" s="57" t="s">
        <v>94</v>
      </c>
      <c r="J40" s="57" t="s">
        <v>94</v>
      </c>
      <c r="K40" s="57" t="s">
        <v>94</v>
      </c>
      <c r="L40" s="57" t="s">
        <v>103</v>
      </c>
      <c r="M40" s="57" t="s">
        <v>103</v>
      </c>
      <c r="N40" s="57" t="s">
        <v>94</v>
      </c>
      <c r="O40" s="57" t="s">
        <v>94</v>
      </c>
      <c r="P40" s="57" t="s">
        <v>94</v>
      </c>
      <c r="Q40" s="57" t="s">
        <v>94</v>
      </c>
      <c r="R40" s="57" t="s">
        <v>94</v>
      </c>
      <c r="S40" s="57" t="s">
        <v>94</v>
      </c>
      <c r="T40" s="57" t="s">
        <v>103</v>
      </c>
      <c r="U40" s="57" t="s">
        <v>103</v>
      </c>
      <c r="V40" s="57" t="s">
        <v>103</v>
      </c>
      <c r="W40" s="57" t="s">
        <v>94</v>
      </c>
      <c r="X40" s="57" t="s">
        <v>94</v>
      </c>
      <c r="Y40" s="57" t="s">
        <v>94</v>
      </c>
      <c r="Z40" s="57" t="s">
        <v>94</v>
      </c>
      <c r="AA40" s="57" t="s">
        <v>94</v>
      </c>
      <c r="AB40" s="57" t="s">
        <v>94</v>
      </c>
      <c r="AC40" s="57" t="s">
        <v>94</v>
      </c>
      <c r="AD40" s="57" t="s">
        <v>94</v>
      </c>
      <c r="AE40" s="57" t="s">
        <v>103</v>
      </c>
      <c r="AF40" s="57" t="s">
        <v>103</v>
      </c>
      <c r="AG40" s="57" t="s">
        <v>103</v>
      </c>
      <c r="AH40" s="57" t="s">
        <v>94</v>
      </c>
      <c r="AI40" s="57" t="s">
        <v>94</v>
      </c>
      <c r="AJ40" s="57" t="s">
        <v>94</v>
      </c>
      <c r="AK40" s="57" t="s">
        <v>94</v>
      </c>
      <c r="AL40" s="57" t="s">
        <v>94</v>
      </c>
      <c r="AM40" s="57" t="s">
        <v>94</v>
      </c>
      <c r="AN40" s="57" t="s">
        <v>94</v>
      </c>
      <c r="AO40" s="57" t="s">
        <v>103</v>
      </c>
      <c r="AP40" s="57" t="s">
        <v>103</v>
      </c>
      <c r="AQ40" s="57" t="s">
        <v>103</v>
      </c>
      <c r="AR40" s="57" t="s">
        <v>94</v>
      </c>
      <c r="AS40" s="57" t="s">
        <v>94</v>
      </c>
      <c r="AT40" s="57" t="s">
        <v>94</v>
      </c>
      <c r="AU40" s="57" t="s">
        <v>94</v>
      </c>
      <c r="AV40" s="57" t="s">
        <v>94</v>
      </c>
      <c r="AW40" s="57" t="s">
        <v>94</v>
      </c>
      <c r="AX40" s="57" t="s">
        <v>94</v>
      </c>
      <c r="AY40" s="57" t="s">
        <v>94</v>
      </c>
      <c r="AZ40" s="57" t="s">
        <v>94</v>
      </c>
      <c r="BA40" s="57" t="s">
        <v>94</v>
      </c>
      <c r="BB40" s="57" t="s">
        <v>94</v>
      </c>
      <c r="BC40" s="57" t="s">
        <v>94</v>
      </c>
      <c r="BD40" s="57" t="s">
        <v>94</v>
      </c>
      <c r="BE40" s="57" t="s">
        <v>94</v>
      </c>
      <c r="BF40" s="57" t="s">
        <v>103</v>
      </c>
      <c r="BG40" s="57" t="s">
        <v>103</v>
      </c>
      <c r="BH40" s="57" t="s">
        <v>94</v>
      </c>
      <c r="BI40" s="57" t="s">
        <v>94</v>
      </c>
      <c r="BJ40" s="57" t="s">
        <v>94</v>
      </c>
      <c r="BK40" s="57" t="s">
        <v>94</v>
      </c>
      <c r="BL40" s="57" t="s">
        <v>94</v>
      </c>
      <c r="BM40" s="57" t="s">
        <v>94</v>
      </c>
      <c r="BN40" s="57" t="s">
        <v>94</v>
      </c>
      <c r="BO40" s="57" t="s">
        <v>94</v>
      </c>
      <c r="BP40" s="57" t="s">
        <v>94</v>
      </c>
      <c r="BQ40" s="57" t="s">
        <v>94</v>
      </c>
      <c r="BR40" s="57" t="s">
        <v>94</v>
      </c>
      <c r="BS40" s="57" t="s">
        <v>94</v>
      </c>
      <c r="BT40" s="57" t="s">
        <v>94</v>
      </c>
      <c r="BU40" s="57" t="s">
        <v>94</v>
      </c>
      <c r="BV40" s="57" t="s">
        <v>103</v>
      </c>
      <c r="BW40" s="57" t="s">
        <v>103</v>
      </c>
      <c r="BX40" s="57" t="s">
        <v>94</v>
      </c>
      <c r="BY40" s="57" t="s">
        <v>94</v>
      </c>
      <c r="BZ40" s="57" t="s">
        <v>94</v>
      </c>
      <c r="CA40" s="57" t="s">
        <v>94</v>
      </c>
      <c r="CB40" s="57" t="s">
        <v>94</v>
      </c>
      <c r="CC40" s="57" t="s">
        <v>94</v>
      </c>
      <c r="CD40" s="57" t="s">
        <v>103</v>
      </c>
      <c r="CE40" s="57" t="s">
        <v>103</v>
      </c>
      <c r="CF40" s="57" t="s">
        <v>103</v>
      </c>
      <c r="CG40" s="57" t="s">
        <v>94</v>
      </c>
      <c r="CH40" s="57" t="s">
        <v>94</v>
      </c>
      <c r="CI40" s="57" t="s">
        <v>94</v>
      </c>
      <c r="CJ40" s="57" t="s">
        <v>94</v>
      </c>
      <c r="CK40" s="57" t="s">
        <v>94</v>
      </c>
      <c r="CL40" s="57" t="s">
        <v>94</v>
      </c>
      <c r="CM40" s="57" t="s">
        <v>103</v>
      </c>
      <c r="CN40" s="57" t="s">
        <v>103</v>
      </c>
      <c r="CO40" s="57" t="s">
        <v>103</v>
      </c>
      <c r="CP40" s="57" t="s">
        <v>94</v>
      </c>
      <c r="CQ40" s="57" t="s">
        <v>94</v>
      </c>
      <c r="CR40" s="57" t="s">
        <v>94</v>
      </c>
      <c r="CS40" s="57" t="s">
        <v>94</v>
      </c>
      <c r="CT40" s="57" t="s">
        <v>94</v>
      </c>
      <c r="CU40" s="57" t="s">
        <v>94</v>
      </c>
      <c r="CV40" s="57" t="s">
        <v>94</v>
      </c>
      <c r="CW40" s="57" t="s">
        <v>94</v>
      </c>
      <c r="CX40" s="57" t="s">
        <v>94</v>
      </c>
      <c r="CY40" s="57" t="s">
        <v>94</v>
      </c>
      <c r="CZ40" s="57" t="s">
        <v>94</v>
      </c>
      <c r="DA40" s="57" t="s">
        <v>94</v>
      </c>
      <c r="DB40" s="57" t="s">
        <v>94</v>
      </c>
      <c r="DC40" s="57" t="s">
        <v>94</v>
      </c>
      <c r="DD40" s="57" t="s">
        <v>94</v>
      </c>
      <c r="DE40" s="57" t="s">
        <v>94</v>
      </c>
      <c r="DF40" s="57" t="s">
        <v>94</v>
      </c>
      <c r="DG40" s="57" t="s">
        <v>103</v>
      </c>
      <c r="DH40" s="57" t="s">
        <v>103</v>
      </c>
      <c r="DI40" s="57" t="s">
        <v>94</v>
      </c>
      <c r="DJ40" s="57" t="s">
        <v>94</v>
      </c>
      <c r="DL40" s="57" t="s">
        <v>94</v>
      </c>
      <c r="DM40" s="57" t="s">
        <v>94</v>
      </c>
      <c r="DN40" s="57" t="s">
        <v>94</v>
      </c>
      <c r="DO40" s="57" t="s">
        <v>94</v>
      </c>
      <c r="DP40" s="57" t="s">
        <v>94</v>
      </c>
      <c r="DQ40" s="57" t="s">
        <v>94</v>
      </c>
      <c r="DR40" s="57" t="s">
        <v>94</v>
      </c>
      <c r="DS40" s="57" t="s">
        <v>94</v>
      </c>
      <c r="DT40" s="57" t="s">
        <v>94</v>
      </c>
      <c r="DU40" s="57" t="s">
        <v>94</v>
      </c>
      <c r="DV40" s="57" t="s">
        <v>94</v>
      </c>
      <c r="DW40" s="57" t="s">
        <v>103</v>
      </c>
      <c r="DX40" s="57" t="s">
        <v>103</v>
      </c>
      <c r="DY40" s="57" t="s">
        <v>94</v>
      </c>
      <c r="DZ40" s="57" t="s">
        <v>94</v>
      </c>
      <c r="EA40" s="57" t="s">
        <v>94</v>
      </c>
      <c r="EB40" s="57" t="s">
        <v>94</v>
      </c>
      <c r="EC40" s="57" t="s">
        <v>94</v>
      </c>
      <c r="ED40" s="57" t="s">
        <v>94</v>
      </c>
      <c r="EE40" s="57" t="s">
        <v>94</v>
      </c>
      <c r="EF40" s="57" t="s">
        <v>94</v>
      </c>
      <c r="EG40" s="57" t="s">
        <v>94</v>
      </c>
      <c r="EH40" s="57" t="s">
        <v>94</v>
      </c>
      <c r="EI40" s="57" t="s">
        <v>94</v>
      </c>
      <c r="EJ40" s="57" t="s">
        <v>103</v>
      </c>
      <c r="EK40" s="57" t="s">
        <v>103</v>
      </c>
      <c r="EL40" s="57" t="s">
        <v>94</v>
      </c>
      <c r="EM40" s="57" t="s">
        <v>94</v>
      </c>
    </row>
    <row r="41" spans="1:143" x14ac:dyDescent="0.3">
      <c r="A41" s="57" t="s">
        <v>334</v>
      </c>
      <c r="B41" s="152" t="s">
        <v>179</v>
      </c>
      <c r="C41" s="57">
        <v>9.6</v>
      </c>
      <c r="D41" s="57">
        <v>9.9</v>
      </c>
      <c r="E41" s="57">
        <v>8.8000000000000007</v>
      </c>
      <c r="F41" s="57">
        <v>12</v>
      </c>
      <c r="G41" s="57">
        <v>4.2</v>
      </c>
      <c r="H41" s="57">
        <v>8.3000000000000007</v>
      </c>
      <c r="I41" s="57">
        <v>4.8</v>
      </c>
      <c r="J41" s="57">
        <v>7.1</v>
      </c>
      <c r="K41" s="57">
        <v>8.6</v>
      </c>
      <c r="L41" s="57">
        <v>10.43</v>
      </c>
      <c r="M41" s="57">
        <v>8.4600000000000009</v>
      </c>
      <c r="N41" s="57">
        <v>9.1999999999999993</v>
      </c>
      <c r="O41" s="57">
        <v>10</v>
      </c>
      <c r="P41" s="57">
        <v>3.3</v>
      </c>
      <c r="Q41" s="57">
        <v>2.7</v>
      </c>
      <c r="R41" s="57">
        <v>3.1</v>
      </c>
      <c r="S41" s="57">
        <v>2.4</v>
      </c>
      <c r="T41" s="57">
        <v>3.3</v>
      </c>
      <c r="U41" s="57">
        <v>3.57</v>
      </c>
      <c r="V41" s="57">
        <v>2.87</v>
      </c>
      <c r="W41" s="57">
        <v>2.2000000000000002</v>
      </c>
      <c r="X41" s="57">
        <v>2.8</v>
      </c>
      <c r="Y41" s="57">
        <v>2.2000000000000002</v>
      </c>
      <c r="Z41" s="57">
        <v>3.4</v>
      </c>
      <c r="AA41" s="57">
        <v>3.1</v>
      </c>
      <c r="AB41" s="57">
        <v>3.3</v>
      </c>
      <c r="AC41" s="57">
        <v>7.2</v>
      </c>
      <c r="AD41" s="57">
        <v>4</v>
      </c>
      <c r="AE41" s="57">
        <v>2.14</v>
      </c>
      <c r="AF41" s="57">
        <v>1.3</v>
      </c>
      <c r="AG41" s="57">
        <v>1.72</v>
      </c>
      <c r="AH41" s="57">
        <v>2.2000000000000002</v>
      </c>
      <c r="AI41" s="57">
        <v>3.3</v>
      </c>
      <c r="AJ41" s="57">
        <v>2.4</v>
      </c>
      <c r="AK41" s="57">
        <v>2.2999999999999998</v>
      </c>
      <c r="AL41" s="57">
        <v>2.2000000000000002</v>
      </c>
      <c r="AM41" s="57">
        <v>3.6</v>
      </c>
      <c r="AN41" s="57">
        <v>3</v>
      </c>
      <c r="AO41" s="57">
        <v>1.93</v>
      </c>
      <c r="AP41" s="57">
        <v>1.69</v>
      </c>
      <c r="AQ41" s="57">
        <v>1.52</v>
      </c>
      <c r="AR41" s="57">
        <v>1.8</v>
      </c>
      <c r="AS41" s="57">
        <v>2.2999999999999998</v>
      </c>
      <c r="AT41" s="57">
        <v>1.9</v>
      </c>
      <c r="AU41" s="57">
        <v>1.9</v>
      </c>
      <c r="AV41" s="57">
        <v>3.5</v>
      </c>
      <c r="AW41" s="57">
        <v>5.6</v>
      </c>
      <c r="AX41" s="57">
        <v>4.5</v>
      </c>
      <c r="AY41" s="57">
        <v>6.8</v>
      </c>
      <c r="AZ41" s="57">
        <v>3.9</v>
      </c>
      <c r="BA41" s="57">
        <v>3.2</v>
      </c>
      <c r="BB41" s="57">
        <v>2.7</v>
      </c>
      <c r="BC41" s="57">
        <v>2.8</v>
      </c>
      <c r="BD41" s="57">
        <v>4</v>
      </c>
      <c r="BE41" s="57">
        <v>4</v>
      </c>
      <c r="BF41" s="57">
        <v>5.32</v>
      </c>
      <c r="BG41" s="57">
        <v>5.67</v>
      </c>
      <c r="BH41" s="157">
        <v>6.9</v>
      </c>
      <c r="BI41" s="57">
        <v>5.2</v>
      </c>
      <c r="BJ41" s="57">
        <v>2.5</v>
      </c>
      <c r="BK41" s="57">
        <v>2</v>
      </c>
      <c r="BL41" s="57">
        <v>3</v>
      </c>
      <c r="BM41" s="57">
        <v>3.4</v>
      </c>
      <c r="BN41" s="57">
        <v>2</v>
      </c>
      <c r="BO41" s="57">
        <v>2.1</v>
      </c>
      <c r="BP41" s="57">
        <v>1.7</v>
      </c>
      <c r="BQ41" s="57">
        <v>1.5</v>
      </c>
      <c r="BR41" s="57">
        <v>1.5</v>
      </c>
      <c r="BS41" s="57">
        <v>1.6</v>
      </c>
      <c r="BT41" s="57">
        <v>2.4</v>
      </c>
      <c r="BU41" s="57">
        <v>1.8</v>
      </c>
      <c r="BV41" s="57">
        <v>1.98</v>
      </c>
      <c r="BW41" s="57">
        <v>1.79</v>
      </c>
      <c r="BX41" s="57">
        <v>2.1</v>
      </c>
      <c r="BY41" s="57">
        <v>2.4</v>
      </c>
      <c r="BZ41" s="57">
        <v>3.6</v>
      </c>
      <c r="CA41" s="57">
        <v>4.8</v>
      </c>
      <c r="CB41" s="57">
        <v>3.1</v>
      </c>
      <c r="CC41" s="57">
        <v>2.9</v>
      </c>
      <c r="CD41" s="57">
        <v>3.85</v>
      </c>
      <c r="CE41" s="57">
        <v>1.76</v>
      </c>
      <c r="CF41" s="57">
        <v>1.48</v>
      </c>
      <c r="CG41" s="57">
        <v>2.2000000000000002</v>
      </c>
      <c r="CH41" s="57">
        <v>4.7</v>
      </c>
      <c r="CI41" s="57">
        <v>3.5</v>
      </c>
      <c r="CJ41" s="57">
        <v>4</v>
      </c>
      <c r="CK41" s="57">
        <v>2.6</v>
      </c>
      <c r="CL41" s="57">
        <v>3.4</v>
      </c>
      <c r="CM41" s="57">
        <v>2.2400000000000002</v>
      </c>
      <c r="CN41" s="57">
        <v>1.53</v>
      </c>
      <c r="CO41" s="57">
        <v>2.38</v>
      </c>
      <c r="CP41" s="57">
        <v>3</v>
      </c>
      <c r="CQ41" s="57">
        <v>4.5999999999999996</v>
      </c>
      <c r="CR41" s="57">
        <v>3.2</v>
      </c>
      <c r="CS41" s="57">
        <v>2.6</v>
      </c>
      <c r="CT41" s="57">
        <v>1.8</v>
      </c>
      <c r="CU41" s="57">
        <v>2</v>
      </c>
      <c r="CV41" s="57">
        <v>2.5</v>
      </c>
      <c r="CW41" s="57">
        <v>2.8</v>
      </c>
      <c r="CX41" s="57">
        <v>2.7</v>
      </c>
      <c r="CY41" s="57">
        <v>4.7</v>
      </c>
      <c r="CZ41" s="57">
        <v>1.6</v>
      </c>
      <c r="DA41" s="57">
        <v>1.4</v>
      </c>
      <c r="DB41" s="57">
        <v>1.7</v>
      </c>
      <c r="DC41" s="57">
        <v>1.9</v>
      </c>
      <c r="DD41" s="57">
        <v>1.2</v>
      </c>
      <c r="DE41" s="57">
        <v>1.2</v>
      </c>
      <c r="DF41" s="57">
        <v>1.2</v>
      </c>
      <c r="DG41" s="57">
        <v>1.1499999999999999</v>
      </c>
      <c r="DH41" s="57">
        <v>1.26</v>
      </c>
      <c r="DI41" s="57">
        <v>1.5</v>
      </c>
      <c r="DJ41" s="57">
        <v>2</v>
      </c>
      <c r="DK41" s="57">
        <v>2.2000000000000002</v>
      </c>
      <c r="DL41" s="57">
        <v>7.2</v>
      </c>
      <c r="DM41" s="57">
        <v>7.3</v>
      </c>
      <c r="DN41" s="57">
        <v>6</v>
      </c>
      <c r="DO41" s="57">
        <v>6</v>
      </c>
      <c r="DP41" s="57">
        <v>6.5</v>
      </c>
      <c r="DQ41" s="57">
        <v>3.2</v>
      </c>
      <c r="DR41" s="57">
        <v>3.4</v>
      </c>
      <c r="DS41" s="57">
        <v>2.9</v>
      </c>
      <c r="DT41" s="57">
        <v>3</v>
      </c>
      <c r="DU41" s="57">
        <v>3.2</v>
      </c>
      <c r="DV41" s="57">
        <v>4</v>
      </c>
      <c r="DW41" s="57">
        <v>4.53</v>
      </c>
      <c r="DX41" s="57">
        <v>5.0599999999999996</v>
      </c>
      <c r="DY41" s="57">
        <v>6</v>
      </c>
      <c r="DZ41" s="57">
        <v>7.6</v>
      </c>
      <c r="EA41" s="57">
        <v>5</v>
      </c>
      <c r="EB41" s="57">
        <v>4.4000000000000004</v>
      </c>
      <c r="EC41" s="57">
        <v>4.8</v>
      </c>
      <c r="ED41" s="57">
        <v>4.9000000000000004</v>
      </c>
      <c r="EE41" s="57">
        <v>3.3</v>
      </c>
      <c r="EF41" s="57">
        <v>4.0999999999999996</v>
      </c>
      <c r="EG41" s="57">
        <v>4.3</v>
      </c>
      <c r="EH41" s="57">
        <v>4.9000000000000004</v>
      </c>
      <c r="EI41" s="57">
        <v>4.8</v>
      </c>
      <c r="EJ41" s="57">
        <v>4.3</v>
      </c>
      <c r="EK41" s="57">
        <v>3.98</v>
      </c>
      <c r="EL41" s="57">
        <v>3.2</v>
      </c>
      <c r="EM41" s="57">
        <v>4.0999999999999996</v>
      </c>
    </row>
    <row r="42" spans="1:143" x14ac:dyDescent="0.3">
      <c r="A42" s="57" t="s">
        <v>335</v>
      </c>
      <c r="B42" s="152" t="s">
        <v>179</v>
      </c>
      <c r="C42" s="57">
        <v>9.4</v>
      </c>
      <c r="D42" s="57">
        <v>9.4</v>
      </c>
      <c r="E42" s="57">
        <v>8.6999999999999993</v>
      </c>
      <c r="F42" s="57">
        <v>12</v>
      </c>
      <c r="G42" s="57">
        <v>2.5</v>
      </c>
      <c r="H42" s="57">
        <v>7.6</v>
      </c>
      <c r="I42" s="57">
        <v>4.5</v>
      </c>
      <c r="J42" s="57">
        <v>6.9</v>
      </c>
      <c r="K42" s="57">
        <v>8</v>
      </c>
      <c r="L42" s="57">
        <v>10.63</v>
      </c>
      <c r="M42" s="57">
        <v>8.27</v>
      </c>
      <c r="N42" s="57">
        <v>9.4</v>
      </c>
      <c r="O42" s="57">
        <v>9.6</v>
      </c>
      <c r="P42" s="57">
        <v>3.1</v>
      </c>
      <c r="Q42" s="57">
        <v>1.9</v>
      </c>
      <c r="R42" s="57">
        <v>2.8</v>
      </c>
      <c r="S42" s="57">
        <v>1.7</v>
      </c>
      <c r="T42" s="57">
        <v>1.78</v>
      </c>
      <c r="U42" s="57">
        <v>1.71</v>
      </c>
      <c r="V42" s="57">
        <v>2.44</v>
      </c>
      <c r="W42" s="57">
        <v>2.2000000000000002</v>
      </c>
      <c r="X42" s="57">
        <v>2.7</v>
      </c>
      <c r="Y42" s="57">
        <v>2.2000000000000002</v>
      </c>
      <c r="Z42" s="57">
        <v>3.2</v>
      </c>
      <c r="AA42" s="57">
        <v>3</v>
      </c>
      <c r="AB42" s="57">
        <v>3.2</v>
      </c>
      <c r="AC42" s="57">
        <v>2.7</v>
      </c>
      <c r="AD42" s="57">
        <v>1.8</v>
      </c>
      <c r="AE42" s="57">
        <v>1.6</v>
      </c>
      <c r="AF42" s="57">
        <v>1</v>
      </c>
      <c r="AG42" s="57">
        <v>1.59</v>
      </c>
      <c r="AH42" s="57">
        <v>2.1</v>
      </c>
      <c r="AI42" s="57">
        <v>3.3</v>
      </c>
      <c r="AJ42" s="57">
        <v>2.4</v>
      </c>
      <c r="AK42" s="57">
        <v>2.1</v>
      </c>
      <c r="AL42" s="57">
        <v>2.2000000000000002</v>
      </c>
      <c r="AM42" s="57">
        <v>2.1</v>
      </c>
      <c r="AN42" s="57">
        <v>1.5</v>
      </c>
      <c r="AO42" s="57">
        <v>1.1599999999999999</v>
      </c>
      <c r="AP42" s="57">
        <v>1.1200000000000001</v>
      </c>
      <c r="AQ42" s="57">
        <v>1.43</v>
      </c>
      <c r="AR42" s="57">
        <v>1.7</v>
      </c>
      <c r="AS42" s="57">
        <v>2.2999999999999998</v>
      </c>
      <c r="AT42" s="57">
        <v>1.9</v>
      </c>
      <c r="AU42" s="57">
        <v>1.9</v>
      </c>
      <c r="AV42" s="57">
        <v>3.1</v>
      </c>
      <c r="AW42" s="57">
        <v>4.5</v>
      </c>
      <c r="AX42" s="57">
        <v>4.5</v>
      </c>
      <c r="AY42" s="57">
        <v>4.8</v>
      </c>
      <c r="AZ42" s="57">
        <v>3.8</v>
      </c>
      <c r="BA42" s="57">
        <v>2.6</v>
      </c>
      <c r="BB42" s="57">
        <v>1.9</v>
      </c>
      <c r="BC42" s="57">
        <v>2.8</v>
      </c>
      <c r="BD42" s="57">
        <v>3.9</v>
      </c>
      <c r="BE42" s="57">
        <v>3.7</v>
      </c>
      <c r="BF42" s="57">
        <v>5.44</v>
      </c>
      <c r="BG42" s="57">
        <v>5.4</v>
      </c>
      <c r="BH42" s="57">
        <v>6.7</v>
      </c>
      <c r="BI42" s="57">
        <v>5.0999999999999996</v>
      </c>
      <c r="BJ42" s="57">
        <v>2.5</v>
      </c>
      <c r="BK42" s="57">
        <v>2</v>
      </c>
      <c r="BL42" s="57">
        <v>2.8</v>
      </c>
      <c r="BM42" s="57">
        <v>2.5</v>
      </c>
      <c r="BN42" s="57">
        <v>1.9</v>
      </c>
      <c r="BO42" s="57">
        <v>2.1</v>
      </c>
      <c r="BP42" s="57">
        <v>1.7</v>
      </c>
      <c r="BQ42" s="57">
        <v>1.3</v>
      </c>
      <c r="BR42" s="57">
        <v>1.1000000000000001</v>
      </c>
      <c r="BS42" s="57">
        <v>1.6</v>
      </c>
      <c r="BT42" s="57">
        <v>2.2000000000000002</v>
      </c>
      <c r="BU42" s="57">
        <v>1.7</v>
      </c>
      <c r="BV42" s="57">
        <v>1.65</v>
      </c>
      <c r="BW42" s="57">
        <v>1.63</v>
      </c>
      <c r="BX42" s="57">
        <v>1.9</v>
      </c>
      <c r="BY42" s="57">
        <v>2.2999999999999998</v>
      </c>
      <c r="BZ42" s="57">
        <v>3.5</v>
      </c>
      <c r="CA42" s="57">
        <v>2.4</v>
      </c>
      <c r="CB42" s="57">
        <v>2.5</v>
      </c>
      <c r="CC42" s="57">
        <v>1.6</v>
      </c>
      <c r="CD42" s="57">
        <v>2.0499999999999998</v>
      </c>
      <c r="CE42" s="57">
        <v>1.3</v>
      </c>
      <c r="CF42" s="57">
        <v>1.31</v>
      </c>
      <c r="CG42" s="57">
        <v>2.2000000000000002</v>
      </c>
      <c r="CH42" s="57">
        <v>4.5999999999999996</v>
      </c>
      <c r="CI42" s="57">
        <v>3.4</v>
      </c>
      <c r="CJ42" s="57">
        <v>3.9</v>
      </c>
      <c r="CK42" s="57">
        <v>1.4</v>
      </c>
      <c r="CL42" s="57">
        <v>1.5</v>
      </c>
      <c r="CM42" s="57">
        <v>2.23</v>
      </c>
      <c r="CN42" s="57">
        <v>1.07</v>
      </c>
      <c r="CO42" s="57">
        <v>2.14</v>
      </c>
      <c r="CP42" s="57">
        <v>3</v>
      </c>
      <c r="CQ42" s="57">
        <v>4.7</v>
      </c>
      <c r="CR42" s="57">
        <v>3.2</v>
      </c>
      <c r="CS42" s="57">
        <v>2.5</v>
      </c>
      <c r="CT42" s="57">
        <v>1.7</v>
      </c>
      <c r="CU42" s="57">
        <v>1.8</v>
      </c>
      <c r="CV42" s="57">
        <v>2.2999999999999998</v>
      </c>
      <c r="CW42" s="57">
        <v>1.9</v>
      </c>
      <c r="CX42" s="57">
        <v>2.2999999999999998</v>
      </c>
      <c r="CY42" s="57">
        <v>1.3</v>
      </c>
      <c r="CZ42" s="57">
        <v>1.5</v>
      </c>
      <c r="DA42" s="57">
        <v>1.5</v>
      </c>
      <c r="DB42" s="57">
        <v>1.1000000000000001</v>
      </c>
      <c r="DC42" s="57">
        <v>1.4</v>
      </c>
      <c r="DD42" s="57">
        <v>1.2</v>
      </c>
      <c r="DE42" s="57">
        <v>1.2</v>
      </c>
      <c r="DF42" s="57">
        <v>1.2</v>
      </c>
      <c r="DG42" s="57">
        <v>1.17</v>
      </c>
      <c r="DH42" s="57">
        <v>1.18</v>
      </c>
      <c r="DI42" s="57">
        <v>1.4</v>
      </c>
      <c r="DJ42" s="57">
        <v>1.8</v>
      </c>
      <c r="DL42" s="57">
        <v>6.9</v>
      </c>
      <c r="DM42" s="57">
        <v>6.6</v>
      </c>
      <c r="DN42" s="57">
        <v>5.2</v>
      </c>
      <c r="DO42" s="57">
        <v>3</v>
      </c>
      <c r="DP42" s="57">
        <v>5.9</v>
      </c>
      <c r="DQ42" s="57">
        <v>2.9</v>
      </c>
      <c r="DR42" s="57">
        <v>3.3</v>
      </c>
      <c r="DS42" s="57">
        <v>2.1</v>
      </c>
      <c r="DT42" s="57">
        <v>2.4</v>
      </c>
      <c r="DU42" s="57">
        <v>2.8</v>
      </c>
      <c r="DV42" s="57">
        <v>3.3</v>
      </c>
      <c r="DW42" s="57">
        <v>3.74</v>
      </c>
      <c r="DX42" s="57">
        <v>4.6500000000000004</v>
      </c>
      <c r="DY42" s="57">
        <v>5.6</v>
      </c>
      <c r="DZ42" s="57">
        <v>6.3</v>
      </c>
      <c r="EA42" s="57">
        <v>4.9000000000000004</v>
      </c>
      <c r="EB42" s="57">
        <v>4.2</v>
      </c>
      <c r="EC42" s="57">
        <v>4.5999999999999996</v>
      </c>
      <c r="ED42" s="57">
        <v>4.9000000000000004</v>
      </c>
      <c r="EE42" s="57">
        <v>2.8</v>
      </c>
      <c r="EF42" s="57">
        <v>3.4</v>
      </c>
      <c r="EG42" s="57">
        <v>4.2</v>
      </c>
      <c r="EH42" s="57">
        <v>4.9000000000000004</v>
      </c>
      <c r="EI42" s="57">
        <v>4.7</v>
      </c>
      <c r="EJ42" s="57">
        <v>4.42</v>
      </c>
      <c r="EK42" s="57">
        <v>4.0199999999999996</v>
      </c>
      <c r="EL42" s="57">
        <v>3.4</v>
      </c>
      <c r="EM42" s="57">
        <v>3.9</v>
      </c>
    </row>
    <row r="43" spans="1:143" x14ac:dyDescent="0.3">
      <c r="A43" s="57" t="s">
        <v>336</v>
      </c>
      <c r="B43" s="152" t="s">
        <v>179</v>
      </c>
      <c r="Q43" s="57" t="s">
        <v>337</v>
      </c>
      <c r="AC43" s="57">
        <v>0.23</v>
      </c>
      <c r="AM43" s="57" t="s">
        <v>337</v>
      </c>
      <c r="CA43" s="57" t="s">
        <v>337</v>
      </c>
      <c r="CK43" s="57" t="s">
        <v>337</v>
      </c>
      <c r="CW43" s="57" t="s">
        <v>337</v>
      </c>
      <c r="DN43" s="57" t="s">
        <v>337</v>
      </c>
    </row>
    <row r="44" spans="1:143" x14ac:dyDescent="0.3">
      <c r="A44" s="57" t="s">
        <v>338</v>
      </c>
      <c r="B44" s="152" t="s">
        <v>179</v>
      </c>
      <c r="Q44" s="57" t="s">
        <v>337</v>
      </c>
      <c r="AC44" s="57" t="s">
        <v>337</v>
      </c>
      <c r="AM44" s="57" t="s">
        <v>337</v>
      </c>
      <c r="CA44" s="57" t="s">
        <v>337</v>
      </c>
      <c r="CK44" s="57" t="s">
        <v>337</v>
      </c>
      <c r="CW44" s="57" t="s">
        <v>337</v>
      </c>
      <c r="DN44" s="57" t="s">
        <v>337</v>
      </c>
    </row>
    <row r="45" spans="1:143" x14ac:dyDescent="0.3">
      <c r="A45" s="57" t="s">
        <v>339</v>
      </c>
      <c r="B45" s="152" t="s">
        <v>179</v>
      </c>
      <c r="C45" s="57" t="s">
        <v>94</v>
      </c>
      <c r="D45" s="57" t="s">
        <v>94</v>
      </c>
      <c r="E45" s="57" t="s">
        <v>94</v>
      </c>
      <c r="F45" s="57" t="s">
        <v>94</v>
      </c>
      <c r="G45" s="57" t="s">
        <v>94</v>
      </c>
      <c r="H45" s="57" t="s">
        <v>94</v>
      </c>
      <c r="I45" s="57" t="s">
        <v>94</v>
      </c>
      <c r="J45" s="57" t="s">
        <v>94</v>
      </c>
      <c r="K45" s="57" t="s">
        <v>94</v>
      </c>
      <c r="L45" s="57" t="s">
        <v>99</v>
      </c>
      <c r="M45" s="57">
        <v>5.7000000000000002E-2</v>
      </c>
      <c r="N45" s="57" t="s">
        <v>94</v>
      </c>
      <c r="O45" s="57" t="s">
        <v>94</v>
      </c>
      <c r="P45" s="57" t="s">
        <v>94</v>
      </c>
      <c r="Q45" s="57">
        <v>0.81</v>
      </c>
      <c r="R45" s="57">
        <v>1.4</v>
      </c>
      <c r="S45" s="57" t="s">
        <v>94</v>
      </c>
      <c r="T45" s="57">
        <v>0.33</v>
      </c>
      <c r="U45" s="57">
        <v>0.46</v>
      </c>
      <c r="V45" s="57" t="s">
        <v>99</v>
      </c>
      <c r="W45" s="57" t="s">
        <v>94</v>
      </c>
      <c r="X45" s="57" t="s">
        <v>94</v>
      </c>
      <c r="Y45" s="57" t="s">
        <v>94</v>
      </c>
      <c r="Z45" s="57" t="s">
        <v>94</v>
      </c>
      <c r="AA45" s="57" t="s">
        <v>94</v>
      </c>
      <c r="AB45" s="57" t="s">
        <v>94</v>
      </c>
      <c r="AC45" s="57">
        <v>1.2</v>
      </c>
      <c r="AD45" s="57">
        <v>0.56000000000000005</v>
      </c>
      <c r="AE45" s="57">
        <v>0.19</v>
      </c>
      <c r="AF45" s="57">
        <v>0.18</v>
      </c>
      <c r="AG45" s="57" t="s">
        <v>99</v>
      </c>
      <c r="AH45" s="57" t="s">
        <v>94</v>
      </c>
      <c r="AI45" s="57" t="s">
        <v>94</v>
      </c>
      <c r="AJ45" s="57" t="s">
        <v>94</v>
      </c>
      <c r="AK45" s="57" t="s">
        <v>94</v>
      </c>
      <c r="AL45" s="57" t="s">
        <v>94</v>
      </c>
      <c r="AM45" s="57">
        <v>1.2</v>
      </c>
      <c r="AN45" s="57">
        <v>1.1000000000000001</v>
      </c>
      <c r="AO45" s="57">
        <v>0.72</v>
      </c>
      <c r="AP45" s="57">
        <v>0.48</v>
      </c>
      <c r="AQ45" s="57">
        <v>0.12</v>
      </c>
      <c r="AR45" s="57" t="s">
        <v>94</v>
      </c>
      <c r="AS45" s="57" t="s">
        <v>94</v>
      </c>
      <c r="AT45" s="57" t="s">
        <v>94</v>
      </c>
      <c r="AU45" s="57" t="s">
        <v>94</v>
      </c>
      <c r="AV45" s="57" t="s">
        <v>94</v>
      </c>
      <c r="AW45" s="57" t="s">
        <v>94</v>
      </c>
      <c r="AX45" s="57" t="s">
        <v>94</v>
      </c>
      <c r="AY45" s="57">
        <v>2.1</v>
      </c>
      <c r="AZ45" s="57" t="s">
        <v>94</v>
      </c>
      <c r="BA45" s="57">
        <v>0.62</v>
      </c>
      <c r="BB45" s="57" t="s">
        <v>94</v>
      </c>
      <c r="BC45" s="57" t="s">
        <v>94</v>
      </c>
      <c r="BD45" s="57" t="s">
        <v>94</v>
      </c>
      <c r="BE45" s="57" t="s">
        <v>94</v>
      </c>
      <c r="BF45" s="57">
        <v>0.19</v>
      </c>
      <c r="BG45" s="57">
        <v>0.23</v>
      </c>
      <c r="BH45" s="57" t="s">
        <v>94</v>
      </c>
      <c r="BI45" s="57" t="s">
        <v>94</v>
      </c>
      <c r="BJ45" s="57" t="s">
        <v>94</v>
      </c>
      <c r="BK45" s="57" t="s">
        <v>94</v>
      </c>
      <c r="BL45" s="57" t="s">
        <v>94</v>
      </c>
      <c r="BM45" s="57">
        <v>0.66</v>
      </c>
      <c r="BN45" s="57" t="s">
        <v>94</v>
      </c>
      <c r="BO45" s="57" t="s">
        <v>94</v>
      </c>
      <c r="BP45" s="57" t="s">
        <v>94</v>
      </c>
      <c r="BQ45" s="57" t="s">
        <v>94</v>
      </c>
      <c r="BR45" s="57" t="s">
        <v>94</v>
      </c>
      <c r="BS45" s="57" t="s">
        <v>94</v>
      </c>
      <c r="BT45" s="57" t="s">
        <v>94</v>
      </c>
      <c r="BU45" s="57" t="s">
        <v>94</v>
      </c>
      <c r="BV45" s="57">
        <v>0.2</v>
      </c>
      <c r="BW45" s="57">
        <v>0.12</v>
      </c>
      <c r="BX45" s="57" t="s">
        <v>94</v>
      </c>
      <c r="BY45" s="57">
        <v>1</v>
      </c>
      <c r="BZ45" s="57" t="s">
        <v>94</v>
      </c>
      <c r="CA45" s="57">
        <v>0.5</v>
      </c>
      <c r="CB45" s="57" t="s">
        <v>94</v>
      </c>
      <c r="CC45" s="57" t="s">
        <v>94</v>
      </c>
      <c r="CD45" s="57">
        <v>0.41</v>
      </c>
      <c r="CE45" s="57">
        <v>0.21</v>
      </c>
      <c r="CF45" s="57" t="s">
        <v>99</v>
      </c>
      <c r="CG45" s="57" t="s">
        <v>94</v>
      </c>
      <c r="CH45" s="57" t="s">
        <v>94</v>
      </c>
      <c r="CI45" s="57" t="s">
        <v>94</v>
      </c>
      <c r="CJ45" s="57" t="s">
        <v>94</v>
      </c>
      <c r="CK45" s="57">
        <v>0.77</v>
      </c>
      <c r="CL45" s="57">
        <v>0.94</v>
      </c>
      <c r="CM45" s="57">
        <v>0.11</v>
      </c>
      <c r="CN45" s="57">
        <v>0.28999999999999998</v>
      </c>
      <c r="CO45" s="57">
        <v>0.16</v>
      </c>
      <c r="CP45" s="57" t="s">
        <v>94</v>
      </c>
      <c r="CQ45" s="57" t="s">
        <v>94</v>
      </c>
      <c r="CR45" s="57" t="s">
        <v>94</v>
      </c>
      <c r="CS45" s="57" t="s">
        <v>94</v>
      </c>
      <c r="CT45" s="57" t="s">
        <v>94</v>
      </c>
      <c r="CU45" s="57" t="s">
        <v>94</v>
      </c>
      <c r="CV45" s="57" t="s">
        <v>94</v>
      </c>
      <c r="CW45" s="57">
        <v>0.85</v>
      </c>
      <c r="CX45" s="57" t="s">
        <v>94</v>
      </c>
      <c r="CY45" s="57">
        <v>1.2</v>
      </c>
      <c r="CZ45" s="57" t="s">
        <v>94</v>
      </c>
      <c r="DA45" s="57" t="s">
        <v>94</v>
      </c>
      <c r="DB45" s="57" t="s">
        <v>94</v>
      </c>
      <c r="DC45" s="57">
        <v>0.5</v>
      </c>
      <c r="DD45" s="57" t="s">
        <v>94</v>
      </c>
      <c r="DE45" s="57" t="s">
        <v>94</v>
      </c>
      <c r="DF45" s="57" t="s">
        <v>94</v>
      </c>
      <c r="DG45" s="57" t="s">
        <v>99</v>
      </c>
      <c r="DH45" s="57">
        <v>0.09</v>
      </c>
      <c r="DI45" s="57" t="s">
        <v>94</v>
      </c>
      <c r="DJ45" s="57" t="s">
        <v>94</v>
      </c>
      <c r="DK45" s="57" t="s">
        <v>94</v>
      </c>
      <c r="DL45" s="57" t="s">
        <v>94</v>
      </c>
      <c r="DM45" s="57" t="s">
        <v>94</v>
      </c>
      <c r="DN45" s="57" t="s">
        <v>94</v>
      </c>
      <c r="DO45" s="57">
        <v>1.3</v>
      </c>
      <c r="DP45" s="57" t="s">
        <v>94</v>
      </c>
      <c r="DQ45" s="57" t="s">
        <v>94</v>
      </c>
      <c r="DR45" s="57" t="s">
        <v>94</v>
      </c>
      <c r="DS45" s="57" t="s">
        <v>94</v>
      </c>
      <c r="DT45" s="57" t="s">
        <v>94</v>
      </c>
      <c r="DU45" s="57" t="s">
        <v>94</v>
      </c>
      <c r="DV45" s="57" t="s">
        <v>94</v>
      </c>
      <c r="DW45" s="57">
        <v>0.16</v>
      </c>
      <c r="DX45" s="57">
        <v>0.24299999999999999</v>
      </c>
      <c r="DY45" s="57" t="s">
        <v>94</v>
      </c>
      <c r="DZ45" s="57" t="s">
        <v>94</v>
      </c>
      <c r="EA45" s="57" t="s">
        <v>94</v>
      </c>
      <c r="EB45" s="57" t="s">
        <v>94</v>
      </c>
      <c r="EC45" s="57" t="s">
        <v>94</v>
      </c>
      <c r="ED45" s="57" t="s">
        <v>94</v>
      </c>
      <c r="EE45" s="57">
        <v>0.5</v>
      </c>
      <c r="EF45" s="57" t="s">
        <v>94</v>
      </c>
      <c r="EG45" s="57" t="s">
        <v>94</v>
      </c>
      <c r="EH45" s="57" t="s">
        <v>94</v>
      </c>
      <c r="EI45" s="57" t="s">
        <v>94</v>
      </c>
      <c r="EJ45" s="57">
        <v>0.14000000000000001</v>
      </c>
      <c r="EK45" s="57">
        <v>0.17299999999999999</v>
      </c>
      <c r="EL45" s="57" t="s">
        <v>94</v>
      </c>
      <c r="EM45" s="57" t="s">
        <v>94</v>
      </c>
    </row>
    <row r="46" spans="1:143" x14ac:dyDescent="0.3">
      <c r="A46" s="57" t="s">
        <v>340</v>
      </c>
      <c r="B46" s="152" t="s">
        <v>179</v>
      </c>
      <c r="C46" s="57" t="s">
        <v>94</v>
      </c>
      <c r="D46" s="57" t="s">
        <v>94</v>
      </c>
      <c r="E46" s="57">
        <v>5.4</v>
      </c>
      <c r="F46" s="57" t="s">
        <v>94</v>
      </c>
      <c r="G46" s="57" t="s">
        <v>94</v>
      </c>
      <c r="H46" s="57">
        <v>1.8</v>
      </c>
      <c r="I46" s="57" t="s">
        <v>94</v>
      </c>
      <c r="J46" s="57" t="s">
        <v>94</v>
      </c>
      <c r="K46" s="57" t="s">
        <v>94</v>
      </c>
      <c r="L46" s="57" t="s">
        <v>99</v>
      </c>
      <c r="M46" s="57" t="s">
        <v>101</v>
      </c>
      <c r="N46" s="57" t="s">
        <v>94</v>
      </c>
      <c r="O46" s="57" t="s">
        <v>94</v>
      </c>
      <c r="P46" s="57" t="s">
        <v>94</v>
      </c>
      <c r="Q46" s="57" t="s">
        <v>94</v>
      </c>
      <c r="R46" s="57">
        <v>0.83</v>
      </c>
      <c r="S46" s="57" t="s">
        <v>94</v>
      </c>
      <c r="T46" s="57" t="s">
        <v>99</v>
      </c>
      <c r="U46" s="57" t="s">
        <v>99</v>
      </c>
      <c r="V46" s="57" t="s">
        <v>99</v>
      </c>
      <c r="W46" s="57" t="s">
        <v>94</v>
      </c>
      <c r="X46" s="57" t="s">
        <v>94</v>
      </c>
      <c r="Y46" s="57" t="s">
        <v>94</v>
      </c>
      <c r="Z46" s="57" t="s">
        <v>94</v>
      </c>
      <c r="AA46" s="57" t="s">
        <v>94</v>
      </c>
      <c r="AB46" s="57" t="s">
        <v>94</v>
      </c>
      <c r="AC46" s="57" t="s">
        <v>94</v>
      </c>
      <c r="AD46" s="57" t="s">
        <v>94</v>
      </c>
      <c r="AE46" s="57" t="s">
        <v>99</v>
      </c>
      <c r="AF46" s="57" t="s">
        <v>99</v>
      </c>
      <c r="AG46" s="57">
        <v>0.18</v>
      </c>
      <c r="AH46" s="57" t="s">
        <v>94</v>
      </c>
      <c r="AI46" s="57" t="s">
        <v>94</v>
      </c>
      <c r="AJ46" s="57" t="s">
        <v>94</v>
      </c>
      <c r="AK46" s="57" t="s">
        <v>94</v>
      </c>
      <c r="AL46" s="57" t="s">
        <v>94</v>
      </c>
      <c r="AM46" s="57" t="s">
        <v>94</v>
      </c>
      <c r="AN46" s="57" t="s">
        <v>94</v>
      </c>
      <c r="AO46" s="57">
        <v>0.13</v>
      </c>
      <c r="AP46" s="57" t="s">
        <v>99</v>
      </c>
      <c r="AQ46" s="57" t="s">
        <v>99</v>
      </c>
      <c r="AR46" s="57" t="s">
        <v>94</v>
      </c>
      <c r="AS46" s="57" t="s">
        <v>94</v>
      </c>
      <c r="AT46" s="57" t="s">
        <v>94</v>
      </c>
      <c r="AU46" s="57" t="s">
        <v>94</v>
      </c>
      <c r="AV46" s="57" t="s">
        <v>94</v>
      </c>
      <c r="AW46" s="57" t="s">
        <v>94</v>
      </c>
      <c r="AX46" s="57" t="s">
        <v>94</v>
      </c>
      <c r="AY46" s="57">
        <v>1.3</v>
      </c>
      <c r="AZ46" s="57" t="s">
        <v>94</v>
      </c>
      <c r="BA46" s="57" t="s">
        <v>94</v>
      </c>
      <c r="BB46" s="57" t="s">
        <v>94</v>
      </c>
      <c r="BC46" s="57" t="s">
        <v>94</v>
      </c>
      <c r="BD46" s="57" t="s">
        <v>94</v>
      </c>
      <c r="BE46" s="57" t="s">
        <v>94</v>
      </c>
      <c r="BF46" s="57">
        <v>0.21</v>
      </c>
      <c r="BG46" s="57">
        <v>0.19</v>
      </c>
      <c r="BH46" s="57" t="s">
        <v>94</v>
      </c>
      <c r="BI46" s="57" t="s">
        <v>94</v>
      </c>
      <c r="BJ46" s="57" t="s">
        <v>94</v>
      </c>
      <c r="BK46" s="57" t="s">
        <v>94</v>
      </c>
      <c r="BL46" s="57">
        <v>0.65</v>
      </c>
      <c r="BM46" s="57" t="s">
        <v>94</v>
      </c>
      <c r="BN46" s="57" t="s">
        <v>94</v>
      </c>
      <c r="BO46" s="57" t="s">
        <v>94</v>
      </c>
      <c r="BP46" s="57" t="s">
        <v>94</v>
      </c>
      <c r="BQ46" s="57" t="s">
        <v>94</v>
      </c>
      <c r="BR46" s="57" t="s">
        <v>94</v>
      </c>
      <c r="BS46" s="57" t="s">
        <v>94</v>
      </c>
      <c r="BT46" s="57" t="s">
        <v>94</v>
      </c>
      <c r="BU46" s="57" t="s">
        <v>94</v>
      </c>
      <c r="BV46" s="57">
        <v>0.16</v>
      </c>
      <c r="BW46" s="57">
        <v>7.9000000000000001E-2</v>
      </c>
      <c r="BX46" s="57" t="s">
        <v>94</v>
      </c>
      <c r="BY46" s="57" t="s">
        <v>94</v>
      </c>
      <c r="BZ46" s="57" t="s">
        <v>94</v>
      </c>
      <c r="CA46" s="57" t="s">
        <v>94</v>
      </c>
      <c r="CB46" s="57" t="s">
        <v>94</v>
      </c>
      <c r="CC46" s="57" t="s">
        <v>94</v>
      </c>
      <c r="CD46" s="57" t="s">
        <v>99</v>
      </c>
      <c r="CE46" s="57" t="s">
        <v>99</v>
      </c>
      <c r="CF46" s="57" t="s">
        <v>99</v>
      </c>
      <c r="CG46" s="57" t="s">
        <v>94</v>
      </c>
      <c r="CH46" s="57" t="s">
        <v>94</v>
      </c>
      <c r="CI46" s="57" t="s">
        <v>94</v>
      </c>
      <c r="CJ46" s="57" t="s">
        <v>94</v>
      </c>
      <c r="CK46" s="57" t="s">
        <v>94</v>
      </c>
      <c r="CL46" s="57" t="s">
        <v>94</v>
      </c>
      <c r="CM46" s="57">
        <v>0.11</v>
      </c>
      <c r="CN46" s="57" t="s">
        <v>99</v>
      </c>
      <c r="CO46" s="57">
        <v>0.11</v>
      </c>
      <c r="CP46" s="57" t="s">
        <v>94</v>
      </c>
      <c r="CQ46" s="57" t="s">
        <v>94</v>
      </c>
      <c r="CR46" s="57" t="s">
        <v>94</v>
      </c>
      <c r="CS46" s="57" t="s">
        <v>94</v>
      </c>
      <c r="CT46" s="57" t="s">
        <v>94</v>
      </c>
      <c r="CU46" s="57" t="s">
        <v>94</v>
      </c>
      <c r="CV46" s="57">
        <v>2.7</v>
      </c>
      <c r="CW46" s="57" t="s">
        <v>94</v>
      </c>
      <c r="CX46" s="57" t="s">
        <v>94</v>
      </c>
      <c r="CY46" s="57" t="s">
        <v>94</v>
      </c>
      <c r="CZ46" s="57" t="s">
        <v>94</v>
      </c>
      <c r="DA46" s="57">
        <v>1.1000000000000001</v>
      </c>
      <c r="DB46" s="57" t="s">
        <v>94</v>
      </c>
      <c r="DC46" s="57" t="s">
        <v>94</v>
      </c>
      <c r="DD46" s="57" t="s">
        <v>94</v>
      </c>
      <c r="DE46" s="57" t="s">
        <v>94</v>
      </c>
      <c r="DF46" s="57" t="s">
        <v>94</v>
      </c>
      <c r="DG46" s="57" t="s">
        <v>99</v>
      </c>
      <c r="DH46" s="57">
        <v>7.9000000000000001E-2</v>
      </c>
      <c r="DI46" s="57" t="s">
        <v>94</v>
      </c>
      <c r="DJ46" s="57" t="s">
        <v>94</v>
      </c>
      <c r="DL46" s="57" t="s">
        <v>94</v>
      </c>
      <c r="DM46" s="57" t="s">
        <v>94</v>
      </c>
      <c r="DN46" s="57" t="s">
        <v>94</v>
      </c>
      <c r="DO46" s="57" t="s">
        <v>94</v>
      </c>
      <c r="DP46" s="57" t="s">
        <v>94</v>
      </c>
      <c r="DQ46" s="57" t="s">
        <v>94</v>
      </c>
      <c r="DR46" s="57">
        <v>0.56000000000000005</v>
      </c>
      <c r="DS46" s="57" t="s">
        <v>94</v>
      </c>
      <c r="DT46" s="57" t="s">
        <v>94</v>
      </c>
      <c r="DU46" s="57" t="s">
        <v>94</v>
      </c>
      <c r="DV46" s="57" t="s">
        <v>94</v>
      </c>
      <c r="DW46" s="57" t="s">
        <v>99</v>
      </c>
      <c r="DX46" s="57">
        <v>5.1999999999999998E-2</v>
      </c>
      <c r="DY46" s="57" t="s">
        <v>94</v>
      </c>
      <c r="DZ46" s="57" t="s">
        <v>94</v>
      </c>
      <c r="EA46" s="57" t="s">
        <v>94</v>
      </c>
      <c r="EB46" s="57" t="s">
        <v>94</v>
      </c>
      <c r="EC46" s="57" t="s">
        <v>94</v>
      </c>
      <c r="ED46" s="57" t="s">
        <v>94</v>
      </c>
      <c r="EE46" s="57" t="s">
        <v>94</v>
      </c>
      <c r="EF46" s="57" t="s">
        <v>94</v>
      </c>
      <c r="EG46" s="57" t="s">
        <v>94</v>
      </c>
      <c r="EH46" s="57" t="s">
        <v>94</v>
      </c>
      <c r="EI46" s="57" t="s">
        <v>94</v>
      </c>
      <c r="EJ46" s="57">
        <v>0.17</v>
      </c>
      <c r="EK46" s="57">
        <v>0.161</v>
      </c>
      <c r="EL46" s="57" t="s">
        <v>94</v>
      </c>
      <c r="EM46" s="57" t="s">
        <v>94</v>
      </c>
    </row>
    <row r="47" spans="1:143" x14ac:dyDescent="0.3">
      <c r="A47" s="57" t="s">
        <v>341</v>
      </c>
      <c r="B47" s="152" t="s">
        <v>179</v>
      </c>
      <c r="C47" s="57">
        <v>1</v>
      </c>
      <c r="D47" s="57">
        <v>0.79</v>
      </c>
      <c r="E47" s="57">
        <v>1.3</v>
      </c>
      <c r="F47" s="57">
        <v>1.8</v>
      </c>
      <c r="G47" s="57">
        <v>6.8</v>
      </c>
      <c r="H47" s="57">
        <v>2.9</v>
      </c>
      <c r="I47" s="57">
        <v>1.8</v>
      </c>
      <c r="J47" s="57">
        <v>0.99</v>
      </c>
      <c r="K47" s="57">
        <v>1.9</v>
      </c>
      <c r="L47" s="57">
        <v>0.92</v>
      </c>
      <c r="M47" s="57">
        <v>0.87</v>
      </c>
      <c r="N47" s="57">
        <v>0.92</v>
      </c>
      <c r="O47" s="57">
        <v>0.84</v>
      </c>
      <c r="P47" s="57" t="s">
        <v>94</v>
      </c>
      <c r="Q47" s="57">
        <v>2.4</v>
      </c>
      <c r="R47" s="57">
        <v>2.4</v>
      </c>
      <c r="S47" s="57">
        <v>4.3</v>
      </c>
      <c r="T47" s="57">
        <v>4.5199999999999996</v>
      </c>
      <c r="U47" s="57">
        <v>3.8</v>
      </c>
      <c r="V47" s="57">
        <v>0.59</v>
      </c>
      <c r="W47" s="57">
        <v>1.6</v>
      </c>
      <c r="X47" s="57" t="s">
        <v>94</v>
      </c>
      <c r="Y47" s="57" t="s">
        <v>94</v>
      </c>
      <c r="Z47" s="57" t="s">
        <v>94</v>
      </c>
      <c r="AA47" s="57" t="s">
        <v>94</v>
      </c>
      <c r="AB47" s="57" t="s">
        <v>94</v>
      </c>
      <c r="AC47" s="57">
        <v>13</v>
      </c>
      <c r="AD47" s="57">
        <v>6.7</v>
      </c>
      <c r="AE47" s="57">
        <v>1.73</v>
      </c>
      <c r="AF47" s="57">
        <v>1.64</v>
      </c>
      <c r="AG47" s="57">
        <v>0.64</v>
      </c>
      <c r="AH47" s="57">
        <v>0.67</v>
      </c>
      <c r="AI47" s="57" t="s">
        <v>94</v>
      </c>
      <c r="AJ47" s="57">
        <v>0.85</v>
      </c>
      <c r="AK47" s="57">
        <v>0.56999999999999995</v>
      </c>
      <c r="AL47" s="57" t="s">
        <v>94</v>
      </c>
      <c r="AM47" s="57">
        <v>10</v>
      </c>
      <c r="AN47" s="57">
        <v>6.3</v>
      </c>
      <c r="AO47" s="57">
        <v>3.66</v>
      </c>
      <c r="AP47" s="57">
        <v>1.43</v>
      </c>
      <c r="AQ47" s="57">
        <v>0.65</v>
      </c>
      <c r="AR47" s="57">
        <v>0.82</v>
      </c>
      <c r="AS47" s="57">
        <v>0.61</v>
      </c>
      <c r="AT47" s="57">
        <v>0.88</v>
      </c>
      <c r="AU47" s="57">
        <v>1</v>
      </c>
      <c r="AV47" s="57">
        <v>1</v>
      </c>
      <c r="AW47" s="57">
        <v>1.4</v>
      </c>
      <c r="AX47" s="57" t="s">
        <v>94</v>
      </c>
      <c r="AY47" s="57">
        <v>7.6</v>
      </c>
      <c r="AZ47" s="57">
        <v>2.2000000000000002</v>
      </c>
      <c r="BA47" s="57">
        <v>3.6</v>
      </c>
      <c r="BB47" s="57">
        <v>5.4</v>
      </c>
      <c r="BC47" s="57">
        <v>1.5</v>
      </c>
      <c r="BD47" s="57" t="s">
        <v>94</v>
      </c>
      <c r="BE47" s="57" t="s">
        <v>94</v>
      </c>
      <c r="BF47" s="157">
        <v>3.97</v>
      </c>
      <c r="BG47" s="157">
        <v>5.38</v>
      </c>
      <c r="BH47" s="57">
        <v>1</v>
      </c>
      <c r="BI47" s="57">
        <v>0.71</v>
      </c>
      <c r="BJ47" s="57">
        <v>0.66</v>
      </c>
      <c r="BK47" s="57" t="s">
        <v>94</v>
      </c>
      <c r="BL47" s="57">
        <v>0.82</v>
      </c>
      <c r="BM47" s="157">
        <v>6.9</v>
      </c>
      <c r="BN47" s="157">
        <v>3.5</v>
      </c>
      <c r="BO47" s="57" t="s">
        <v>94</v>
      </c>
      <c r="BP47" s="57" t="s">
        <v>94</v>
      </c>
      <c r="BQ47" s="57">
        <v>2.4</v>
      </c>
      <c r="BR47" s="57">
        <v>3.8</v>
      </c>
      <c r="BS47" s="57">
        <v>0.86</v>
      </c>
      <c r="BT47" s="57" t="s">
        <v>94</v>
      </c>
      <c r="BU47" s="57">
        <v>1.5</v>
      </c>
      <c r="BV47" s="57">
        <v>0.51</v>
      </c>
      <c r="BW47" s="57">
        <v>0.56999999999999995</v>
      </c>
      <c r="BX47" s="57">
        <v>0.68</v>
      </c>
      <c r="BY47" s="57">
        <v>0.61</v>
      </c>
      <c r="BZ47" s="57" t="s">
        <v>94</v>
      </c>
      <c r="CA47" s="57">
        <v>8.8000000000000007</v>
      </c>
      <c r="CB47" s="57">
        <v>2</v>
      </c>
      <c r="CC47" s="57">
        <v>5.3</v>
      </c>
      <c r="CD47" s="57">
        <v>3.57</v>
      </c>
      <c r="CE47" s="57">
        <v>2.19</v>
      </c>
      <c r="CF47" s="57">
        <v>0.75</v>
      </c>
      <c r="CG47" s="57" t="s">
        <v>94</v>
      </c>
      <c r="CH47" s="57" t="s">
        <v>94</v>
      </c>
      <c r="CI47" s="57" t="s">
        <v>94</v>
      </c>
      <c r="CJ47" s="57" t="s">
        <v>94</v>
      </c>
      <c r="CK47" s="57">
        <v>6.4</v>
      </c>
      <c r="CL47" s="57">
        <v>11</v>
      </c>
      <c r="CM47" s="57">
        <v>0.46</v>
      </c>
      <c r="CN47" s="57">
        <v>1.78</v>
      </c>
      <c r="CO47" s="57">
        <v>1.22</v>
      </c>
      <c r="CP47" s="57">
        <v>0.65</v>
      </c>
      <c r="CQ47" s="57" t="s">
        <v>94</v>
      </c>
      <c r="CR47" s="57">
        <v>0.5</v>
      </c>
      <c r="CS47" s="57">
        <v>0.7</v>
      </c>
      <c r="CT47" s="57" t="s">
        <v>94</v>
      </c>
      <c r="CU47" s="57">
        <v>0.65</v>
      </c>
      <c r="CV47" s="57">
        <v>0.56999999999999995</v>
      </c>
      <c r="CW47" s="57">
        <v>4.2</v>
      </c>
      <c r="CX47" s="57">
        <v>2.1</v>
      </c>
      <c r="CY47" s="57">
        <v>12</v>
      </c>
      <c r="CZ47" s="57" t="s">
        <v>94</v>
      </c>
      <c r="DA47" s="57" t="s">
        <v>94</v>
      </c>
      <c r="DB47" s="57">
        <v>3.8</v>
      </c>
      <c r="DC47" s="57">
        <v>2.9</v>
      </c>
      <c r="DD47" s="57">
        <v>0.75</v>
      </c>
      <c r="DE47" s="57" t="s">
        <v>94</v>
      </c>
      <c r="DF47" s="57" t="s">
        <v>94</v>
      </c>
      <c r="DG47" s="57">
        <v>0.5</v>
      </c>
      <c r="DH47" s="57">
        <v>0.43</v>
      </c>
      <c r="DI47" s="57">
        <v>0.53</v>
      </c>
      <c r="DJ47" s="57">
        <v>0.61</v>
      </c>
      <c r="DK47" s="57">
        <v>0.82</v>
      </c>
      <c r="DL47" s="57">
        <v>1.1000000000000001</v>
      </c>
      <c r="DM47" s="57">
        <v>1.3</v>
      </c>
      <c r="DN47" s="57">
        <v>1.2</v>
      </c>
      <c r="DO47" s="57">
        <v>13</v>
      </c>
      <c r="DP47" s="57">
        <v>1</v>
      </c>
      <c r="DQ47" s="57">
        <v>0.9</v>
      </c>
      <c r="DR47" s="57">
        <v>1</v>
      </c>
      <c r="DS47" s="57">
        <v>3.9</v>
      </c>
      <c r="DT47" s="57">
        <v>1.8</v>
      </c>
      <c r="DU47" s="57">
        <v>0.69</v>
      </c>
      <c r="DV47" s="57">
        <v>2.9</v>
      </c>
      <c r="DW47" s="57">
        <v>1.55</v>
      </c>
      <c r="DX47" s="57">
        <v>0.85</v>
      </c>
      <c r="DY47" s="57">
        <v>0.68</v>
      </c>
      <c r="DZ47" s="57">
        <v>2.1</v>
      </c>
      <c r="EA47" s="57">
        <v>0.52</v>
      </c>
      <c r="EB47" s="57">
        <v>0.8</v>
      </c>
      <c r="EC47" s="57">
        <v>0.62</v>
      </c>
      <c r="ED47" s="57">
        <v>0.81</v>
      </c>
      <c r="EE47" s="57">
        <v>3.2</v>
      </c>
      <c r="EF47" s="57">
        <v>3.1</v>
      </c>
      <c r="EG47" s="57">
        <v>0.87</v>
      </c>
      <c r="EH47" s="57">
        <v>1.1000000000000001</v>
      </c>
      <c r="EI47" s="57">
        <v>0.95</v>
      </c>
      <c r="EJ47" s="57">
        <v>0.97</v>
      </c>
      <c r="EK47" s="57">
        <v>0.91</v>
      </c>
      <c r="EL47" s="57">
        <v>1.1000000000000001</v>
      </c>
      <c r="EM47" s="57">
        <v>0.8</v>
      </c>
    </row>
    <row r="48" spans="1:143" x14ac:dyDescent="0.3">
      <c r="A48" s="57" t="s">
        <v>342</v>
      </c>
      <c r="B48" s="152" t="s">
        <v>179</v>
      </c>
      <c r="C48" s="57">
        <v>1.2</v>
      </c>
      <c r="D48" s="57">
        <v>0.51</v>
      </c>
      <c r="E48" s="57">
        <v>0.72</v>
      </c>
      <c r="F48" s="57">
        <v>0.78</v>
      </c>
      <c r="G48" s="57">
        <v>1.1000000000000001</v>
      </c>
      <c r="H48" s="57">
        <v>1.1000000000000001</v>
      </c>
      <c r="I48" s="57">
        <v>0.85</v>
      </c>
      <c r="J48" s="57">
        <v>0.55000000000000004</v>
      </c>
      <c r="K48" s="57">
        <v>0.97</v>
      </c>
      <c r="L48" s="57">
        <v>0.62</v>
      </c>
      <c r="M48" s="57">
        <v>0.61</v>
      </c>
      <c r="N48" s="57">
        <v>0.83</v>
      </c>
      <c r="O48" s="57">
        <v>1.4</v>
      </c>
      <c r="P48" s="57" t="s">
        <v>94</v>
      </c>
      <c r="Q48" s="57">
        <v>0.87</v>
      </c>
      <c r="R48" s="57">
        <v>1.1000000000000001</v>
      </c>
      <c r="S48" s="57">
        <v>1.1000000000000001</v>
      </c>
      <c r="T48" s="57">
        <v>0.7</v>
      </c>
      <c r="U48" s="57">
        <v>0.47</v>
      </c>
      <c r="V48" s="57">
        <v>0.28999999999999998</v>
      </c>
      <c r="W48" s="57">
        <v>0.96</v>
      </c>
      <c r="X48" s="57" t="s">
        <v>94</v>
      </c>
      <c r="Y48" s="57" t="s">
        <v>94</v>
      </c>
      <c r="Z48" s="57" t="s">
        <v>94</v>
      </c>
      <c r="AA48" s="57" t="s">
        <v>94</v>
      </c>
      <c r="AB48" s="57" t="s">
        <v>94</v>
      </c>
      <c r="AC48" s="57">
        <v>0.54</v>
      </c>
      <c r="AD48" s="57">
        <v>0.94</v>
      </c>
      <c r="AE48" s="57">
        <v>0.46</v>
      </c>
      <c r="AF48" s="57">
        <v>0.68</v>
      </c>
      <c r="AG48" s="57">
        <v>0.53</v>
      </c>
      <c r="AH48" s="57" t="s">
        <v>94</v>
      </c>
      <c r="AI48" s="57" t="s">
        <v>94</v>
      </c>
      <c r="AJ48" s="57" t="s">
        <v>94</v>
      </c>
      <c r="AK48" s="57" t="s">
        <v>94</v>
      </c>
      <c r="AL48" s="57" t="s">
        <v>94</v>
      </c>
      <c r="AM48" s="57">
        <v>1.1000000000000001</v>
      </c>
      <c r="AN48" s="57">
        <v>0.57999999999999996</v>
      </c>
      <c r="AO48" s="57">
        <v>0.48</v>
      </c>
      <c r="AP48" s="57">
        <v>0.47</v>
      </c>
      <c r="AQ48" s="57">
        <v>0.46</v>
      </c>
      <c r="AR48" s="57">
        <v>1.3</v>
      </c>
      <c r="AS48" s="57" t="s">
        <v>94</v>
      </c>
      <c r="AT48" s="57">
        <v>0.88</v>
      </c>
      <c r="AU48" s="57">
        <v>0.96</v>
      </c>
      <c r="AV48" s="57">
        <v>0.87</v>
      </c>
      <c r="AW48" s="57" t="s">
        <v>94</v>
      </c>
      <c r="AX48" s="57" t="s">
        <v>94</v>
      </c>
      <c r="AY48" s="57" t="s">
        <v>94</v>
      </c>
      <c r="AZ48" s="57">
        <v>2.4</v>
      </c>
      <c r="BA48" s="57">
        <v>1.1000000000000001</v>
      </c>
      <c r="BB48" s="57">
        <v>0.89</v>
      </c>
      <c r="BC48" s="57">
        <v>1</v>
      </c>
      <c r="BD48" s="57" t="s">
        <v>94</v>
      </c>
      <c r="BE48" s="57" t="s">
        <v>94</v>
      </c>
      <c r="BF48" s="157">
        <v>3.79</v>
      </c>
      <c r="BG48" s="157">
        <v>5.0599999999999996</v>
      </c>
      <c r="BH48" s="57">
        <v>1.1000000000000001</v>
      </c>
      <c r="BI48" s="57">
        <v>0.54</v>
      </c>
      <c r="BJ48" s="57">
        <v>0.59</v>
      </c>
      <c r="BK48" s="57" t="s">
        <v>94</v>
      </c>
      <c r="BL48" s="57">
        <v>0.56999999999999995</v>
      </c>
      <c r="BM48" s="57">
        <v>3</v>
      </c>
      <c r="BN48" s="57">
        <v>2.6</v>
      </c>
      <c r="BO48" s="57" t="s">
        <v>94</v>
      </c>
      <c r="BP48" s="57" t="s">
        <v>94</v>
      </c>
      <c r="BQ48" s="57">
        <v>1.4</v>
      </c>
      <c r="BR48" s="57">
        <v>1.8</v>
      </c>
      <c r="BS48" s="57">
        <v>0.67</v>
      </c>
      <c r="BT48" s="57" t="s">
        <v>94</v>
      </c>
      <c r="BU48" s="57">
        <v>1.1000000000000001</v>
      </c>
      <c r="BV48" s="57">
        <v>0.47</v>
      </c>
      <c r="BW48" s="57">
        <v>0.45</v>
      </c>
      <c r="BX48" s="57">
        <v>0.61</v>
      </c>
      <c r="BY48" s="57" t="s">
        <v>94</v>
      </c>
      <c r="BZ48" s="57" t="s">
        <v>94</v>
      </c>
      <c r="CA48" s="57">
        <v>0.72</v>
      </c>
      <c r="CB48" s="57">
        <v>0.81</v>
      </c>
      <c r="CC48" s="57">
        <v>0.98</v>
      </c>
      <c r="CD48" s="57">
        <v>0.73</v>
      </c>
      <c r="CE48" s="57">
        <v>1.05</v>
      </c>
      <c r="CF48" s="57">
        <v>0.51</v>
      </c>
      <c r="CG48" s="57" t="s">
        <v>94</v>
      </c>
      <c r="CH48" s="57" t="s">
        <v>94</v>
      </c>
      <c r="CI48" s="57" t="s">
        <v>94</v>
      </c>
      <c r="CJ48" s="57" t="s">
        <v>94</v>
      </c>
      <c r="CK48" s="57">
        <v>0.93</v>
      </c>
      <c r="CL48" s="57">
        <v>0.86</v>
      </c>
      <c r="CM48" s="57">
        <v>0.34</v>
      </c>
      <c r="CN48" s="57">
        <v>0.73</v>
      </c>
      <c r="CO48" s="57">
        <v>0.65</v>
      </c>
      <c r="CP48" s="57" t="s">
        <v>94</v>
      </c>
      <c r="CQ48" s="57" t="s">
        <v>94</v>
      </c>
      <c r="CR48" s="57" t="s">
        <v>94</v>
      </c>
      <c r="CS48" s="57" t="s">
        <v>94</v>
      </c>
      <c r="CT48" s="57" t="s">
        <v>94</v>
      </c>
      <c r="CU48" s="57">
        <v>0.69</v>
      </c>
      <c r="CV48" s="57" t="s">
        <v>94</v>
      </c>
      <c r="CW48" s="57">
        <v>1.4</v>
      </c>
      <c r="CX48" s="57">
        <v>1.2</v>
      </c>
      <c r="CY48" s="57">
        <v>0.94</v>
      </c>
      <c r="CZ48" s="57" t="s">
        <v>94</v>
      </c>
      <c r="DA48" s="57" t="s">
        <v>94</v>
      </c>
      <c r="DB48" s="57">
        <v>1.6</v>
      </c>
      <c r="DC48" s="57">
        <v>1.1000000000000001</v>
      </c>
      <c r="DD48" s="57">
        <v>0.56999999999999995</v>
      </c>
      <c r="DE48" s="57" t="s">
        <v>94</v>
      </c>
      <c r="DF48" s="57" t="s">
        <v>94</v>
      </c>
      <c r="DG48" s="57">
        <v>0.44</v>
      </c>
      <c r="DH48" s="57">
        <v>0.39</v>
      </c>
      <c r="DI48" s="57" t="s">
        <v>94</v>
      </c>
      <c r="DJ48" s="57" t="s">
        <v>94</v>
      </c>
      <c r="DL48" s="57" t="s">
        <v>94</v>
      </c>
      <c r="DM48" s="57" t="s">
        <v>94</v>
      </c>
      <c r="DN48" s="57" t="s">
        <v>94</v>
      </c>
      <c r="DO48" s="57">
        <v>0.73</v>
      </c>
      <c r="DP48" s="57" t="s">
        <v>94</v>
      </c>
      <c r="DQ48" s="57" t="s">
        <v>94</v>
      </c>
      <c r="DR48" s="57">
        <v>1.1000000000000001</v>
      </c>
      <c r="DS48" s="57">
        <v>1</v>
      </c>
      <c r="DT48" s="57" t="s">
        <v>94</v>
      </c>
      <c r="DU48" s="57" t="s">
        <v>94</v>
      </c>
      <c r="DV48" s="57" t="s">
        <v>94</v>
      </c>
      <c r="DW48" s="57">
        <v>0.31</v>
      </c>
      <c r="DX48" s="57">
        <v>0.13</v>
      </c>
      <c r="DY48" s="57" t="s">
        <v>94</v>
      </c>
      <c r="DZ48" s="57" t="s">
        <v>94</v>
      </c>
      <c r="EA48" s="57" t="s">
        <v>94</v>
      </c>
      <c r="EB48" s="57">
        <v>0.65</v>
      </c>
      <c r="EC48" s="57">
        <v>0.53</v>
      </c>
      <c r="ED48" s="57">
        <v>0.91</v>
      </c>
      <c r="EE48" s="57">
        <v>0.69</v>
      </c>
      <c r="EF48" s="57">
        <v>0.83</v>
      </c>
      <c r="EG48" s="57">
        <v>0.77</v>
      </c>
      <c r="EH48" s="57">
        <v>1</v>
      </c>
      <c r="EI48" s="57">
        <v>0.92</v>
      </c>
      <c r="EJ48" s="57">
        <v>1.03</v>
      </c>
      <c r="EK48" s="57">
        <v>0.89</v>
      </c>
      <c r="EL48" s="57">
        <v>1.2</v>
      </c>
      <c r="EM48" s="57">
        <v>0.7</v>
      </c>
    </row>
    <row r="49" spans="1:143" x14ac:dyDescent="0.3">
      <c r="A49" s="57" t="s">
        <v>343</v>
      </c>
      <c r="B49" s="152" t="s">
        <v>179</v>
      </c>
      <c r="C49" s="57">
        <v>9.9</v>
      </c>
      <c r="D49" s="57">
        <v>5.6</v>
      </c>
      <c r="E49" s="57">
        <v>13</v>
      </c>
      <c r="F49" s="57">
        <v>5.3</v>
      </c>
      <c r="G49" s="157">
        <v>30</v>
      </c>
      <c r="H49" s="157">
        <v>17</v>
      </c>
      <c r="I49" s="57">
        <v>13</v>
      </c>
      <c r="J49" s="57">
        <v>6.3</v>
      </c>
      <c r="K49" s="57">
        <v>7.7</v>
      </c>
      <c r="L49" s="57">
        <v>11.21</v>
      </c>
      <c r="M49" s="157">
        <v>9.64</v>
      </c>
      <c r="N49" s="57">
        <v>10</v>
      </c>
      <c r="O49" s="57">
        <v>6.2</v>
      </c>
      <c r="P49" s="57">
        <v>7.1</v>
      </c>
      <c r="Q49" s="157">
        <v>25</v>
      </c>
      <c r="R49" s="157">
        <v>26</v>
      </c>
      <c r="S49" s="157">
        <v>30</v>
      </c>
      <c r="T49" s="157">
        <v>35.39</v>
      </c>
      <c r="U49" s="157">
        <v>37.200000000000003</v>
      </c>
      <c r="V49" s="57">
        <v>14.65</v>
      </c>
      <c r="W49" s="57">
        <v>6.4</v>
      </c>
      <c r="X49" s="57">
        <v>1.5</v>
      </c>
      <c r="Y49" s="57">
        <v>1.9</v>
      </c>
      <c r="Z49" s="57">
        <v>2.6</v>
      </c>
      <c r="AA49" s="57">
        <v>3.6</v>
      </c>
      <c r="AB49" s="57">
        <v>7.6</v>
      </c>
      <c r="AC49" s="157">
        <v>80</v>
      </c>
      <c r="AD49" s="157">
        <v>52</v>
      </c>
      <c r="AE49" s="157">
        <v>25.4</v>
      </c>
      <c r="AF49" s="157">
        <v>24.02</v>
      </c>
      <c r="AG49" s="57">
        <v>14.98</v>
      </c>
      <c r="AH49" s="57">
        <v>13</v>
      </c>
      <c r="AI49" s="57">
        <v>8.6</v>
      </c>
      <c r="AJ49" s="57">
        <v>4.8</v>
      </c>
      <c r="AK49" s="57">
        <v>3.4</v>
      </c>
      <c r="AL49" s="57">
        <v>8.6</v>
      </c>
      <c r="AM49" s="157">
        <v>65</v>
      </c>
      <c r="AN49" s="57">
        <v>42</v>
      </c>
      <c r="AO49" s="157">
        <v>47.11</v>
      </c>
      <c r="AP49" s="157">
        <v>21.66</v>
      </c>
      <c r="AQ49" s="57">
        <v>13.95</v>
      </c>
      <c r="AR49" s="57">
        <v>9</v>
      </c>
      <c r="AS49" s="57">
        <v>4.5999999999999996</v>
      </c>
      <c r="AT49" s="57">
        <v>1.6</v>
      </c>
      <c r="AU49" s="57">
        <v>2</v>
      </c>
      <c r="AV49" s="157">
        <v>27</v>
      </c>
      <c r="AW49" s="157">
        <v>34</v>
      </c>
      <c r="AX49" s="57">
        <v>9.6999999999999993</v>
      </c>
      <c r="AY49" s="57">
        <v>21</v>
      </c>
      <c r="AZ49" s="57">
        <v>15</v>
      </c>
      <c r="BA49" s="57">
        <v>21</v>
      </c>
      <c r="BB49" s="57">
        <v>51</v>
      </c>
      <c r="BC49" s="57">
        <v>16</v>
      </c>
      <c r="BD49" s="57">
        <v>11</v>
      </c>
      <c r="BE49" s="57">
        <v>11</v>
      </c>
      <c r="BF49" s="157">
        <v>18.86</v>
      </c>
      <c r="BG49" s="157">
        <v>17.47</v>
      </c>
      <c r="BH49" s="57">
        <v>33</v>
      </c>
      <c r="BI49" s="57">
        <v>25</v>
      </c>
      <c r="BJ49" s="57">
        <v>12</v>
      </c>
      <c r="BK49" s="57">
        <v>13</v>
      </c>
      <c r="BL49" s="157">
        <v>32</v>
      </c>
      <c r="BM49" s="157">
        <v>150</v>
      </c>
      <c r="BN49" s="157">
        <v>38</v>
      </c>
      <c r="BO49" s="157">
        <v>28</v>
      </c>
      <c r="BP49" s="157">
        <v>15</v>
      </c>
      <c r="BQ49" s="157">
        <v>28</v>
      </c>
      <c r="BR49" s="157">
        <v>55</v>
      </c>
      <c r="BS49" s="157">
        <v>20</v>
      </c>
      <c r="BT49" s="57">
        <v>11</v>
      </c>
      <c r="BU49" s="157">
        <v>25</v>
      </c>
      <c r="BV49" s="157">
        <v>21.14</v>
      </c>
      <c r="BW49" s="157">
        <v>24.05</v>
      </c>
      <c r="BX49" s="57">
        <v>67</v>
      </c>
      <c r="BY49" s="57">
        <v>17</v>
      </c>
      <c r="BZ49" s="57">
        <v>20</v>
      </c>
      <c r="CA49" s="57">
        <v>53</v>
      </c>
      <c r="CB49" s="57">
        <v>26</v>
      </c>
      <c r="CC49" s="57">
        <v>43</v>
      </c>
      <c r="CD49" s="157">
        <v>42.21</v>
      </c>
      <c r="CE49" s="157">
        <v>29.13</v>
      </c>
      <c r="CF49" s="57">
        <v>16.41</v>
      </c>
      <c r="CG49" s="57">
        <v>11</v>
      </c>
      <c r="CH49" s="57">
        <v>4.5999999999999996</v>
      </c>
      <c r="CI49" s="57">
        <v>4</v>
      </c>
      <c r="CJ49" s="57">
        <v>13</v>
      </c>
      <c r="CK49" s="57">
        <v>74</v>
      </c>
      <c r="CL49" s="157">
        <v>73</v>
      </c>
      <c r="CM49" s="157">
        <v>19.72</v>
      </c>
      <c r="CN49" s="157">
        <v>29.87</v>
      </c>
      <c r="CO49" s="57">
        <v>15.69</v>
      </c>
      <c r="CP49" s="57">
        <v>20</v>
      </c>
      <c r="CQ49" s="57">
        <v>6.2</v>
      </c>
      <c r="CR49" s="57">
        <v>6.9</v>
      </c>
      <c r="CS49" s="57">
        <v>5.9</v>
      </c>
      <c r="CT49" s="57">
        <v>9.1</v>
      </c>
      <c r="CU49" s="57">
        <v>10</v>
      </c>
      <c r="CV49" s="57">
        <v>12</v>
      </c>
      <c r="CW49" s="57">
        <v>76</v>
      </c>
      <c r="CX49" s="157">
        <v>37</v>
      </c>
      <c r="CY49" s="157">
        <v>110</v>
      </c>
      <c r="CZ49" s="57">
        <v>12</v>
      </c>
      <c r="DA49" s="57">
        <v>11</v>
      </c>
      <c r="DB49" s="157">
        <v>34</v>
      </c>
      <c r="DC49" s="157">
        <v>45</v>
      </c>
      <c r="DD49" s="57">
        <v>15</v>
      </c>
      <c r="DE49" s="57">
        <v>8.1999999999999993</v>
      </c>
      <c r="DF49" s="57">
        <v>10</v>
      </c>
      <c r="DG49" s="157">
        <v>13.47</v>
      </c>
      <c r="DH49" s="157">
        <v>18.98</v>
      </c>
      <c r="DI49" s="157">
        <v>15</v>
      </c>
      <c r="DJ49" s="57">
        <v>15</v>
      </c>
      <c r="DK49" s="57">
        <v>19</v>
      </c>
      <c r="DL49" s="57">
        <v>10</v>
      </c>
      <c r="DM49" s="57">
        <v>9.8000000000000007</v>
      </c>
      <c r="DN49" s="57">
        <v>17</v>
      </c>
      <c r="DO49" s="57">
        <v>45</v>
      </c>
      <c r="DP49" s="57">
        <v>8.1</v>
      </c>
      <c r="DQ49" s="57">
        <v>7.6</v>
      </c>
      <c r="DR49" s="57">
        <v>6.2</v>
      </c>
      <c r="DS49" s="57">
        <v>20</v>
      </c>
      <c r="DT49" s="57">
        <v>14</v>
      </c>
      <c r="DU49" s="57">
        <v>8.8000000000000007</v>
      </c>
      <c r="DV49" s="57">
        <v>11</v>
      </c>
      <c r="DW49" s="57">
        <v>11.95</v>
      </c>
      <c r="DX49" s="57">
        <v>11.95</v>
      </c>
      <c r="DY49" s="57">
        <v>10</v>
      </c>
      <c r="DZ49" s="57">
        <v>7.4</v>
      </c>
      <c r="EA49" s="57">
        <v>8.6999999999999993</v>
      </c>
      <c r="EB49" s="57">
        <v>9.9</v>
      </c>
      <c r="EC49" s="57">
        <v>7.5</v>
      </c>
      <c r="ED49" s="57">
        <v>5.3</v>
      </c>
      <c r="EE49" s="157">
        <v>23</v>
      </c>
      <c r="EF49" s="157">
        <v>16</v>
      </c>
      <c r="EG49" s="57">
        <v>5.8</v>
      </c>
      <c r="EH49" s="57">
        <v>4.2</v>
      </c>
      <c r="EI49" s="57">
        <v>4.8</v>
      </c>
      <c r="EJ49" s="157">
        <v>6.58</v>
      </c>
      <c r="EK49" s="57">
        <v>5.49</v>
      </c>
      <c r="EL49" s="57">
        <v>7.3</v>
      </c>
      <c r="EM49" s="57">
        <v>4.4000000000000004</v>
      </c>
    </row>
    <row r="50" spans="1:143" x14ac:dyDescent="0.3">
      <c r="A50" s="57" t="s">
        <v>344</v>
      </c>
      <c r="B50" s="152" t="s">
        <v>179</v>
      </c>
      <c r="C50" s="57">
        <v>8</v>
      </c>
      <c r="D50" s="57">
        <v>5.2</v>
      </c>
      <c r="E50" s="57">
        <v>10</v>
      </c>
      <c r="F50" s="57">
        <v>2</v>
      </c>
      <c r="G50" s="57">
        <v>13</v>
      </c>
      <c r="H50" s="57">
        <v>7.9</v>
      </c>
      <c r="I50" s="57">
        <v>8.8000000000000007</v>
      </c>
      <c r="J50" s="57">
        <v>3.9</v>
      </c>
      <c r="K50" s="57">
        <v>4.5999999999999996</v>
      </c>
      <c r="L50" s="57">
        <v>9.91</v>
      </c>
      <c r="M50" s="157">
        <v>8.11</v>
      </c>
      <c r="N50" s="57">
        <v>8.6</v>
      </c>
      <c r="O50" s="57">
        <v>4.8</v>
      </c>
      <c r="P50" s="57">
        <v>5.3</v>
      </c>
      <c r="Q50" s="57">
        <v>14</v>
      </c>
      <c r="R50" s="57">
        <v>18</v>
      </c>
      <c r="S50" s="57">
        <v>11</v>
      </c>
      <c r="T50" s="57">
        <v>14.02</v>
      </c>
      <c r="U50" s="57">
        <v>10.24</v>
      </c>
      <c r="V50" s="57">
        <v>10.94</v>
      </c>
      <c r="W50" s="57">
        <v>3.6</v>
      </c>
      <c r="X50" s="57">
        <v>0.95</v>
      </c>
      <c r="Y50" s="57">
        <v>1.5</v>
      </c>
      <c r="Z50" s="57">
        <v>2.2999999999999998</v>
      </c>
      <c r="AA50" s="57">
        <v>3</v>
      </c>
      <c r="AB50" s="57">
        <v>6.1</v>
      </c>
      <c r="AC50" s="157">
        <v>11</v>
      </c>
      <c r="AD50" s="157">
        <v>14</v>
      </c>
      <c r="AE50" s="157">
        <v>11.23</v>
      </c>
      <c r="AF50" s="57">
        <v>11.84</v>
      </c>
      <c r="AG50" s="57">
        <v>15.19</v>
      </c>
      <c r="AH50" s="57">
        <v>9.8000000000000007</v>
      </c>
      <c r="AI50" s="57">
        <v>7</v>
      </c>
      <c r="AJ50" s="57">
        <v>2.6</v>
      </c>
      <c r="AK50" s="57">
        <v>3.8</v>
      </c>
      <c r="AL50" s="57">
        <v>5.9</v>
      </c>
      <c r="AM50" s="57">
        <v>9.8000000000000007</v>
      </c>
      <c r="AN50" s="57">
        <v>14</v>
      </c>
      <c r="AO50" s="57">
        <v>14.97</v>
      </c>
      <c r="AP50" s="57">
        <v>9.06</v>
      </c>
      <c r="AQ50" s="57">
        <v>12.11</v>
      </c>
      <c r="AR50" s="57">
        <v>8.1999999999999993</v>
      </c>
      <c r="AS50" s="57">
        <v>3.1</v>
      </c>
      <c r="AT50" s="57">
        <v>1.3</v>
      </c>
      <c r="AU50" s="57">
        <v>2</v>
      </c>
      <c r="AV50" s="157">
        <v>22</v>
      </c>
      <c r="AW50" s="57">
        <v>20</v>
      </c>
      <c r="AX50" s="57">
        <v>9</v>
      </c>
      <c r="AY50" s="57">
        <v>9.9</v>
      </c>
      <c r="AZ50" s="57">
        <v>13</v>
      </c>
      <c r="BA50" s="57">
        <v>14</v>
      </c>
      <c r="BB50" s="57">
        <v>26</v>
      </c>
      <c r="BC50" s="57">
        <v>15</v>
      </c>
      <c r="BD50" s="57">
        <v>7.5</v>
      </c>
      <c r="BE50" s="57">
        <v>9</v>
      </c>
      <c r="BF50" s="157">
        <v>17.71</v>
      </c>
      <c r="BG50" s="157">
        <v>22.93</v>
      </c>
      <c r="BH50" s="57">
        <v>32</v>
      </c>
      <c r="BI50" s="57">
        <v>21</v>
      </c>
      <c r="BJ50" s="57">
        <v>9.6</v>
      </c>
      <c r="BK50" s="57">
        <v>8.9</v>
      </c>
      <c r="BL50" s="57">
        <v>25</v>
      </c>
      <c r="BM50" s="157">
        <v>84</v>
      </c>
      <c r="BN50" s="157">
        <v>30</v>
      </c>
      <c r="BO50" s="157">
        <v>24</v>
      </c>
      <c r="BP50" s="157">
        <v>12</v>
      </c>
      <c r="BQ50" s="157">
        <v>19</v>
      </c>
      <c r="BR50" s="157">
        <v>33</v>
      </c>
      <c r="BS50" s="157">
        <v>17</v>
      </c>
      <c r="BT50" s="57">
        <v>9.1</v>
      </c>
      <c r="BU50" s="57">
        <v>21</v>
      </c>
      <c r="BV50" s="157">
        <v>19.29</v>
      </c>
      <c r="BW50" s="157">
        <v>21.31</v>
      </c>
      <c r="BX50" s="57">
        <v>59</v>
      </c>
      <c r="BY50" s="57">
        <v>10</v>
      </c>
      <c r="BZ50" s="57">
        <v>11</v>
      </c>
      <c r="CA50" s="57">
        <v>12</v>
      </c>
      <c r="CB50" s="57">
        <v>16</v>
      </c>
      <c r="CC50" s="57">
        <v>11</v>
      </c>
      <c r="CD50" s="57">
        <v>17.48</v>
      </c>
      <c r="CE50" s="57">
        <v>14.9</v>
      </c>
      <c r="CF50" s="57">
        <v>14.93</v>
      </c>
      <c r="CG50" s="57">
        <v>8.6999999999999993</v>
      </c>
      <c r="CH50" s="57">
        <v>3.1</v>
      </c>
      <c r="CI50" s="57">
        <v>3</v>
      </c>
      <c r="CJ50" s="57">
        <v>11</v>
      </c>
      <c r="CK50" s="57">
        <v>30</v>
      </c>
      <c r="CL50" s="157">
        <v>14</v>
      </c>
      <c r="CM50" s="157">
        <v>16.11</v>
      </c>
      <c r="CN50" s="157">
        <v>14.58</v>
      </c>
      <c r="CO50" s="57">
        <v>14.09</v>
      </c>
      <c r="CP50" s="57">
        <v>19</v>
      </c>
      <c r="CQ50" s="57">
        <v>5.4</v>
      </c>
      <c r="CR50" s="57">
        <v>4.5</v>
      </c>
      <c r="CS50" s="57">
        <v>3.4</v>
      </c>
      <c r="CT50" s="57">
        <v>6.7</v>
      </c>
      <c r="CU50" s="57">
        <v>8</v>
      </c>
      <c r="CV50" s="57">
        <v>8.6999999999999993</v>
      </c>
      <c r="CW50" s="57">
        <v>39</v>
      </c>
      <c r="CX50" s="57">
        <v>25</v>
      </c>
      <c r="CY50" s="57">
        <v>13</v>
      </c>
      <c r="CZ50" s="57">
        <v>8.5</v>
      </c>
      <c r="DA50" s="57">
        <v>8.5</v>
      </c>
      <c r="DB50" s="57">
        <v>15</v>
      </c>
      <c r="DC50" s="57">
        <v>28</v>
      </c>
      <c r="DD50" s="57">
        <v>12</v>
      </c>
      <c r="DE50" s="57">
        <v>6.9</v>
      </c>
      <c r="DF50" s="57">
        <v>7.6</v>
      </c>
      <c r="DG50" s="157">
        <v>11.98</v>
      </c>
      <c r="DH50" s="157">
        <v>16.75</v>
      </c>
      <c r="DI50" s="157">
        <v>12</v>
      </c>
      <c r="DJ50" s="57">
        <v>7.4</v>
      </c>
      <c r="DL50" s="57">
        <v>6.7</v>
      </c>
      <c r="DM50" s="57">
        <v>5</v>
      </c>
      <c r="DN50" s="57">
        <v>13</v>
      </c>
      <c r="DO50" s="57">
        <v>11</v>
      </c>
      <c r="DP50" s="57">
        <v>3.6</v>
      </c>
      <c r="DQ50" s="57">
        <v>4.5</v>
      </c>
      <c r="DR50" s="57">
        <v>6.3</v>
      </c>
      <c r="DS50" s="57">
        <v>8.9</v>
      </c>
      <c r="DT50" s="57">
        <v>7.8</v>
      </c>
      <c r="DU50" s="57">
        <v>4.9000000000000004</v>
      </c>
      <c r="DV50" s="57">
        <v>4.8</v>
      </c>
      <c r="DW50" s="57">
        <v>6.41</v>
      </c>
      <c r="DX50" s="57">
        <v>5.2</v>
      </c>
      <c r="DY50" s="57">
        <v>4.8</v>
      </c>
      <c r="DZ50" s="57">
        <v>1.8</v>
      </c>
      <c r="EA50" s="57">
        <v>9</v>
      </c>
      <c r="EB50" s="57">
        <v>8</v>
      </c>
      <c r="EC50" s="57">
        <v>6.3</v>
      </c>
      <c r="ED50" s="57">
        <v>4.9000000000000004</v>
      </c>
      <c r="EE50" s="157">
        <v>12</v>
      </c>
      <c r="EF50" s="157">
        <v>9.6999999999999993</v>
      </c>
      <c r="EG50" s="57">
        <v>5.4</v>
      </c>
      <c r="EH50" s="57">
        <v>3.2</v>
      </c>
      <c r="EI50" s="57">
        <v>4.9000000000000004</v>
      </c>
      <c r="EJ50" s="157">
        <v>6.37</v>
      </c>
      <c r="EK50" s="57">
        <v>5.43</v>
      </c>
      <c r="EL50" s="57">
        <v>7</v>
      </c>
      <c r="EM50" s="57">
        <v>3.5</v>
      </c>
    </row>
    <row r="51" spans="1:143" x14ac:dyDescent="0.3">
      <c r="A51" s="57" t="s">
        <v>345</v>
      </c>
      <c r="B51" s="152" t="s">
        <v>179</v>
      </c>
      <c r="C51" s="57" t="s">
        <v>101</v>
      </c>
      <c r="D51" s="57" t="s">
        <v>101</v>
      </c>
      <c r="E51" s="57" t="s">
        <v>101</v>
      </c>
      <c r="F51" s="57" t="s">
        <v>101</v>
      </c>
      <c r="G51" s="57" t="s">
        <v>101</v>
      </c>
      <c r="H51" s="57" t="s">
        <v>101</v>
      </c>
      <c r="I51" s="57" t="s">
        <v>101</v>
      </c>
      <c r="J51" s="57" t="s">
        <v>101</v>
      </c>
      <c r="K51" s="57" t="s">
        <v>101</v>
      </c>
      <c r="L51" s="57" t="s">
        <v>98</v>
      </c>
      <c r="M51" s="57" t="s">
        <v>98</v>
      </c>
      <c r="N51" s="57" t="s">
        <v>101</v>
      </c>
      <c r="O51" s="57" t="s">
        <v>101</v>
      </c>
      <c r="P51" s="57" t="s">
        <v>101</v>
      </c>
      <c r="Q51" s="57" t="s">
        <v>101</v>
      </c>
      <c r="R51" s="57" t="s">
        <v>101</v>
      </c>
      <c r="S51" s="57" t="s">
        <v>101</v>
      </c>
      <c r="T51" s="57" t="s">
        <v>98</v>
      </c>
      <c r="U51" s="57" t="s">
        <v>98</v>
      </c>
      <c r="V51" s="57" t="s">
        <v>98</v>
      </c>
      <c r="W51" s="57" t="s">
        <v>101</v>
      </c>
      <c r="X51" s="57" t="s">
        <v>101</v>
      </c>
      <c r="Y51" s="57" t="s">
        <v>101</v>
      </c>
      <c r="Z51" s="57" t="s">
        <v>101</v>
      </c>
      <c r="AA51" s="57" t="s">
        <v>101</v>
      </c>
      <c r="AB51" s="57" t="s">
        <v>101</v>
      </c>
      <c r="AC51" s="57">
        <v>0.05</v>
      </c>
      <c r="AD51" s="57" t="s">
        <v>101</v>
      </c>
      <c r="AE51" s="57" t="s">
        <v>98</v>
      </c>
      <c r="AF51" s="57" t="s">
        <v>98</v>
      </c>
      <c r="AG51" s="57" t="s">
        <v>98</v>
      </c>
      <c r="AH51" s="57" t="s">
        <v>101</v>
      </c>
      <c r="AI51" s="57" t="s">
        <v>101</v>
      </c>
      <c r="AJ51" s="57" t="s">
        <v>101</v>
      </c>
      <c r="AK51" s="57" t="s">
        <v>101</v>
      </c>
      <c r="AL51" s="57" t="s">
        <v>101</v>
      </c>
      <c r="AM51" s="57" t="s">
        <v>101</v>
      </c>
      <c r="AN51" s="57" t="s">
        <v>101</v>
      </c>
      <c r="AO51" s="57" t="s">
        <v>98</v>
      </c>
      <c r="AP51" s="57" t="s">
        <v>98</v>
      </c>
      <c r="AQ51" s="57" t="s">
        <v>98</v>
      </c>
      <c r="AR51" s="57" t="s">
        <v>101</v>
      </c>
      <c r="AS51" s="57" t="s">
        <v>101</v>
      </c>
      <c r="AT51" s="57" t="s">
        <v>101</v>
      </c>
      <c r="AU51" s="57" t="s">
        <v>101</v>
      </c>
      <c r="AV51" s="57" t="s">
        <v>101</v>
      </c>
      <c r="AW51" s="57" t="s">
        <v>101</v>
      </c>
      <c r="AX51" s="57" t="s">
        <v>101</v>
      </c>
      <c r="AY51" s="57" t="s">
        <v>101</v>
      </c>
      <c r="AZ51" s="57" t="s">
        <v>101</v>
      </c>
      <c r="BA51" s="57" t="s">
        <v>101</v>
      </c>
      <c r="BB51" s="57" t="s">
        <v>101</v>
      </c>
      <c r="BC51" s="57" t="s">
        <v>101</v>
      </c>
      <c r="BD51" s="57" t="s">
        <v>101</v>
      </c>
      <c r="BE51" s="57" t="s">
        <v>101</v>
      </c>
      <c r="BF51" s="57" t="s">
        <v>98</v>
      </c>
      <c r="BH51" s="57" t="s">
        <v>101</v>
      </c>
      <c r="BI51" s="57">
        <v>0.05</v>
      </c>
      <c r="BJ51" s="57" t="s">
        <v>101</v>
      </c>
      <c r="BK51" s="57" t="s">
        <v>101</v>
      </c>
      <c r="BL51" s="57" t="s">
        <v>101</v>
      </c>
      <c r="BM51" s="57" t="s">
        <v>101</v>
      </c>
      <c r="BN51" s="57" t="s">
        <v>101</v>
      </c>
      <c r="BO51" s="57" t="s">
        <v>101</v>
      </c>
      <c r="BP51" s="57" t="s">
        <v>101</v>
      </c>
      <c r="BQ51" s="57" t="s">
        <v>101</v>
      </c>
      <c r="BR51" s="57" t="s">
        <v>101</v>
      </c>
      <c r="BS51" s="57" t="s">
        <v>101</v>
      </c>
      <c r="BT51" s="57" t="s">
        <v>101</v>
      </c>
      <c r="BU51" s="57" t="s">
        <v>101</v>
      </c>
      <c r="BV51" s="57" t="s">
        <v>98</v>
      </c>
      <c r="BW51" s="57" t="s">
        <v>98</v>
      </c>
      <c r="BX51" s="57" t="s">
        <v>101</v>
      </c>
      <c r="BY51" s="57" t="s">
        <v>101</v>
      </c>
      <c r="BZ51" s="57" t="s">
        <v>101</v>
      </c>
      <c r="CA51" s="57">
        <v>6.6000000000000003E-2</v>
      </c>
      <c r="CB51" s="57" t="s">
        <v>101</v>
      </c>
      <c r="CC51" s="57" t="s">
        <v>101</v>
      </c>
      <c r="CD51" s="57" t="s">
        <v>98</v>
      </c>
      <c r="CE51" s="57" t="s">
        <v>98</v>
      </c>
      <c r="CF51" s="57" t="s">
        <v>98</v>
      </c>
      <c r="CG51" s="57" t="s">
        <v>101</v>
      </c>
      <c r="CH51" s="57" t="s">
        <v>101</v>
      </c>
      <c r="CI51" s="57" t="s">
        <v>101</v>
      </c>
      <c r="CJ51" s="57" t="s">
        <v>101</v>
      </c>
      <c r="CK51" s="57" t="s">
        <v>101</v>
      </c>
      <c r="CL51" s="57" t="s">
        <v>101</v>
      </c>
      <c r="CM51" s="57" t="s">
        <v>98</v>
      </c>
      <c r="CN51" s="57" t="s">
        <v>98</v>
      </c>
      <c r="CO51" s="57" t="s">
        <v>98</v>
      </c>
      <c r="CP51" s="57" t="s">
        <v>101</v>
      </c>
      <c r="CQ51" s="57" t="s">
        <v>101</v>
      </c>
      <c r="CR51" s="57" t="s">
        <v>101</v>
      </c>
      <c r="CS51" s="57" t="s">
        <v>101</v>
      </c>
      <c r="CT51" s="57" t="s">
        <v>101</v>
      </c>
      <c r="CU51" s="57" t="s">
        <v>101</v>
      </c>
      <c r="CV51" s="57" t="s">
        <v>101</v>
      </c>
      <c r="CW51" s="57" t="s">
        <v>101</v>
      </c>
      <c r="CX51" s="57" t="s">
        <v>101</v>
      </c>
      <c r="CY51" s="57">
        <v>6.6000000000000003E-2</v>
      </c>
      <c r="CZ51" s="57" t="s">
        <v>101</v>
      </c>
      <c r="DA51" s="57" t="s">
        <v>101</v>
      </c>
      <c r="DB51" s="57" t="s">
        <v>101</v>
      </c>
      <c r="DC51" s="57" t="s">
        <v>101</v>
      </c>
      <c r="DD51" s="57" t="s">
        <v>101</v>
      </c>
      <c r="DE51" s="57" t="s">
        <v>101</v>
      </c>
      <c r="DF51" s="57" t="s">
        <v>101</v>
      </c>
      <c r="DG51" s="57" t="s">
        <v>98</v>
      </c>
      <c r="DH51" s="57" t="s">
        <v>98</v>
      </c>
      <c r="DI51" s="57" t="s">
        <v>101</v>
      </c>
      <c r="DJ51" s="57">
        <v>5.6000000000000001E-2</v>
      </c>
      <c r="DL51" s="57" t="s">
        <v>101</v>
      </c>
      <c r="DM51" s="57" t="s">
        <v>101</v>
      </c>
      <c r="DN51" s="57" t="s">
        <v>101</v>
      </c>
      <c r="DO51" s="57" t="s">
        <v>101</v>
      </c>
      <c r="DP51" s="57" t="s">
        <v>101</v>
      </c>
      <c r="DQ51" s="57" t="s">
        <v>101</v>
      </c>
      <c r="DR51" s="57" t="s">
        <v>101</v>
      </c>
      <c r="DS51" s="57" t="s">
        <v>101</v>
      </c>
      <c r="DT51" s="57" t="s">
        <v>101</v>
      </c>
      <c r="DU51" s="57" t="s">
        <v>101</v>
      </c>
      <c r="DV51" s="57" t="s">
        <v>101</v>
      </c>
      <c r="DW51" s="57" t="s">
        <v>98</v>
      </c>
      <c r="DX51" s="57" t="s">
        <v>98</v>
      </c>
      <c r="DY51" s="57" t="s">
        <v>101</v>
      </c>
      <c r="DZ51" s="57" t="s">
        <v>101</v>
      </c>
      <c r="EA51" s="57" t="s">
        <v>101</v>
      </c>
      <c r="EB51" s="57" t="s">
        <v>101</v>
      </c>
      <c r="EC51" s="57" t="s">
        <v>101</v>
      </c>
      <c r="ED51" s="57" t="s">
        <v>101</v>
      </c>
      <c r="EE51" s="57" t="s">
        <v>101</v>
      </c>
      <c r="EF51" s="57" t="s">
        <v>101</v>
      </c>
      <c r="EG51" s="57" t="s">
        <v>101</v>
      </c>
      <c r="EH51" s="57" t="s">
        <v>101</v>
      </c>
      <c r="EI51" s="57" t="s">
        <v>101</v>
      </c>
      <c r="EJ51" s="57" t="s">
        <v>98</v>
      </c>
      <c r="EK51" s="57" t="s">
        <v>98</v>
      </c>
      <c r="EL51" s="57" t="s">
        <v>101</v>
      </c>
      <c r="EM51" s="57">
        <v>5.6000000000000001E-2</v>
      </c>
    </row>
    <row r="52" spans="1:143" x14ac:dyDescent="0.3">
      <c r="A52" s="57" t="s">
        <v>346</v>
      </c>
      <c r="B52" s="152" t="s">
        <v>179</v>
      </c>
      <c r="C52" s="57" t="s">
        <v>101</v>
      </c>
      <c r="D52" s="57" t="s">
        <v>101</v>
      </c>
      <c r="E52" s="57" t="s">
        <v>101</v>
      </c>
      <c r="F52" s="57" t="s">
        <v>101</v>
      </c>
      <c r="G52" s="57" t="s">
        <v>101</v>
      </c>
      <c r="H52" s="57" t="s">
        <v>101</v>
      </c>
      <c r="I52" s="57" t="s">
        <v>101</v>
      </c>
      <c r="J52" s="57" t="s">
        <v>101</v>
      </c>
      <c r="K52" s="57" t="s">
        <v>101</v>
      </c>
      <c r="L52" s="57" t="s">
        <v>98</v>
      </c>
      <c r="M52" s="57" t="s">
        <v>98</v>
      </c>
      <c r="N52" s="57" t="s">
        <v>101</v>
      </c>
      <c r="O52" s="57">
        <v>5.2999999999999999E-2</v>
      </c>
      <c r="P52" s="57" t="s">
        <v>101</v>
      </c>
      <c r="Q52" s="57" t="s">
        <v>101</v>
      </c>
      <c r="R52" s="57" t="s">
        <v>101</v>
      </c>
      <c r="S52" s="57" t="s">
        <v>101</v>
      </c>
      <c r="T52" s="57" t="s">
        <v>98</v>
      </c>
      <c r="U52" s="57" t="s">
        <v>98</v>
      </c>
      <c r="V52" s="57" t="s">
        <v>98</v>
      </c>
      <c r="W52" s="57" t="s">
        <v>101</v>
      </c>
      <c r="X52" s="57" t="s">
        <v>101</v>
      </c>
      <c r="Y52" s="57" t="s">
        <v>101</v>
      </c>
      <c r="Z52" s="57" t="s">
        <v>101</v>
      </c>
      <c r="AA52" s="57" t="s">
        <v>101</v>
      </c>
      <c r="AB52" s="57" t="s">
        <v>101</v>
      </c>
      <c r="AC52" s="57" t="s">
        <v>101</v>
      </c>
      <c r="AD52" s="57" t="s">
        <v>101</v>
      </c>
      <c r="AE52" s="57" t="s">
        <v>98</v>
      </c>
      <c r="AF52" s="57" t="s">
        <v>98</v>
      </c>
      <c r="AG52" s="57" t="s">
        <v>98</v>
      </c>
      <c r="AH52" s="57" t="s">
        <v>101</v>
      </c>
      <c r="AI52" s="57" t="s">
        <v>101</v>
      </c>
      <c r="AJ52" s="57" t="s">
        <v>101</v>
      </c>
      <c r="AK52" s="57" t="s">
        <v>101</v>
      </c>
      <c r="AL52" s="57" t="s">
        <v>101</v>
      </c>
      <c r="AM52" s="57" t="s">
        <v>101</v>
      </c>
      <c r="AN52" s="57" t="s">
        <v>101</v>
      </c>
      <c r="AO52" s="57" t="s">
        <v>98</v>
      </c>
      <c r="AP52" s="57" t="s">
        <v>98</v>
      </c>
      <c r="AQ52" s="57" t="s">
        <v>98</v>
      </c>
      <c r="AR52" s="57" t="s">
        <v>101</v>
      </c>
      <c r="AS52" s="57" t="s">
        <v>101</v>
      </c>
      <c r="AT52" s="57" t="s">
        <v>101</v>
      </c>
      <c r="AU52" s="57" t="s">
        <v>101</v>
      </c>
      <c r="AV52" s="57" t="s">
        <v>101</v>
      </c>
      <c r="AW52" s="57" t="s">
        <v>101</v>
      </c>
      <c r="AX52" s="57" t="s">
        <v>101</v>
      </c>
      <c r="AY52" s="57" t="s">
        <v>101</v>
      </c>
      <c r="AZ52" s="57" t="s">
        <v>101</v>
      </c>
      <c r="BA52" s="57" t="s">
        <v>101</v>
      </c>
      <c r="BB52" s="57" t="s">
        <v>101</v>
      </c>
      <c r="BC52" s="57" t="s">
        <v>101</v>
      </c>
      <c r="BD52" s="57" t="s">
        <v>101</v>
      </c>
      <c r="BE52" s="57" t="s">
        <v>101</v>
      </c>
      <c r="BF52" s="57" t="s">
        <v>98</v>
      </c>
      <c r="BH52" s="57" t="s">
        <v>101</v>
      </c>
      <c r="BI52" s="57" t="s">
        <v>101</v>
      </c>
      <c r="BJ52" s="57" t="s">
        <v>101</v>
      </c>
      <c r="BK52" s="57" t="s">
        <v>101</v>
      </c>
      <c r="BL52" s="57" t="s">
        <v>101</v>
      </c>
      <c r="BM52" s="57" t="s">
        <v>101</v>
      </c>
      <c r="BN52" s="57" t="s">
        <v>101</v>
      </c>
      <c r="BO52" s="57" t="s">
        <v>101</v>
      </c>
      <c r="BP52" s="57" t="s">
        <v>101</v>
      </c>
      <c r="BQ52" s="57" t="s">
        <v>101</v>
      </c>
      <c r="BR52" s="57" t="s">
        <v>101</v>
      </c>
      <c r="BS52" s="57" t="s">
        <v>101</v>
      </c>
      <c r="BT52" s="57" t="s">
        <v>101</v>
      </c>
      <c r="BU52" s="57" t="s">
        <v>101</v>
      </c>
      <c r="BV52" s="57" t="s">
        <v>98</v>
      </c>
      <c r="BW52" s="57" t="s">
        <v>98</v>
      </c>
      <c r="BX52" s="57" t="s">
        <v>101</v>
      </c>
      <c r="BY52" s="57" t="s">
        <v>101</v>
      </c>
      <c r="BZ52" s="57" t="s">
        <v>101</v>
      </c>
      <c r="CA52" s="57" t="s">
        <v>101</v>
      </c>
      <c r="CB52" s="57" t="s">
        <v>101</v>
      </c>
      <c r="CC52" s="57" t="s">
        <v>101</v>
      </c>
      <c r="CD52" s="57" t="s">
        <v>98</v>
      </c>
      <c r="CE52" s="57" t="s">
        <v>98</v>
      </c>
      <c r="CF52" s="57" t="s">
        <v>98</v>
      </c>
      <c r="CG52" s="57" t="s">
        <v>101</v>
      </c>
      <c r="CH52" s="57" t="s">
        <v>101</v>
      </c>
      <c r="CI52" s="57" t="s">
        <v>101</v>
      </c>
      <c r="CJ52" s="57" t="s">
        <v>101</v>
      </c>
      <c r="CK52" s="57" t="s">
        <v>101</v>
      </c>
      <c r="CL52" s="57" t="s">
        <v>101</v>
      </c>
      <c r="CM52" s="57" t="s">
        <v>98</v>
      </c>
      <c r="CN52" s="57" t="s">
        <v>98</v>
      </c>
      <c r="CO52" s="57" t="s">
        <v>98</v>
      </c>
      <c r="CP52" s="57" t="s">
        <v>101</v>
      </c>
      <c r="CQ52" s="57" t="s">
        <v>101</v>
      </c>
      <c r="CR52" s="57" t="s">
        <v>101</v>
      </c>
      <c r="CS52" s="57" t="s">
        <v>101</v>
      </c>
      <c r="CT52" s="57" t="s">
        <v>101</v>
      </c>
      <c r="CU52" s="57" t="s">
        <v>101</v>
      </c>
      <c r="CV52" s="57" t="s">
        <v>101</v>
      </c>
      <c r="CW52" s="57" t="s">
        <v>101</v>
      </c>
      <c r="CX52" s="57" t="s">
        <v>101</v>
      </c>
      <c r="CY52" s="57" t="s">
        <v>101</v>
      </c>
      <c r="CZ52" s="57" t="s">
        <v>101</v>
      </c>
      <c r="DA52" s="57" t="s">
        <v>101</v>
      </c>
      <c r="DB52" s="57" t="s">
        <v>101</v>
      </c>
      <c r="DC52" s="57" t="s">
        <v>101</v>
      </c>
      <c r="DD52" s="57" t="s">
        <v>101</v>
      </c>
      <c r="DE52" s="57" t="s">
        <v>101</v>
      </c>
      <c r="DF52" s="57" t="s">
        <v>101</v>
      </c>
      <c r="DG52" s="57" t="s">
        <v>98</v>
      </c>
      <c r="DH52" s="57" t="s">
        <v>98</v>
      </c>
      <c r="DI52" s="57" t="s">
        <v>101</v>
      </c>
      <c r="DJ52" s="57" t="s">
        <v>101</v>
      </c>
      <c r="DL52" s="57" t="s">
        <v>101</v>
      </c>
      <c r="DM52" s="57" t="s">
        <v>101</v>
      </c>
      <c r="DN52" s="57" t="s">
        <v>101</v>
      </c>
      <c r="DO52" s="57" t="s">
        <v>101</v>
      </c>
      <c r="DP52" s="57" t="s">
        <v>101</v>
      </c>
      <c r="DQ52" s="57" t="s">
        <v>101</v>
      </c>
      <c r="DR52" s="57" t="s">
        <v>101</v>
      </c>
      <c r="DS52" s="57" t="s">
        <v>101</v>
      </c>
      <c r="DT52" s="57" t="s">
        <v>101</v>
      </c>
      <c r="DU52" s="57" t="s">
        <v>101</v>
      </c>
      <c r="DV52" s="57" t="s">
        <v>101</v>
      </c>
      <c r="DW52" s="57" t="s">
        <v>98</v>
      </c>
      <c r="DX52" s="57" t="s">
        <v>98</v>
      </c>
      <c r="DY52" s="57" t="s">
        <v>101</v>
      </c>
      <c r="DZ52" s="57">
        <v>0.05</v>
      </c>
      <c r="EA52" s="57" t="s">
        <v>101</v>
      </c>
      <c r="EB52" s="57" t="s">
        <v>101</v>
      </c>
      <c r="EC52" s="57" t="s">
        <v>101</v>
      </c>
      <c r="ED52" s="57" t="s">
        <v>101</v>
      </c>
      <c r="EE52" s="57" t="s">
        <v>101</v>
      </c>
      <c r="EF52" s="57" t="s">
        <v>101</v>
      </c>
      <c r="EG52" s="57" t="s">
        <v>101</v>
      </c>
      <c r="EH52" s="57" t="s">
        <v>101</v>
      </c>
      <c r="EI52" s="57" t="s">
        <v>101</v>
      </c>
      <c r="EJ52" s="57" t="s">
        <v>98</v>
      </c>
      <c r="EK52" s="57" t="s">
        <v>98</v>
      </c>
      <c r="EL52" s="57" t="s">
        <v>101</v>
      </c>
      <c r="EM52" s="57">
        <v>5.5E-2</v>
      </c>
    </row>
    <row r="53" spans="1:143" x14ac:dyDescent="0.3">
      <c r="A53" s="57" t="s">
        <v>347</v>
      </c>
      <c r="B53" s="152" t="s">
        <v>179</v>
      </c>
      <c r="C53" s="57">
        <v>4</v>
      </c>
      <c r="D53" s="57">
        <v>1.4</v>
      </c>
      <c r="E53" s="57">
        <v>2.6</v>
      </c>
      <c r="F53" s="57">
        <v>3.6</v>
      </c>
      <c r="G53" s="57">
        <v>6.8</v>
      </c>
      <c r="H53" s="57">
        <v>4.4000000000000004</v>
      </c>
      <c r="I53" s="57">
        <v>2.6</v>
      </c>
      <c r="J53" s="57">
        <v>1.3</v>
      </c>
      <c r="K53" s="57">
        <v>3.3</v>
      </c>
      <c r="L53" s="57">
        <v>1.87</v>
      </c>
      <c r="M53" s="57">
        <v>1.91</v>
      </c>
      <c r="N53" s="57">
        <v>1.7</v>
      </c>
      <c r="O53" s="57">
        <v>1.5</v>
      </c>
      <c r="P53" s="57">
        <v>1.6</v>
      </c>
      <c r="Q53" s="57">
        <v>7.3</v>
      </c>
      <c r="R53" s="57">
        <v>10</v>
      </c>
      <c r="S53" s="57">
        <v>6.9</v>
      </c>
      <c r="T53" s="57">
        <v>6.36</v>
      </c>
      <c r="U53" s="57">
        <v>6.19</v>
      </c>
      <c r="V53" s="57">
        <v>2.08</v>
      </c>
      <c r="W53" s="57">
        <v>1</v>
      </c>
      <c r="X53" s="57">
        <v>2</v>
      </c>
      <c r="Y53" s="57">
        <v>2.9</v>
      </c>
      <c r="Z53" s="57">
        <v>1.4</v>
      </c>
      <c r="AA53" s="57">
        <v>2.5</v>
      </c>
      <c r="AB53" s="57">
        <v>1.2</v>
      </c>
      <c r="AC53" s="57">
        <v>20</v>
      </c>
      <c r="AD53" s="57">
        <v>8.8000000000000007</v>
      </c>
      <c r="AE53" s="57">
        <v>3.57</v>
      </c>
      <c r="AF53" s="57">
        <v>2.88</v>
      </c>
      <c r="AG53" s="57">
        <v>1.9</v>
      </c>
      <c r="AH53" s="57">
        <v>3</v>
      </c>
      <c r="AI53" s="57">
        <v>1.5</v>
      </c>
      <c r="AJ53" s="57">
        <v>2.2999999999999998</v>
      </c>
      <c r="AK53" s="57">
        <v>2.7</v>
      </c>
      <c r="AL53" s="57">
        <v>1.9</v>
      </c>
      <c r="AM53" s="57">
        <v>17</v>
      </c>
      <c r="AN53" s="57">
        <v>10</v>
      </c>
      <c r="AO53" s="57">
        <v>6.62</v>
      </c>
      <c r="AP53" s="57">
        <v>4.08</v>
      </c>
      <c r="AQ53" s="57">
        <v>2.79</v>
      </c>
      <c r="AR53" s="57">
        <v>3.8</v>
      </c>
      <c r="AS53" s="57">
        <v>2.2000000000000002</v>
      </c>
      <c r="AT53" s="57">
        <v>1.7</v>
      </c>
      <c r="AU53" s="57">
        <v>4.2</v>
      </c>
      <c r="AV53" s="57">
        <v>6.4</v>
      </c>
      <c r="AW53" s="57">
        <v>4.5999999999999996</v>
      </c>
      <c r="AX53" s="57">
        <v>2.2999999999999998</v>
      </c>
      <c r="AY53" s="57">
        <v>8.9</v>
      </c>
      <c r="AZ53" s="57">
        <v>3.2</v>
      </c>
      <c r="BA53" s="57">
        <v>5.7</v>
      </c>
      <c r="BB53" s="57">
        <v>8.8000000000000007</v>
      </c>
      <c r="BC53" s="57">
        <v>3.8</v>
      </c>
      <c r="BD53" s="57">
        <v>1.5</v>
      </c>
      <c r="BE53" s="57">
        <v>2.1</v>
      </c>
      <c r="BF53" s="157">
        <v>3.75</v>
      </c>
      <c r="BG53" s="157">
        <v>3.28</v>
      </c>
      <c r="BH53" s="57">
        <v>5.2</v>
      </c>
      <c r="BI53" s="57">
        <v>4.2</v>
      </c>
      <c r="BJ53" s="57">
        <v>3.1</v>
      </c>
      <c r="BK53" s="57">
        <v>1.8</v>
      </c>
      <c r="BL53" s="57">
        <v>5.0999999999999996</v>
      </c>
      <c r="BM53" s="157">
        <v>25</v>
      </c>
      <c r="BN53" s="57">
        <v>5.6</v>
      </c>
      <c r="BO53" s="57">
        <v>2.2000000000000002</v>
      </c>
      <c r="BP53" s="57">
        <v>2.7</v>
      </c>
      <c r="BQ53" s="57">
        <v>3.3</v>
      </c>
      <c r="BR53" s="57">
        <v>4.9000000000000004</v>
      </c>
      <c r="BS53" s="57">
        <v>2.1</v>
      </c>
      <c r="BT53" s="57">
        <v>1.1000000000000001</v>
      </c>
      <c r="BU53" s="57">
        <v>4.4000000000000004</v>
      </c>
      <c r="BV53" s="57">
        <v>2.66</v>
      </c>
      <c r="BW53" s="57">
        <v>2.2799999999999998</v>
      </c>
      <c r="BX53" s="57">
        <v>3</v>
      </c>
      <c r="BY53" s="57">
        <v>2.6</v>
      </c>
      <c r="BZ53" s="57">
        <v>7.3</v>
      </c>
      <c r="CA53" s="57">
        <v>14</v>
      </c>
      <c r="CB53" s="57">
        <v>7.6</v>
      </c>
      <c r="CC53" s="57">
        <v>7.5</v>
      </c>
      <c r="CD53" s="57">
        <v>7.45</v>
      </c>
      <c r="CE53" s="57">
        <v>3.94</v>
      </c>
      <c r="CF53" s="57">
        <v>2.15</v>
      </c>
      <c r="CG53" s="57">
        <v>1.5</v>
      </c>
      <c r="CH53" s="57">
        <v>2.6</v>
      </c>
      <c r="CI53" s="57">
        <v>3.3</v>
      </c>
      <c r="CJ53" s="57">
        <v>2.5</v>
      </c>
      <c r="CK53" s="57">
        <v>14</v>
      </c>
      <c r="CL53" s="57">
        <v>14</v>
      </c>
      <c r="CM53" s="57">
        <v>3.1</v>
      </c>
      <c r="CN53" s="57">
        <v>4.22</v>
      </c>
      <c r="CO53" s="57">
        <v>2.81</v>
      </c>
      <c r="CP53" s="57">
        <v>3.3</v>
      </c>
      <c r="CQ53" s="57">
        <v>2.8</v>
      </c>
      <c r="CR53" s="57">
        <v>4</v>
      </c>
      <c r="CS53" s="57">
        <v>4.5</v>
      </c>
      <c r="CT53" s="57">
        <v>4.3</v>
      </c>
      <c r="CU53" s="57">
        <v>1.9</v>
      </c>
      <c r="CV53" s="57">
        <v>4.3</v>
      </c>
      <c r="CW53" s="57">
        <v>15</v>
      </c>
      <c r="CX53" s="57">
        <v>12</v>
      </c>
      <c r="CY53" s="57">
        <v>15</v>
      </c>
      <c r="CZ53" s="57">
        <v>1.3</v>
      </c>
      <c r="DA53" s="57">
        <v>3.3</v>
      </c>
      <c r="DB53" s="57">
        <v>4.7</v>
      </c>
      <c r="DC53" s="57">
        <v>5.8</v>
      </c>
      <c r="DD53" s="57">
        <v>2.1</v>
      </c>
      <c r="DE53" s="57">
        <v>1.3</v>
      </c>
      <c r="DF53" s="57">
        <v>3.5</v>
      </c>
      <c r="DG53" s="57">
        <v>1.48</v>
      </c>
      <c r="DH53" s="57">
        <v>2.0299999999999998</v>
      </c>
      <c r="DI53" s="57">
        <v>1.8</v>
      </c>
      <c r="DJ53" s="57">
        <v>1.8</v>
      </c>
      <c r="DK53" s="57">
        <v>6.2</v>
      </c>
      <c r="DL53" s="57">
        <v>4.8</v>
      </c>
      <c r="DM53" s="57">
        <v>3</v>
      </c>
      <c r="DN53" s="57">
        <v>5.8</v>
      </c>
      <c r="DO53" s="57">
        <v>15</v>
      </c>
      <c r="DP53" s="57">
        <v>2.8</v>
      </c>
      <c r="DQ53" s="57">
        <v>3.4</v>
      </c>
      <c r="DR53" s="57">
        <v>3.8</v>
      </c>
      <c r="DS53" s="57">
        <v>5.0999999999999996</v>
      </c>
      <c r="DT53" s="57">
        <v>3</v>
      </c>
      <c r="DU53" s="57">
        <v>2.5</v>
      </c>
      <c r="DV53" s="57">
        <v>5.6</v>
      </c>
      <c r="DW53" s="57">
        <v>3.24</v>
      </c>
      <c r="DX53" s="57">
        <v>3.26</v>
      </c>
      <c r="DY53" s="57">
        <v>2.8</v>
      </c>
      <c r="DZ53" s="57">
        <v>3.5</v>
      </c>
      <c r="EA53" s="57">
        <v>2.9</v>
      </c>
      <c r="EB53" s="57">
        <v>2.8</v>
      </c>
      <c r="EC53" s="57">
        <v>2.6</v>
      </c>
      <c r="ED53" s="57">
        <v>3.7</v>
      </c>
      <c r="EE53" s="57">
        <v>4</v>
      </c>
      <c r="EF53" s="57">
        <v>5.9</v>
      </c>
      <c r="EG53" s="57">
        <v>2.4</v>
      </c>
      <c r="EH53" s="57">
        <v>2</v>
      </c>
      <c r="EI53" s="57">
        <v>3</v>
      </c>
      <c r="EJ53" s="57">
        <v>1.99</v>
      </c>
      <c r="EK53" s="57">
        <v>2.13</v>
      </c>
      <c r="EL53" s="57">
        <v>2.2000000000000002</v>
      </c>
      <c r="EM53" s="57">
        <v>2.2000000000000002</v>
      </c>
    </row>
    <row r="54" spans="1:143" x14ac:dyDescent="0.3">
      <c r="A54" s="57" t="s">
        <v>348</v>
      </c>
      <c r="B54" s="152" t="s">
        <v>179</v>
      </c>
      <c r="C54" s="57">
        <v>4.5</v>
      </c>
      <c r="D54" s="57">
        <v>1.6</v>
      </c>
      <c r="E54" s="57">
        <v>2.8</v>
      </c>
      <c r="F54" s="57">
        <v>2.5</v>
      </c>
      <c r="G54" s="57">
        <v>2.2999999999999998</v>
      </c>
      <c r="H54" s="57">
        <v>3.4</v>
      </c>
      <c r="I54" s="57">
        <v>1.8</v>
      </c>
      <c r="J54" s="57">
        <v>0.97</v>
      </c>
      <c r="K54" s="57">
        <v>2.7</v>
      </c>
      <c r="L54" s="57">
        <v>1.7</v>
      </c>
      <c r="M54" s="57">
        <v>1.55</v>
      </c>
      <c r="N54" s="57">
        <v>1.7</v>
      </c>
      <c r="O54" s="57">
        <v>1.7</v>
      </c>
      <c r="P54" s="57">
        <v>2.4</v>
      </c>
      <c r="Q54" s="57">
        <v>5.4</v>
      </c>
      <c r="R54" s="57">
        <v>8.8000000000000007</v>
      </c>
      <c r="S54" s="57">
        <v>3.9</v>
      </c>
      <c r="T54" s="57">
        <v>2.2999999999999998</v>
      </c>
      <c r="U54" s="57">
        <v>1.82</v>
      </c>
      <c r="V54" s="57">
        <v>1.73</v>
      </c>
      <c r="W54" s="57">
        <v>0.52</v>
      </c>
      <c r="X54" s="57">
        <v>1.9</v>
      </c>
      <c r="Y54" s="57">
        <v>2.8</v>
      </c>
      <c r="Z54" s="57">
        <v>1.4</v>
      </c>
      <c r="AA54" s="57">
        <v>2.1</v>
      </c>
      <c r="AB54" s="57">
        <v>1.5</v>
      </c>
      <c r="AC54" s="57">
        <v>4.4000000000000004</v>
      </c>
      <c r="AD54" s="57">
        <v>3.6</v>
      </c>
      <c r="AE54" s="57">
        <v>2.04</v>
      </c>
      <c r="AF54" s="57">
        <v>1.57</v>
      </c>
      <c r="AG54" s="57">
        <v>1.85</v>
      </c>
      <c r="AH54" s="57">
        <v>2.6</v>
      </c>
      <c r="AI54" s="57">
        <v>1.6</v>
      </c>
      <c r="AJ54" s="57">
        <v>1.8</v>
      </c>
      <c r="AK54" s="57">
        <v>2.4</v>
      </c>
      <c r="AL54" s="57">
        <v>2.7</v>
      </c>
      <c r="AM54" s="57">
        <v>9.1999999999999993</v>
      </c>
      <c r="AN54" s="57">
        <v>3.7</v>
      </c>
      <c r="AO54" s="57">
        <v>2.39</v>
      </c>
      <c r="AP54" s="57">
        <v>1.81</v>
      </c>
      <c r="AQ54" s="57">
        <v>2.39</v>
      </c>
      <c r="AR54" s="57">
        <v>3.9</v>
      </c>
      <c r="AS54" s="57">
        <v>1.9</v>
      </c>
      <c r="AT54" s="57">
        <v>1.6</v>
      </c>
      <c r="AU54" s="57">
        <v>3.8</v>
      </c>
      <c r="AV54" s="57">
        <v>5.6</v>
      </c>
      <c r="AW54" s="57">
        <v>3.8</v>
      </c>
      <c r="AX54" s="57">
        <v>2.2000000000000002</v>
      </c>
      <c r="AY54" s="57">
        <v>3.2</v>
      </c>
      <c r="AZ54" s="57">
        <v>2.7</v>
      </c>
      <c r="BA54" s="57">
        <v>4.3</v>
      </c>
      <c r="BB54" s="57">
        <v>4.5999999999999996</v>
      </c>
      <c r="BC54" s="57">
        <v>3.4</v>
      </c>
      <c r="BD54" s="57">
        <v>1.2</v>
      </c>
      <c r="BE54" s="57">
        <v>1.6</v>
      </c>
      <c r="BF54" s="157">
        <v>3.49</v>
      </c>
      <c r="BG54" s="157">
        <v>3.18</v>
      </c>
      <c r="BH54" s="57">
        <v>5</v>
      </c>
      <c r="BI54" s="57">
        <v>4</v>
      </c>
      <c r="BJ54" s="57">
        <v>2.9</v>
      </c>
      <c r="BK54" s="57">
        <v>1.8</v>
      </c>
      <c r="BL54" s="57">
        <v>4.7</v>
      </c>
      <c r="BM54" s="157">
        <v>21</v>
      </c>
      <c r="BN54" s="57">
        <v>4.8</v>
      </c>
      <c r="BO54" s="57">
        <v>2</v>
      </c>
      <c r="BP54" s="57">
        <v>3.1</v>
      </c>
      <c r="BQ54" s="57">
        <v>3.2</v>
      </c>
      <c r="BR54" s="57">
        <v>3.1</v>
      </c>
      <c r="BS54" s="57">
        <v>2</v>
      </c>
      <c r="BT54" s="57">
        <v>0.95</v>
      </c>
      <c r="BU54" s="57">
        <v>4.3</v>
      </c>
      <c r="BV54" s="57">
        <v>2.48</v>
      </c>
      <c r="BW54" s="57">
        <v>2.09</v>
      </c>
      <c r="BX54" s="57">
        <v>2.8</v>
      </c>
      <c r="BY54" s="57">
        <v>2.4</v>
      </c>
      <c r="BZ54" s="57">
        <v>3.6</v>
      </c>
      <c r="CA54" s="57">
        <v>6.7</v>
      </c>
      <c r="CB54" s="57">
        <v>6.5</v>
      </c>
      <c r="CC54" s="57">
        <v>4.2</v>
      </c>
      <c r="CD54" s="57">
        <v>4.2699999999999996</v>
      </c>
      <c r="CE54" s="57">
        <v>2.2999999999999998</v>
      </c>
      <c r="CF54" s="57">
        <v>2.0699999999999998</v>
      </c>
      <c r="CG54" s="57">
        <v>1.5</v>
      </c>
      <c r="CH54" s="57">
        <v>2.6</v>
      </c>
      <c r="CI54" s="57">
        <v>3</v>
      </c>
      <c r="CJ54" s="57">
        <v>2.9</v>
      </c>
      <c r="CK54" s="57">
        <v>7.6</v>
      </c>
      <c r="CL54" s="57">
        <v>5.5</v>
      </c>
      <c r="CM54" s="57">
        <v>3.03</v>
      </c>
      <c r="CN54" s="57">
        <v>2.2599999999999998</v>
      </c>
      <c r="CO54" s="57">
        <v>2.14</v>
      </c>
      <c r="CP54" s="57">
        <v>3.2</v>
      </c>
      <c r="CQ54" s="57">
        <v>2.7</v>
      </c>
      <c r="CR54" s="57">
        <v>2.5</v>
      </c>
      <c r="CS54" s="57">
        <v>3.7</v>
      </c>
      <c r="CT54" s="57">
        <v>3.7</v>
      </c>
      <c r="CU54" s="57">
        <v>2.4</v>
      </c>
      <c r="CV54" s="57">
        <v>4.3</v>
      </c>
      <c r="CW54" s="57">
        <v>13</v>
      </c>
      <c r="CX54" s="57">
        <v>11</v>
      </c>
      <c r="CY54" s="57">
        <v>4.3</v>
      </c>
      <c r="CZ54" s="57">
        <v>1.2</v>
      </c>
      <c r="DA54" s="57">
        <v>3.2</v>
      </c>
      <c r="DB54" s="57">
        <v>2.5</v>
      </c>
      <c r="DC54" s="57">
        <v>4.8</v>
      </c>
      <c r="DD54" s="57">
        <v>1.9</v>
      </c>
      <c r="DE54" s="57">
        <v>1.2</v>
      </c>
      <c r="DF54" s="57">
        <v>1.2</v>
      </c>
      <c r="DG54" s="57">
        <v>1.47</v>
      </c>
      <c r="DH54" s="57">
        <v>2</v>
      </c>
      <c r="DI54" s="57">
        <v>1.7</v>
      </c>
      <c r="DJ54" s="57">
        <v>1.6</v>
      </c>
      <c r="DL54" s="57">
        <v>3.9</v>
      </c>
      <c r="DM54" s="57">
        <v>2.6</v>
      </c>
      <c r="DN54" s="57">
        <v>5</v>
      </c>
      <c r="DO54" s="57">
        <v>4.0999999999999996</v>
      </c>
      <c r="DP54" s="57">
        <v>2</v>
      </c>
      <c r="DQ54" s="57">
        <v>2.4</v>
      </c>
      <c r="DR54" s="57">
        <v>3.5</v>
      </c>
      <c r="DS54" s="57">
        <v>2.9</v>
      </c>
      <c r="DT54" s="57">
        <v>2</v>
      </c>
      <c r="DU54" s="57">
        <v>2</v>
      </c>
      <c r="DV54" s="57">
        <v>2.2000000000000002</v>
      </c>
      <c r="DW54" s="57">
        <v>2.66</v>
      </c>
      <c r="DX54" s="57">
        <v>2.4</v>
      </c>
      <c r="DY54" s="57">
        <v>2.6</v>
      </c>
      <c r="DZ54" s="57">
        <v>2.2000000000000002</v>
      </c>
      <c r="EA54" s="57">
        <v>2.7</v>
      </c>
      <c r="EB54" s="57">
        <v>2.9</v>
      </c>
      <c r="EC54" s="57">
        <v>2.4</v>
      </c>
      <c r="ED54" s="57">
        <v>3.3</v>
      </c>
      <c r="EE54" s="57">
        <v>2.7</v>
      </c>
      <c r="EF54" s="57">
        <v>4.2</v>
      </c>
      <c r="EG54" s="57">
        <v>2.4</v>
      </c>
      <c r="EH54" s="57">
        <v>2</v>
      </c>
      <c r="EI54" s="57">
        <v>2.9</v>
      </c>
      <c r="EJ54" s="57">
        <v>1.96</v>
      </c>
      <c r="EK54" s="57">
        <v>2.08</v>
      </c>
      <c r="EL54" s="57">
        <v>2.2000000000000002</v>
      </c>
      <c r="EM54" s="57">
        <v>2</v>
      </c>
    </row>
    <row r="55" spans="1:143" x14ac:dyDescent="0.3">
      <c r="A55" s="57" t="s">
        <v>349</v>
      </c>
      <c r="B55" s="152" t="s">
        <v>179</v>
      </c>
      <c r="C55" s="57">
        <v>0.61</v>
      </c>
      <c r="D55" s="57" t="s">
        <v>94</v>
      </c>
      <c r="E55" s="57">
        <v>0.88</v>
      </c>
      <c r="F55" s="57">
        <v>0.79</v>
      </c>
      <c r="G55" s="57">
        <v>5.7</v>
      </c>
      <c r="H55" s="57">
        <v>2.6</v>
      </c>
      <c r="I55" s="57">
        <v>1.4</v>
      </c>
      <c r="J55" s="57" t="s">
        <v>94</v>
      </c>
      <c r="K55" s="57">
        <v>0.64</v>
      </c>
      <c r="L55" s="57">
        <v>0.32</v>
      </c>
      <c r="M55" s="57">
        <v>0.32100000000000001</v>
      </c>
      <c r="N55" s="57" t="s">
        <v>94</v>
      </c>
      <c r="O55" s="57" t="s">
        <v>94</v>
      </c>
      <c r="P55" s="57" t="s">
        <v>94</v>
      </c>
      <c r="Q55" s="57">
        <v>5.6</v>
      </c>
      <c r="R55" s="57">
        <v>3.6</v>
      </c>
      <c r="S55" s="57">
        <v>7.4</v>
      </c>
      <c r="T55" s="157">
        <v>14.19</v>
      </c>
      <c r="U55" s="157">
        <v>17.34</v>
      </c>
      <c r="V55" s="57">
        <v>1.47</v>
      </c>
      <c r="W55" s="57">
        <v>1.3</v>
      </c>
      <c r="X55" s="57" t="s">
        <v>94</v>
      </c>
      <c r="Y55" s="57" t="s">
        <v>94</v>
      </c>
      <c r="Z55" s="57" t="s">
        <v>94</v>
      </c>
      <c r="AA55" s="57" t="s">
        <v>94</v>
      </c>
      <c r="AB55" s="57" t="s">
        <v>94</v>
      </c>
      <c r="AC55" s="57">
        <v>33</v>
      </c>
      <c r="AD55" s="57">
        <v>18</v>
      </c>
      <c r="AE55" s="57">
        <v>5.43</v>
      </c>
      <c r="AF55" s="57">
        <v>6.71</v>
      </c>
      <c r="AG55" s="57">
        <v>0.88</v>
      </c>
      <c r="AH55" s="57">
        <v>0.93</v>
      </c>
      <c r="AI55" s="57" t="s">
        <v>94</v>
      </c>
      <c r="AJ55" s="57">
        <v>0.9</v>
      </c>
      <c r="AK55" s="57" t="s">
        <v>94</v>
      </c>
      <c r="AL55" s="57" t="s">
        <v>94</v>
      </c>
      <c r="AM55" s="57">
        <v>20</v>
      </c>
      <c r="AN55" s="57">
        <v>8.1</v>
      </c>
      <c r="AO55" s="57">
        <v>14.74</v>
      </c>
      <c r="AP55" s="57">
        <v>5.52</v>
      </c>
      <c r="AQ55" s="57">
        <v>0.63</v>
      </c>
      <c r="AR55" s="57" t="s">
        <v>94</v>
      </c>
      <c r="AS55" s="57">
        <v>0.55000000000000004</v>
      </c>
      <c r="AT55" s="57" t="s">
        <v>94</v>
      </c>
      <c r="AU55" s="57" t="s">
        <v>94</v>
      </c>
      <c r="AV55" s="57" t="s">
        <v>94</v>
      </c>
      <c r="AW55" s="57">
        <v>1.8</v>
      </c>
      <c r="AX55" s="57" t="s">
        <v>94</v>
      </c>
      <c r="AY55" s="57">
        <v>5.8</v>
      </c>
      <c r="AZ55" s="57" t="s">
        <v>94</v>
      </c>
      <c r="BA55" s="57">
        <v>1.7</v>
      </c>
      <c r="BB55" s="57">
        <v>3.8</v>
      </c>
      <c r="BC55" s="57" t="s">
        <v>94</v>
      </c>
      <c r="BD55" s="57" t="s">
        <v>94</v>
      </c>
      <c r="BE55" s="57" t="s">
        <v>94</v>
      </c>
      <c r="BF55" s="57">
        <v>0.14000000000000001</v>
      </c>
      <c r="BG55" s="57">
        <v>0.17</v>
      </c>
      <c r="BH55" s="57" t="s">
        <v>94</v>
      </c>
      <c r="BI55" s="57" t="s">
        <v>94</v>
      </c>
      <c r="BJ55" s="57">
        <v>0.76</v>
      </c>
      <c r="BK55" s="57">
        <v>1.1000000000000001</v>
      </c>
      <c r="BL55" s="57">
        <v>1.7</v>
      </c>
      <c r="BM55" s="157">
        <v>12</v>
      </c>
      <c r="BN55" s="57">
        <v>3.4</v>
      </c>
      <c r="BO55" s="57">
        <v>1.5</v>
      </c>
      <c r="BP55" s="57">
        <v>0.95</v>
      </c>
      <c r="BQ55" s="57">
        <v>3.3</v>
      </c>
      <c r="BR55" s="57">
        <v>6.3</v>
      </c>
      <c r="BS55" s="57">
        <v>0.97</v>
      </c>
      <c r="BT55" s="57">
        <v>1.4</v>
      </c>
      <c r="BU55" s="57">
        <v>1.3</v>
      </c>
      <c r="BV55" s="57">
        <v>0.84</v>
      </c>
      <c r="BW55" s="57">
        <v>1.254</v>
      </c>
      <c r="BX55" s="57">
        <v>0.74</v>
      </c>
      <c r="BY55" s="57">
        <v>1.5</v>
      </c>
      <c r="BZ55" s="57" t="s">
        <v>94</v>
      </c>
      <c r="CA55" s="57">
        <v>15</v>
      </c>
      <c r="CB55" s="57">
        <v>2.5</v>
      </c>
      <c r="CC55" s="57">
        <v>9.4</v>
      </c>
      <c r="CD55" s="57">
        <v>11.4</v>
      </c>
      <c r="CE55" s="57">
        <v>6.03</v>
      </c>
      <c r="CF55" s="57">
        <v>0.97</v>
      </c>
      <c r="CG55" s="57" t="s">
        <v>94</v>
      </c>
      <c r="CH55" s="57">
        <v>0.56999999999999995</v>
      </c>
      <c r="CI55" s="57" t="s">
        <v>94</v>
      </c>
      <c r="CJ55" s="57" t="s">
        <v>94</v>
      </c>
      <c r="CK55" s="57">
        <v>17</v>
      </c>
      <c r="CL55" s="57">
        <v>20</v>
      </c>
      <c r="CM55" s="57">
        <v>0.65</v>
      </c>
      <c r="CN55" s="57">
        <v>6.26</v>
      </c>
      <c r="CO55" s="57">
        <v>1.5</v>
      </c>
      <c r="CP55" s="57" t="s">
        <v>94</v>
      </c>
      <c r="CQ55" s="57" t="s">
        <v>94</v>
      </c>
      <c r="CR55" s="57">
        <v>0.72</v>
      </c>
      <c r="CS55" s="57">
        <v>1.1000000000000001</v>
      </c>
      <c r="CT55" s="57" t="s">
        <v>94</v>
      </c>
      <c r="CU55" s="57">
        <v>2.2000000000000002</v>
      </c>
      <c r="CV55" s="57">
        <v>0.62</v>
      </c>
      <c r="CW55" s="57">
        <v>8.6999999999999993</v>
      </c>
      <c r="CX55" s="57">
        <v>3</v>
      </c>
      <c r="CY55" s="57">
        <v>32</v>
      </c>
      <c r="CZ55" s="57" t="s">
        <v>94</v>
      </c>
      <c r="DA55" s="57" t="s">
        <v>94</v>
      </c>
      <c r="DB55" s="57">
        <v>8.1</v>
      </c>
      <c r="DC55" s="57">
        <v>6</v>
      </c>
      <c r="DD55" s="57">
        <v>0.94</v>
      </c>
      <c r="DE55" s="57" t="s">
        <v>94</v>
      </c>
      <c r="DF55" s="57" t="s">
        <v>94</v>
      </c>
      <c r="DG55" s="57">
        <v>0.25</v>
      </c>
      <c r="DH55" s="57">
        <v>0.22700000000000001</v>
      </c>
      <c r="DI55" s="57" t="s">
        <v>94</v>
      </c>
      <c r="DJ55" s="57">
        <v>0.96</v>
      </c>
      <c r="DK55" s="57">
        <v>1.2</v>
      </c>
      <c r="DL55" s="57">
        <v>0.69</v>
      </c>
      <c r="DM55" s="57">
        <v>1.2</v>
      </c>
      <c r="DN55" s="57">
        <v>0.94</v>
      </c>
      <c r="DO55" s="57">
        <v>9.5</v>
      </c>
      <c r="DP55" s="57">
        <v>1.1000000000000001</v>
      </c>
      <c r="DQ55" s="57">
        <v>0.71</v>
      </c>
      <c r="DR55" s="57">
        <v>0.57999999999999996</v>
      </c>
      <c r="DS55" s="57">
        <v>3.2</v>
      </c>
      <c r="DT55" s="57">
        <v>1.8</v>
      </c>
      <c r="DU55" s="57">
        <v>0.72</v>
      </c>
      <c r="DV55" s="57">
        <v>2.1</v>
      </c>
      <c r="DW55" s="57">
        <v>1.2</v>
      </c>
      <c r="DX55" s="57">
        <v>1.494</v>
      </c>
      <c r="DY55" s="57">
        <v>1.5</v>
      </c>
      <c r="DZ55" s="57">
        <v>1.9</v>
      </c>
      <c r="EA55" s="57" t="s">
        <v>94</v>
      </c>
      <c r="EB55" s="57" t="s">
        <v>94</v>
      </c>
      <c r="EC55" s="57" t="s">
        <v>94</v>
      </c>
      <c r="ED55" s="57" t="s">
        <v>94</v>
      </c>
      <c r="EE55" s="57">
        <v>2</v>
      </c>
      <c r="EF55" s="57">
        <v>1.7</v>
      </c>
      <c r="EG55" s="57" t="s">
        <v>94</v>
      </c>
      <c r="EH55" s="57" t="s">
        <v>94</v>
      </c>
      <c r="EI55" s="57" t="s">
        <v>94</v>
      </c>
      <c r="EJ55" s="57">
        <v>0.05</v>
      </c>
      <c r="EK55" s="57">
        <v>5.8999999999999997E-2</v>
      </c>
      <c r="EL55" s="57" t="s">
        <v>94</v>
      </c>
      <c r="EM55" s="57" t="s">
        <v>94</v>
      </c>
    </row>
    <row r="56" spans="1:143" x14ac:dyDescent="0.3">
      <c r="A56" s="57" t="s">
        <v>350</v>
      </c>
      <c r="B56" s="152" t="s">
        <v>179</v>
      </c>
      <c r="C56" s="57" t="s">
        <v>94</v>
      </c>
      <c r="D56" s="57" t="s">
        <v>94</v>
      </c>
      <c r="E56" s="57" t="s">
        <v>94</v>
      </c>
      <c r="F56" s="57" t="s">
        <v>94</v>
      </c>
      <c r="G56" s="57" t="s">
        <v>94</v>
      </c>
      <c r="H56" s="57" t="s">
        <v>94</v>
      </c>
      <c r="I56" s="57" t="s">
        <v>94</v>
      </c>
      <c r="J56" s="57" t="s">
        <v>94</v>
      </c>
      <c r="K56" s="57" t="s">
        <v>94</v>
      </c>
      <c r="L56" s="57" t="s">
        <v>101</v>
      </c>
      <c r="M56" s="57">
        <v>4.8000000000000001E-2</v>
      </c>
      <c r="N56" s="57" t="s">
        <v>94</v>
      </c>
      <c r="O56" s="57" t="s">
        <v>94</v>
      </c>
      <c r="P56" s="57" t="s">
        <v>94</v>
      </c>
      <c r="Q56" s="57">
        <v>0.86</v>
      </c>
      <c r="R56" s="57">
        <v>0.57999999999999996</v>
      </c>
      <c r="S56" s="57">
        <v>0.87</v>
      </c>
      <c r="T56" s="57">
        <v>0.24</v>
      </c>
      <c r="U56" s="57">
        <v>0.2</v>
      </c>
      <c r="V56" s="57">
        <v>0.11</v>
      </c>
      <c r="W56" s="57" t="s">
        <v>94</v>
      </c>
      <c r="X56" s="57" t="s">
        <v>94</v>
      </c>
      <c r="Y56" s="57" t="s">
        <v>94</v>
      </c>
      <c r="Z56" s="57" t="s">
        <v>94</v>
      </c>
      <c r="AA56" s="57" t="s">
        <v>94</v>
      </c>
      <c r="AB56" s="57" t="s">
        <v>94</v>
      </c>
      <c r="AC56" s="57" t="s">
        <v>94</v>
      </c>
      <c r="AD56" s="57">
        <v>1</v>
      </c>
      <c r="AE56" s="57">
        <v>0.19</v>
      </c>
      <c r="AF56" s="57">
        <v>0.53</v>
      </c>
      <c r="AG56" s="57">
        <v>0.31</v>
      </c>
      <c r="AH56" s="57" t="s">
        <v>94</v>
      </c>
      <c r="AI56" s="57" t="s">
        <v>94</v>
      </c>
      <c r="AJ56" s="57" t="s">
        <v>94</v>
      </c>
      <c r="AK56" s="57" t="s">
        <v>94</v>
      </c>
      <c r="AL56" s="57" t="s">
        <v>94</v>
      </c>
      <c r="AM56" s="57">
        <v>0.71</v>
      </c>
      <c r="AN56" s="57">
        <v>0.6</v>
      </c>
      <c r="AO56" s="57">
        <v>0.28000000000000003</v>
      </c>
      <c r="AP56" s="57">
        <v>0.25</v>
      </c>
      <c r="AQ56" s="57">
        <v>0.1</v>
      </c>
      <c r="AR56" s="57" t="s">
        <v>94</v>
      </c>
      <c r="AS56" s="57" t="s">
        <v>94</v>
      </c>
      <c r="AT56" s="57" t="s">
        <v>94</v>
      </c>
      <c r="AU56" s="57" t="s">
        <v>94</v>
      </c>
      <c r="AV56" s="57" t="s">
        <v>94</v>
      </c>
      <c r="AW56" s="57" t="s">
        <v>94</v>
      </c>
      <c r="AX56" s="57" t="s">
        <v>94</v>
      </c>
      <c r="AY56" s="57" t="s">
        <v>94</v>
      </c>
      <c r="AZ56" s="57" t="s">
        <v>94</v>
      </c>
      <c r="BA56" s="57" t="s">
        <v>94</v>
      </c>
      <c r="BB56" s="57" t="s">
        <v>94</v>
      </c>
      <c r="BC56" s="57" t="s">
        <v>94</v>
      </c>
      <c r="BD56" s="57" t="s">
        <v>94</v>
      </c>
      <c r="BE56" s="57" t="s">
        <v>94</v>
      </c>
      <c r="BF56" s="57">
        <v>7.0000000000000007E-2</v>
      </c>
      <c r="BG56" s="57">
        <v>0.1</v>
      </c>
      <c r="BH56" s="57" t="s">
        <v>94</v>
      </c>
      <c r="BI56" s="57" t="s">
        <v>94</v>
      </c>
      <c r="BJ56" s="57" t="s">
        <v>94</v>
      </c>
      <c r="BK56" s="57" t="s">
        <v>94</v>
      </c>
      <c r="BL56" s="57">
        <v>0.63</v>
      </c>
      <c r="BM56" s="57">
        <v>2.9</v>
      </c>
      <c r="BN56" s="57">
        <v>1.2</v>
      </c>
      <c r="BO56" s="57">
        <v>0.74</v>
      </c>
      <c r="BP56" s="57">
        <v>0.51</v>
      </c>
      <c r="BQ56" s="57">
        <v>0.64</v>
      </c>
      <c r="BR56" s="57">
        <v>0.94</v>
      </c>
      <c r="BS56" s="57">
        <v>0.51</v>
      </c>
      <c r="BT56" s="57">
        <v>0.76</v>
      </c>
      <c r="BU56" s="57">
        <v>0.57999999999999996</v>
      </c>
      <c r="BV56" s="57">
        <v>0.55000000000000004</v>
      </c>
      <c r="BW56" s="57">
        <v>0.438</v>
      </c>
      <c r="BX56" s="57" t="s">
        <v>94</v>
      </c>
      <c r="BY56" s="57">
        <v>0.59</v>
      </c>
      <c r="BZ56" s="57" t="s">
        <v>94</v>
      </c>
      <c r="CA56" s="57" t="s">
        <v>94</v>
      </c>
      <c r="CB56" s="57" t="s">
        <v>94</v>
      </c>
      <c r="CC56" s="57">
        <v>0.75</v>
      </c>
      <c r="CD56" s="57">
        <v>0.39</v>
      </c>
      <c r="CE56" s="57">
        <v>0.47</v>
      </c>
      <c r="CF56" s="57">
        <v>0.23</v>
      </c>
      <c r="CG56" s="57" t="s">
        <v>94</v>
      </c>
      <c r="CH56" s="57" t="s">
        <v>94</v>
      </c>
      <c r="CI56" s="57" t="s">
        <v>94</v>
      </c>
      <c r="CJ56" s="57" t="s">
        <v>94</v>
      </c>
      <c r="CK56" s="57">
        <v>0.86</v>
      </c>
      <c r="CL56" s="57">
        <v>1.1000000000000001</v>
      </c>
      <c r="CM56" s="57">
        <v>0.18</v>
      </c>
      <c r="CN56" s="57">
        <v>0.4</v>
      </c>
      <c r="CO56" s="57">
        <v>0.19</v>
      </c>
      <c r="CP56" s="57" t="s">
        <v>94</v>
      </c>
      <c r="CQ56" s="57" t="s">
        <v>94</v>
      </c>
      <c r="CR56" s="57" t="s">
        <v>94</v>
      </c>
      <c r="CS56" s="57" t="s">
        <v>94</v>
      </c>
      <c r="CT56" s="57" t="s">
        <v>94</v>
      </c>
      <c r="CU56" s="57" t="s">
        <v>94</v>
      </c>
      <c r="CV56" s="57" t="s">
        <v>94</v>
      </c>
      <c r="CW56" s="57">
        <v>1.3</v>
      </c>
      <c r="CX56" s="57">
        <v>0.76</v>
      </c>
      <c r="CY56" s="57">
        <v>1.1000000000000001</v>
      </c>
      <c r="CZ56" s="57" t="s">
        <v>94</v>
      </c>
      <c r="DA56" s="57" t="s">
        <v>94</v>
      </c>
      <c r="DB56" s="57">
        <v>1</v>
      </c>
      <c r="DC56" s="57">
        <v>0.95</v>
      </c>
      <c r="DD56" s="57" t="s">
        <v>94</v>
      </c>
      <c r="DE56" s="57" t="s">
        <v>94</v>
      </c>
      <c r="DF56" s="57" t="s">
        <v>94</v>
      </c>
      <c r="DG56" s="57">
        <v>0.11</v>
      </c>
      <c r="DH56" s="57">
        <v>0.10100000000000001</v>
      </c>
      <c r="DI56" s="57" t="s">
        <v>94</v>
      </c>
      <c r="DJ56" s="57" t="s">
        <v>94</v>
      </c>
      <c r="DL56" s="57" t="s">
        <v>94</v>
      </c>
      <c r="DM56" s="57" t="s">
        <v>94</v>
      </c>
      <c r="DN56" s="57" t="s">
        <v>94</v>
      </c>
      <c r="DO56" s="57" t="s">
        <v>94</v>
      </c>
      <c r="DP56" s="57" t="s">
        <v>94</v>
      </c>
      <c r="DQ56" s="57" t="s">
        <v>94</v>
      </c>
      <c r="DR56" s="57">
        <v>0.65</v>
      </c>
      <c r="DS56" s="57" t="s">
        <v>94</v>
      </c>
      <c r="DT56" s="57" t="s">
        <v>94</v>
      </c>
      <c r="DU56" s="57" t="s">
        <v>94</v>
      </c>
      <c r="DV56" s="57" t="s">
        <v>94</v>
      </c>
      <c r="DW56" s="57" t="s">
        <v>101</v>
      </c>
      <c r="DX56" s="57">
        <v>5.2999999999999999E-2</v>
      </c>
      <c r="DY56" s="57" t="s">
        <v>94</v>
      </c>
      <c r="DZ56" s="57" t="s">
        <v>94</v>
      </c>
      <c r="EA56" s="57" t="s">
        <v>94</v>
      </c>
      <c r="EB56" s="57" t="s">
        <v>94</v>
      </c>
      <c r="EC56" s="57" t="s">
        <v>94</v>
      </c>
      <c r="ED56" s="57" t="s">
        <v>94</v>
      </c>
      <c r="EE56" s="57" t="s">
        <v>94</v>
      </c>
      <c r="EF56" s="57" t="s">
        <v>94</v>
      </c>
      <c r="EG56" s="57" t="s">
        <v>94</v>
      </c>
      <c r="EH56" s="57" t="s">
        <v>94</v>
      </c>
      <c r="EI56" s="57" t="s">
        <v>94</v>
      </c>
      <c r="EJ56" s="57" t="s">
        <v>101</v>
      </c>
      <c r="EK56" s="57">
        <v>3.6999999999999998E-2</v>
      </c>
      <c r="EL56" s="57" t="s">
        <v>94</v>
      </c>
      <c r="EM56" s="57" t="s">
        <v>94</v>
      </c>
    </row>
    <row r="57" spans="1:143" x14ac:dyDescent="0.3">
      <c r="A57" s="57" t="s">
        <v>351</v>
      </c>
      <c r="B57" s="152" t="s">
        <v>179</v>
      </c>
      <c r="Q57" s="57">
        <v>2.1</v>
      </c>
      <c r="AC57" s="57">
        <v>2.2000000000000002</v>
      </c>
      <c r="AM57" s="57">
        <v>3.7</v>
      </c>
      <c r="CA57" s="57">
        <v>1.9</v>
      </c>
      <c r="CK57" s="57">
        <v>5.0999999999999996</v>
      </c>
      <c r="CW57" s="57">
        <v>8.1999999999999993</v>
      </c>
      <c r="DN57" s="57">
        <v>1.4</v>
      </c>
    </row>
    <row r="58" spans="1:143" x14ac:dyDescent="0.3">
      <c r="A58" s="57" t="s">
        <v>352</v>
      </c>
      <c r="B58" s="152" t="s">
        <v>179</v>
      </c>
      <c r="Q58" s="57">
        <v>1.7</v>
      </c>
      <c r="AC58" s="57">
        <v>1.5</v>
      </c>
      <c r="AM58" s="57">
        <v>3.2</v>
      </c>
      <c r="CA58" s="57">
        <v>1.5</v>
      </c>
      <c r="CK58" s="57">
        <v>3.3</v>
      </c>
      <c r="CW58" s="57">
        <v>6.8</v>
      </c>
      <c r="DN58" s="57">
        <v>1.5</v>
      </c>
    </row>
    <row r="59" spans="1:143" x14ac:dyDescent="0.3">
      <c r="A59" s="57" t="s">
        <v>353</v>
      </c>
      <c r="B59" s="152" t="s">
        <v>179</v>
      </c>
      <c r="C59" s="57">
        <v>32</v>
      </c>
      <c r="D59" s="57">
        <v>33</v>
      </c>
      <c r="E59" s="57">
        <v>23</v>
      </c>
      <c r="F59" s="57">
        <v>35</v>
      </c>
      <c r="G59" s="57">
        <v>5.9</v>
      </c>
      <c r="H59" s="57">
        <v>31</v>
      </c>
      <c r="I59" s="57">
        <v>14</v>
      </c>
      <c r="J59" s="57">
        <v>25</v>
      </c>
      <c r="K59" s="57">
        <v>37</v>
      </c>
      <c r="L59" s="157">
        <v>36.21</v>
      </c>
      <c r="M59" s="157">
        <v>33.04</v>
      </c>
      <c r="N59" s="157">
        <v>35</v>
      </c>
      <c r="O59" s="157">
        <v>34</v>
      </c>
      <c r="P59" s="57">
        <v>1.4</v>
      </c>
      <c r="Q59" s="57">
        <v>0.98</v>
      </c>
      <c r="R59" s="57">
        <v>1.3</v>
      </c>
      <c r="S59" s="57">
        <v>0.73</v>
      </c>
      <c r="T59" s="57">
        <v>0.77</v>
      </c>
      <c r="U59" s="57">
        <v>0.44</v>
      </c>
      <c r="V59" s="57">
        <v>0.45</v>
      </c>
      <c r="W59" s="57">
        <v>0.99</v>
      </c>
      <c r="X59" s="57">
        <v>1.4</v>
      </c>
      <c r="Y59" s="57">
        <v>1.4</v>
      </c>
      <c r="Z59" s="57">
        <v>2</v>
      </c>
      <c r="AA59" s="57">
        <v>2.2999999999999998</v>
      </c>
      <c r="AB59" s="57">
        <v>1.6</v>
      </c>
      <c r="AC59" s="57">
        <v>2.2000000000000002</v>
      </c>
      <c r="AD59" s="57">
        <v>0.87</v>
      </c>
      <c r="AE59" s="57">
        <v>0.62</v>
      </c>
      <c r="AF59" s="57">
        <v>0.25</v>
      </c>
      <c r="AG59" s="57">
        <v>0.82</v>
      </c>
      <c r="AH59" s="57">
        <v>2.4</v>
      </c>
      <c r="AI59" s="57">
        <v>1.8</v>
      </c>
      <c r="AJ59" s="57">
        <v>2.2999999999999998</v>
      </c>
      <c r="AK59" s="57">
        <v>2.1</v>
      </c>
      <c r="AL59" s="57">
        <v>2.2999999999999998</v>
      </c>
      <c r="AM59" s="57">
        <v>2.1</v>
      </c>
      <c r="AN59" s="57">
        <v>1.1000000000000001</v>
      </c>
      <c r="AO59" s="57">
        <v>0.89</v>
      </c>
      <c r="AP59" s="57">
        <v>0.48</v>
      </c>
      <c r="AQ59" s="57">
        <v>1.33</v>
      </c>
      <c r="AR59" s="57">
        <v>2.9</v>
      </c>
      <c r="AS59" s="57">
        <v>1.8</v>
      </c>
      <c r="AT59" s="57">
        <v>3</v>
      </c>
      <c r="AU59" s="57">
        <v>3.4</v>
      </c>
      <c r="AV59" s="57">
        <v>2.1</v>
      </c>
      <c r="AW59" s="57">
        <v>1.7</v>
      </c>
      <c r="AX59" s="57">
        <v>0.51</v>
      </c>
      <c r="AY59" s="57">
        <v>3.4</v>
      </c>
      <c r="AZ59" s="57">
        <v>1.2</v>
      </c>
      <c r="BA59" s="57">
        <v>0.52</v>
      </c>
      <c r="BB59" s="57">
        <v>0.67</v>
      </c>
      <c r="BC59" s="57">
        <v>0.73</v>
      </c>
      <c r="BD59" s="57">
        <v>1.6</v>
      </c>
      <c r="BE59" s="57">
        <v>2</v>
      </c>
      <c r="BF59" s="57">
        <v>1.1100000000000001</v>
      </c>
      <c r="BG59" s="57">
        <v>1.03</v>
      </c>
      <c r="BH59" s="57">
        <v>1.5</v>
      </c>
      <c r="BI59" s="57">
        <v>1.1000000000000001</v>
      </c>
      <c r="BJ59" s="57">
        <v>0.8</v>
      </c>
      <c r="BK59" s="57">
        <v>0.52</v>
      </c>
      <c r="BL59" s="57">
        <v>0.84</v>
      </c>
      <c r="BM59" s="57">
        <v>0.88</v>
      </c>
      <c r="BN59" s="57" t="s">
        <v>94</v>
      </c>
      <c r="BO59" s="57">
        <v>0.59</v>
      </c>
      <c r="BP59" s="57">
        <v>0.53</v>
      </c>
      <c r="BQ59" s="57" t="s">
        <v>94</v>
      </c>
      <c r="BR59" s="57" t="s">
        <v>94</v>
      </c>
      <c r="BS59" s="57">
        <v>0.53</v>
      </c>
      <c r="BT59" s="57">
        <v>0.94</v>
      </c>
      <c r="BU59" s="57">
        <v>0.56999999999999995</v>
      </c>
      <c r="BV59" s="57">
        <v>1.3</v>
      </c>
      <c r="BW59" s="57">
        <v>0.75</v>
      </c>
      <c r="BX59" s="57">
        <v>1.1000000000000001</v>
      </c>
      <c r="BY59" s="57">
        <v>0.57999999999999996</v>
      </c>
      <c r="BZ59" s="57">
        <v>1.2</v>
      </c>
      <c r="CA59" s="57">
        <v>1.3</v>
      </c>
      <c r="CB59" s="57">
        <v>1.2</v>
      </c>
      <c r="CC59" s="57">
        <v>0.75</v>
      </c>
      <c r="CD59" s="57">
        <v>1.19</v>
      </c>
      <c r="CE59" s="57">
        <v>0.35</v>
      </c>
      <c r="CF59" s="57">
        <v>0.64</v>
      </c>
      <c r="CG59" s="57">
        <v>0.86</v>
      </c>
      <c r="CH59" s="57">
        <v>2.9</v>
      </c>
      <c r="CI59" s="57">
        <v>2</v>
      </c>
      <c r="CJ59" s="57">
        <v>3</v>
      </c>
      <c r="CK59" s="57">
        <v>1.2</v>
      </c>
      <c r="CL59" s="57">
        <v>0.68</v>
      </c>
      <c r="CM59" s="57">
        <v>1.07</v>
      </c>
      <c r="CN59" s="57">
        <v>0.37</v>
      </c>
      <c r="CO59" s="57">
        <v>1.49</v>
      </c>
      <c r="CP59" s="57">
        <v>2.4</v>
      </c>
      <c r="CQ59" s="57">
        <v>2.1</v>
      </c>
      <c r="CR59" s="57">
        <v>0.66</v>
      </c>
      <c r="CS59" s="57">
        <v>0.65</v>
      </c>
      <c r="CT59" s="57">
        <v>6.2</v>
      </c>
      <c r="CU59" s="57">
        <v>7.8</v>
      </c>
      <c r="CV59" s="57">
        <v>7.8</v>
      </c>
      <c r="CW59" s="57">
        <v>3.5</v>
      </c>
      <c r="CX59" s="57">
        <v>3.8</v>
      </c>
      <c r="CY59" s="57">
        <v>2.2999999999999998</v>
      </c>
      <c r="CZ59" s="57">
        <v>8.1999999999999993</v>
      </c>
      <c r="DA59" s="57">
        <v>6.3</v>
      </c>
      <c r="DB59" s="57">
        <v>1.3</v>
      </c>
      <c r="DC59" s="57">
        <v>2.2000000000000002</v>
      </c>
      <c r="DD59" s="57">
        <v>5.0999999999999996</v>
      </c>
      <c r="DE59" s="57">
        <v>9.1</v>
      </c>
      <c r="DF59" s="57">
        <v>8.3000000000000007</v>
      </c>
      <c r="DG59" s="57">
        <v>7.05</v>
      </c>
      <c r="DH59" s="57">
        <v>10.87</v>
      </c>
      <c r="DI59" s="57">
        <v>9.6999999999999993</v>
      </c>
      <c r="DJ59" s="57">
        <v>8.1999999999999993</v>
      </c>
      <c r="DK59" s="57">
        <v>8.4</v>
      </c>
      <c r="DL59" s="57">
        <v>14</v>
      </c>
      <c r="DM59" s="57">
        <v>11</v>
      </c>
      <c r="DN59" s="57">
        <v>12</v>
      </c>
      <c r="DO59" s="57">
        <v>2.5</v>
      </c>
      <c r="DP59" s="57">
        <v>10</v>
      </c>
      <c r="DQ59" s="57">
        <v>9.9</v>
      </c>
      <c r="DR59" s="57">
        <v>14</v>
      </c>
      <c r="DS59" s="57">
        <v>3.4</v>
      </c>
      <c r="DT59" s="57">
        <v>6.1</v>
      </c>
      <c r="DU59" s="57">
        <v>14</v>
      </c>
      <c r="DV59" s="57">
        <v>11</v>
      </c>
      <c r="DW59" s="57">
        <v>13.53</v>
      </c>
      <c r="DX59" s="57">
        <v>15.53</v>
      </c>
      <c r="DY59" s="57">
        <v>12</v>
      </c>
      <c r="DZ59" s="57">
        <v>14</v>
      </c>
      <c r="EA59" s="57">
        <v>4.0999999999999996</v>
      </c>
      <c r="EB59" s="57">
        <v>5.9</v>
      </c>
      <c r="EC59" s="57">
        <v>4</v>
      </c>
      <c r="ED59" s="57">
        <v>3.7</v>
      </c>
      <c r="EE59" s="57">
        <v>0.95</v>
      </c>
      <c r="EF59" s="57">
        <v>1.4</v>
      </c>
      <c r="EG59" s="57">
        <v>3.3</v>
      </c>
      <c r="EH59" s="57">
        <v>5</v>
      </c>
      <c r="EI59" s="57">
        <v>5</v>
      </c>
      <c r="EJ59" s="57">
        <v>5.36</v>
      </c>
      <c r="EK59" s="57">
        <v>5.74</v>
      </c>
      <c r="EL59" s="57">
        <v>5.9</v>
      </c>
      <c r="EM59" s="57">
        <v>5.5</v>
      </c>
    </row>
    <row r="60" spans="1:143" x14ac:dyDescent="0.3">
      <c r="A60" s="57" t="s">
        <v>354</v>
      </c>
      <c r="B60" s="152" t="s">
        <v>179</v>
      </c>
      <c r="C60" s="57">
        <v>34</v>
      </c>
      <c r="D60" s="57">
        <v>33</v>
      </c>
      <c r="E60" s="57">
        <v>24</v>
      </c>
      <c r="F60" s="57">
        <v>36</v>
      </c>
      <c r="G60" s="57">
        <v>6.3</v>
      </c>
      <c r="H60" s="57">
        <v>31</v>
      </c>
      <c r="I60" s="57">
        <v>14</v>
      </c>
      <c r="J60" s="57">
        <v>26</v>
      </c>
      <c r="K60" s="57">
        <v>37</v>
      </c>
      <c r="L60" s="157">
        <v>33.61</v>
      </c>
      <c r="M60" s="157">
        <v>36.93</v>
      </c>
      <c r="N60" s="157">
        <v>34</v>
      </c>
      <c r="O60" s="157">
        <v>34</v>
      </c>
      <c r="P60" s="57">
        <v>1.1000000000000001</v>
      </c>
      <c r="Q60" s="57">
        <v>0.72</v>
      </c>
      <c r="R60" s="57">
        <v>1.2</v>
      </c>
      <c r="S60" s="57">
        <v>0.61</v>
      </c>
      <c r="T60" s="57">
        <v>0.85</v>
      </c>
      <c r="U60" s="57">
        <v>0.47</v>
      </c>
      <c r="V60" s="57">
        <v>0.48</v>
      </c>
      <c r="W60" s="57">
        <v>0.98</v>
      </c>
      <c r="X60" s="57">
        <v>1.4</v>
      </c>
      <c r="Y60" s="57">
        <v>1.5</v>
      </c>
      <c r="Z60" s="57">
        <v>1.8</v>
      </c>
      <c r="AA60" s="57">
        <v>1.9</v>
      </c>
      <c r="AB60" s="57">
        <v>1.4</v>
      </c>
      <c r="AC60" s="57">
        <v>0.81</v>
      </c>
      <c r="AD60" s="57" t="s">
        <v>94</v>
      </c>
      <c r="AE60" s="57">
        <v>0.63</v>
      </c>
      <c r="AF60" s="57" t="s">
        <v>163</v>
      </c>
      <c r="AG60" s="57">
        <v>0.72</v>
      </c>
      <c r="AH60" s="57">
        <v>2.2000000000000002</v>
      </c>
      <c r="AI60" s="57">
        <v>1.7</v>
      </c>
      <c r="AJ60" s="57">
        <v>2.2999999999999998</v>
      </c>
      <c r="AK60" s="57">
        <v>2.4</v>
      </c>
      <c r="AL60" s="57">
        <v>2.1</v>
      </c>
      <c r="AM60" s="57">
        <v>1.7</v>
      </c>
      <c r="AN60" s="57">
        <v>0.79</v>
      </c>
      <c r="AO60" s="57">
        <v>0.89</v>
      </c>
      <c r="AP60" s="57">
        <v>0.5</v>
      </c>
      <c r="AQ60" s="57">
        <v>1.35</v>
      </c>
      <c r="AR60" s="57">
        <v>2.9</v>
      </c>
      <c r="AS60" s="57">
        <v>1.7</v>
      </c>
      <c r="AT60" s="57">
        <v>2.8</v>
      </c>
      <c r="AU60" s="57">
        <v>3.4</v>
      </c>
      <c r="AV60" s="57">
        <v>2.1</v>
      </c>
      <c r="AW60" s="57">
        <v>1.7</v>
      </c>
      <c r="AX60" s="57">
        <v>0.52</v>
      </c>
      <c r="AY60" s="57">
        <v>3.2</v>
      </c>
      <c r="AZ60" s="57">
        <v>1.1000000000000001</v>
      </c>
      <c r="BA60" s="57">
        <v>0.59</v>
      </c>
      <c r="BB60" s="57">
        <v>0.68</v>
      </c>
      <c r="BC60" s="57">
        <v>0.62</v>
      </c>
      <c r="BD60" s="57">
        <v>1.5</v>
      </c>
      <c r="BE60" s="57">
        <v>2</v>
      </c>
      <c r="BF60" s="57">
        <v>1.17</v>
      </c>
      <c r="BG60" s="57">
        <v>1.1299999999999999</v>
      </c>
      <c r="BH60" s="57">
        <v>1.6</v>
      </c>
      <c r="BI60" s="57">
        <v>1.1000000000000001</v>
      </c>
      <c r="BJ60" s="57">
        <v>0.76</v>
      </c>
      <c r="BK60" s="57" t="s">
        <v>94</v>
      </c>
      <c r="BL60" s="57">
        <v>0.76</v>
      </c>
      <c r="BM60" s="57">
        <v>0.71</v>
      </c>
      <c r="BN60" s="57" t="s">
        <v>94</v>
      </c>
      <c r="BO60" s="57">
        <v>0.55000000000000004</v>
      </c>
      <c r="BP60" s="57" t="s">
        <v>94</v>
      </c>
      <c r="BQ60" s="57" t="s">
        <v>94</v>
      </c>
      <c r="BR60" s="57" t="s">
        <v>94</v>
      </c>
      <c r="BS60" s="57">
        <v>0.59</v>
      </c>
      <c r="BT60" s="57">
        <v>0.94</v>
      </c>
      <c r="BU60" s="57">
        <v>0.56000000000000005</v>
      </c>
      <c r="BV60" s="57">
        <v>1.24</v>
      </c>
      <c r="BW60" s="57">
        <v>0.64</v>
      </c>
      <c r="BX60" s="57">
        <v>1.3</v>
      </c>
      <c r="BY60" s="57">
        <v>0.53</v>
      </c>
      <c r="BZ60" s="57">
        <v>1</v>
      </c>
      <c r="CA60" s="57">
        <v>0.8</v>
      </c>
      <c r="CB60" s="57">
        <v>1.1000000000000001</v>
      </c>
      <c r="CC60" s="57" t="s">
        <v>94</v>
      </c>
      <c r="CD60" s="57">
        <v>1.08</v>
      </c>
      <c r="CE60" s="57">
        <v>0.36</v>
      </c>
      <c r="CF60" s="57">
        <v>0.66</v>
      </c>
      <c r="CG60" s="57">
        <v>0.9</v>
      </c>
      <c r="CH60" s="57">
        <v>2.8</v>
      </c>
      <c r="CI60" s="57">
        <v>2.2000000000000002</v>
      </c>
      <c r="CJ60" s="57">
        <v>2.8</v>
      </c>
      <c r="CK60" s="57">
        <v>0.72</v>
      </c>
      <c r="CL60" s="57" t="s">
        <v>94</v>
      </c>
      <c r="CM60" s="57">
        <v>1.22</v>
      </c>
      <c r="CN60" s="57">
        <v>0.44</v>
      </c>
      <c r="CO60" s="57">
        <v>1.59</v>
      </c>
      <c r="CP60" s="57">
        <v>2.2999999999999998</v>
      </c>
      <c r="CQ60" s="57">
        <v>2.1</v>
      </c>
      <c r="CR60" s="57">
        <v>0.56000000000000005</v>
      </c>
      <c r="CS60" s="57">
        <v>0.75</v>
      </c>
      <c r="CT60" s="57">
        <v>6.5</v>
      </c>
      <c r="CU60" s="57">
        <v>7.7</v>
      </c>
      <c r="CV60" s="57">
        <v>8.1999999999999993</v>
      </c>
      <c r="CW60" s="57">
        <v>2.9</v>
      </c>
      <c r="CX60" s="57">
        <v>3.6</v>
      </c>
      <c r="CY60" s="57">
        <v>1.2</v>
      </c>
      <c r="CZ60" s="57">
        <v>8.5</v>
      </c>
      <c r="DA60" s="57">
        <v>6.1</v>
      </c>
      <c r="DB60" s="57">
        <v>1</v>
      </c>
      <c r="DC60" s="57">
        <v>1.9</v>
      </c>
      <c r="DD60" s="57">
        <v>5</v>
      </c>
      <c r="DE60" s="57">
        <v>9</v>
      </c>
      <c r="DF60" s="57">
        <v>7.7</v>
      </c>
      <c r="DG60" s="57">
        <v>6.54</v>
      </c>
      <c r="DH60" s="57">
        <v>10.67</v>
      </c>
      <c r="DI60" s="57">
        <v>9.1</v>
      </c>
      <c r="DJ60" s="57">
        <v>8.1999999999999993</v>
      </c>
      <c r="DL60" s="57">
        <v>14</v>
      </c>
      <c r="DM60" s="57">
        <v>11</v>
      </c>
      <c r="DN60" s="57">
        <v>11</v>
      </c>
      <c r="DO60" s="57">
        <v>2.1</v>
      </c>
      <c r="DP60" s="57">
        <v>10</v>
      </c>
      <c r="DQ60" s="57">
        <v>9.8000000000000007</v>
      </c>
      <c r="DR60" s="57">
        <v>13</v>
      </c>
      <c r="DS60" s="57">
        <v>3.4</v>
      </c>
      <c r="DT60" s="57">
        <v>6</v>
      </c>
      <c r="DU60" s="57">
        <v>14</v>
      </c>
      <c r="DV60" s="57">
        <v>10</v>
      </c>
      <c r="DW60" s="57">
        <v>12.87</v>
      </c>
      <c r="DX60" s="57">
        <v>16.18</v>
      </c>
      <c r="DY60" s="57">
        <v>12</v>
      </c>
      <c r="DZ60" s="57">
        <v>14</v>
      </c>
      <c r="EA60" s="57">
        <v>4.5999999999999996</v>
      </c>
      <c r="EB60" s="57">
        <v>5.5</v>
      </c>
      <c r="EC60" s="57">
        <v>3.7</v>
      </c>
      <c r="ED60" s="57">
        <v>3.7</v>
      </c>
      <c r="EE60" s="57">
        <v>0.82</v>
      </c>
      <c r="EF60" s="57">
        <v>1.5</v>
      </c>
      <c r="EG60" s="57">
        <v>3.2</v>
      </c>
      <c r="EH60" s="57">
        <v>5</v>
      </c>
      <c r="EI60" s="57">
        <v>4.8</v>
      </c>
      <c r="EJ60" s="57">
        <v>4.8</v>
      </c>
      <c r="EK60" s="57">
        <v>5.61</v>
      </c>
      <c r="EL60" s="57">
        <v>6.5</v>
      </c>
      <c r="EM60" s="57">
        <v>5.4</v>
      </c>
    </row>
    <row r="61" spans="1:143" x14ac:dyDescent="0.3">
      <c r="A61" s="57" t="s">
        <v>355</v>
      </c>
      <c r="B61" s="152" t="s">
        <v>179</v>
      </c>
      <c r="Q61" s="57" t="s">
        <v>337</v>
      </c>
      <c r="AC61" s="57" t="s">
        <v>337</v>
      </c>
      <c r="AM61" s="57" t="s">
        <v>337</v>
      </c>
      <c r="CA61" s="57" t="s">
        <v>337</v>
      </c>
      <c r="CK61" s="57" t="s">
        <v>337</v>
      </c>
      <c r="CW61" s="57" t="s">
        <v>337</v>
      </c>
      <c r="DN61" s="57" t="s">
        <v>337</v>
      </c>
    </row>
    <row r="62" spans="1:143" x14ac:dyDescent="0.3">
      <c r="A62" s="57" t="s">
        <v>356</v>
      </c>
      <c r="B62" s="152" t="s">
        <v>179</v>
      </c>
      <c r="Q62" s="57" t="s">
        <v>337</v>
      </c>
      <c r="AC62" s="57" t="s">
        <v>337</v>
      </c>
      <c r="AM62" s="57" t="s">
        <v>337</v>
      </c>
      <c r="CA62" s="57" t="s">
        <v>337</v>
      </c>
      <c r="CK62" s="57" t="s">
        <v>337</v>
      </c>
      <c r="CW62" s="57" t="s">
        <v>337</v>
      </c>
      <c r="DN62" s="57" t="s">
        <v>337</v>
      </c>
    </row>
    <row r="63" spans="1:143" x14ac:dyDescent="0.3">
      <c r="A63" s="57" t="s">
        <v>357</v>
      </c>
      <c r="B63" s="152" t="s">
        <v>179</v>
      </c>
      <c r="C63" s="57">
        <v>7.2</v>
      </c>
      <c r="D63" s="57">
        <v>6.1</v>
      </c>
      <c r="E63" s="57">
        <v>16</v>
      </c>
      <c r="F63" s="57">
        <v>10</v>
      </c>
      <c r="G63" s="157">
        <v>70</v>
      </c>
      <c r="H63" s="157">
        <v>61</v>
      </c>
      <c r="I63" s="57">
        <v>24</v>
      </c>
      <c r="J63" s="57">
        <v>7.8</v>
      </c>
      <c r="K63" s="57">
        <v>10</v>
      </c>
      <c r="L63" s="157">
        <v>113.95</v>
      </c>
      <c r="M63" s="57">
        <v>6.46</v>
      </c>
      <c r="N63" s="57">
        <v>3.4</v>
      </c>
      <c r="O63" s="57">
        <v>4.3</v>
      </c>
      <c r="P63" s="57">
        <v>4.5</v>
      </c>
      <c r="Q63" s="57">
        <v>76</v>
      </c>
      <c r="R63" s="57">
        <v>87</v>
      </c>
      <c r="S63" s="57">
        <v>99</v>
      </c>
      <c r="T63" s="157">
        <v>120.91</v>
      </c>
      <c r="U63" s="157">
        <v>175.01</v>
      </c>
      <c r="V63" s="57">
        <v>23.63</v>
      </c>
      <c r="W63" s="57">
        <v>12</v>
      </c>
      <c r="X63" s="57">
        <v>3.3</v>
      </c>
      <c r="Y63" s="57">
        <v>2.5</v>
      </c>
      <c r="Z63" s="57">
        <v>4.9000000000000004</v>
      </c>
      <c r="AA63" s="57">
        <v>5.2</v>
      </c>
      <c r="AB63" s="57">
        <v>3.8</v>
      </c>
      <c r="AC63" s="57">
        <v>370</v>
      </c>
      <c r="AD63" s="57">
        <v>250</v>
      </c>
      <c r="AE63" s="157">
        <v>94.23</v>
      </c>
      <c r="AF63" s="157">
        <v>97.44</v>
      </c>
      <c r="AG63" s="57">
        <v>23.12</v>
      </c>
      <c r="AH63" s="57">
        <v>16</v>
      </c>
      <c r="AI63" s="57">
        <v>7.2</v>
      </c>
      <c r="AJ63" s="57">
        <v>15</v>
      </c>
      <c r="AK63" s="57">
        <v>7</v>
      </c>
      <c r="AL63" s="57">
        <v>5.2</v>
      </c>
      <c r="AM63" s="157">
        <v>480</v>
      </c>
      <c r="AN63" s="157">
        <v>110</v>
      </c>
      <c r="AO63" s="157">
        <v>325.52999999999997</v>
      </c>
      <c r="AP63" s="157">
        <v>90.59</v>
      </c>
      <c r="AQ63" s="57">
        <v>12.28</v>
      </c>
      <c r="AR63" s="57">
        <v>4.5999999999999996</v>
      </c>
      <c r="AS63" s="57">
        <v>8.6</v>
      </c>
      <c r="AT63" s="57">
        <v>4.0999999999999996</v>
      </c>
      <c r="AU63" s="57">
        <v>3.4</v>
      </c>
      <c r="AV63" s="157">
        <v>20</v>
      </c>
      <c r="AW63" s="57">
        <v>63</v>
      </c>
      <c r="AX63" s="57">
        <v>4.5999999999999996</v>
      </c>
      <c r="AY63" s="57">
        <v>52</v>
      </c>
      <c r="AZ63" s="57">
        <v>9.8000000000000007</v>
      </c>
      <c r="BA63" s="57">
        <v>40</v>
      </c>
      <c r="BB63" s="57">
        <v>130</v>
      </c>
      <c r="BC63" s="57">
        <v>12</v>
      </c>
      <c r="BD63" s="57">
        <v>8</v>
      </c>
      <c r="BE63" s="57">
        <v>11</v>
      </c>
      <c r="BF63" s="157">
        <v>136.03</v>
      </c>
      <c r="BG63" s="157">
        <v>9.3800000000000008</v>
      </c>
      <c r="BH63" s="57">
        <v>8.3000000000000007</v>
      </c>
      <c r="BI63" s="57">
        <v>18</v>
      </c>
      <c r="BJ63" s="57">
        <v>14</v>
      </c>
      <c r="BK63" s="57">
        <v>16</v>
      </c>
      <c r="BL63" s="57">
        <v>31</v>
      </c>
      <c r="BM63" s="157">
        <v>520</v>
      </c>
      <c r="BN63" s="157">
        <v>120</v>
      </c>
      <c r="BO63" s="57">
        <v>14</v>
      </c>
      <c r="BP63" s="57">
        <v>27</v>
      </c>
      <c r="BQ63" s="157">
        <v>71</v>
      </c>
      <c r="BR63" s="157">
        <v>180</v>
      </c>
      <c r="BS63" s="57">
        <v>31</v>
      </c>
      <c r="BT63" s="57">
        <v>16</v>
      </c>
      <c r="BU63" s="57">
        <v>28</v>
      </c>
      <c r="BV63" s="157">
        <v>179.46</v>
      </c>
      <c r="BW63" s="157">
        <v>24.01</v>
      </c>
      <c r="BX63" s="57">
        <v>18</v>
      </c>
      <c r="BY63" s="57">
        <v>35</v>
      </c>
      <c r="BZ63" s="57">
        <v>5</v>
      </c>
      <c r="CA63" s="57">
        <v>190</v>
      </c>
      <c r="CB63" s="57">
        <v>62</v>
      </c>
      <c r="CC63" s="57">
        <v>110</v>
      </c>
      <c r="CD63" s="157">
        <v>162.71</v>
      </c>
      <c r="CE63" s="157">
        <v>87.88</v>
      </c>
      <c r="CF63" s="57">
        <v>19.440000000000001</v>
      </c>
      <c r="CG63" s="57">
        <v>4.5</v>
      </c>
      <c r="CH63" s="57">
        <v>11</v>
      </c>
      <c r="CI63" s="57">
        <v>8.4</v>
      </c>
      <c r="CJ63" s="57">
        <v>5.0999999999999996</v>
      </c>
      <c r="CK63" s="57">
        <v>610</v>
      </c>
      <c r="CL63" s="157">
        <v>310</v>
      </c>
      <c r="CM63" s="157">
        <v>23.72</v>
      </c>
      <c r="CN63" s="157">
        <v>105.3</v>
      </c>
      <c r="CO63" s="57">
        <v>24.39</v>
      </c>
      <c r="CP63" s="57">
        <v>10</v>
      </c>
      <c r="CQ63" s="57">
        <v>5.7</v>
      </c>
      <c r="CR63" s="57">
        <v>12</v>
      </c>
      <c r="CS63" s="57">
        <v>20</v>
      </c>
      <c r="CT63" s="57">
        <v>5.9</v>
      </c>
      <c r="CU63" s="57">
        <v>17</v>
      </c>
      <c r="CV63" s="57">
        <v>30</v>
      </c>
      <c r="CW63" s="57">
        <v>240</v>
      </c>
      <c r="CX63" s="157">
        <v>90</v>
      </c>
      <c r="CY63" s="157">
        <v>470</v>
      </c>
      <c r="CZ63" s="57">
        <v>11</v>
      </c>
      <c r="DA63" s="57">
        <v>8.3000000000000007</v>
      </c>
      <c r="DB63" s="157">
        <v>110</v>
      </c>
      <c r="DC63" s="157">
        <v>140</v>
      </c>
      <c r="DD63" s="57">
        <v>28</v>
      </c>
      <c r="DE63" s="57">
        <v>7.8</v>
      </c>
      <c r="DF63" s="57">
        <v>5.7</v>
      </c>
      <c r="DG63" s="157">
        <v>83.79</v>
      </c>
      <c r="DH63" s="157">
        <v>13.65</v>
      </c>
      <c r="DI63" s="57">
        <v>6.3</v>
      </c>
      <c r="DJ63" s="57">
        <v>15</v>
      </c>
      <c r="DK63" s="57">
        <v>20</v>
      </c>
      <c r="DL63" s="57">
        <v>5.8</v>
      </c>
      <c r="DM63" s="57">
        <v>8</v>
      </c>
      <c r="DN63" s="57">
        <v>20</v>
      </c>
      <c r="DO63" s="157">
        <v>120</v>
      </c>
      <c r="DP63" s="57">
        <v>10</v>
      </c>
      <c r="DQ63" s="57">
        <v>6.8</v>
      </c>
      <c r="DR63" s="57">
        <v>7.7</v>
      </c>
      <c r="DS63" s="57">
        <v>45</v>
      </c>
      <c r="DT63" s="57">
        <v>23</v>
      </c>
      <c r="DU63" s="57">
        <v>9.1999999999999993</v>
      </c>
      <c r="DV63" s="57">
        <v>20</v>
      </c>
      <c r="DW63" s="157">
        <v>101.15</v>
      </c>
      <c r="DX63" s="57">
        <v>18.7</v>
      </c>
      <c r="DY63" s="57">
        <v>9.1</v>
      </c>
      <c r="DZ63" s="57">
        <v>16</v>
      </c>
      <c r="EA63" s="57">
        <v>2.8</v>
      </c>
      <c r="EB63" s="57">
        <v>3.8</v>
      </c>
      <c r="EC63" s="57">
        <v>4.5</v>
      </c>
      <c r="ED63" s="57">
        <v>4.5</v>
      </c>
      <c r="EE63" s="57">
        <v>52</v>
      </c>
      <c r="EF63" s="57">
        <v>28</v>
      </c>
      <c r="EG63" s="57">
        <v>5</v>
      </c>
      <c r="EH63" s="57">
        <v>3.6</v>
      </c>
      <c r="EI63" s="57">
        <v>3.9</v>
      </c>
      <c r="EJ63" s="157">
        <v>123.92</v>
      </c>
      <c r="EK63" s="57">
        <v>4.1500000000000004</v>
      </c>
      <c r="EL63" s="57">
        <v>2.5</v>
      </c>
      <c r="EM63" s="57">
        <v>7.8</v>
      </c>
    </row>
    <row r="64" spans="1:143" x14ac:dyDescent="0.3">
      <c r="A64" s="57" t="s">
        <v>358</v>
      </c>
      <c r="B64" s="152" t="s">
        <v>179</v>
      </c>
      <c r="C64" s="57">
        <v>9.4</v>
      </c>
      <c r="D64" s="57">
        <v>4.4000000000000004</v>
      </c>
      <c r="E64" s="57">
        <v>7.8</v>
      </c>
      <c r="F64" s="57">
        <v>4.0999999999999996</v>
      </c>
      <c r="G64" s="57">
        <v>14</v>
      </c>
      <c r="H64" s="57">
        <v>19</v>
      </c>
      <c r="I64" s="57">
        <v>12</v>
      </c>
      <c r="J64" s="57">
        <v>3.9</v>
      </c>
      <c r="K64" s="57">
        <v>3.6</v>
      </c>
      <c r="L64" s="157">
        <v>137.97</v>
      </c>
      <c r="M64" s="57">
        <v>3.56</v>
      </c>
      <c r="N64" s="57">
        <v>2.5</v>
      </c>
      <c r="O64" s="57">
        <v>4.0999999999999996</v>
      </c>
      <c r="P64" s="57">
        <v>3.2</v>
      </c>
      <c r="Q64" s="57">
        <v>41</v>
      </c>
      <c r="R64" s="57">
        <v>54</v>
      </c>
      <c r="S64" s="57">
        <v>26</v>
      </c>
      <c r="T64" s="157">
        <v>13.12</v>
      </c>
      <c r="U64" s="157">
        <v>10.67</v>
      </c>
      <c r="V64" s="57">
        <v>10.88</v>
      </c>
      <c r="W64" s="57">
        <v>3</v>
      </c>
      <c r="X64" s="57" t="s">
        <v>111</v>
      </c>
      <c r="Y64" s="57">
        <v>2.2999999999999998</v>
      </c>
      <c r="Z64" s="57">
        <v>5.8</v>
      </c>
      <c r="AA64" s="57">
        <v>2.8</v>
      </c>
      <c r="AB64" s="57">
        <v>2.8</v>
      </c>
      <c r="AC64" s="57">
        <v>14</v>
      </c>
      <c r="AD64" s="57">
        <v>37</v>
      </c>
      <c r="AE64" s="57">
        <v>19.21</v>
      </c>
      <c r="AF64" s="57">
        <v>26.13</v>
      </c>
      <c r="AG64" s="57">
        <v>17.82</v>
      </c>
      <c r="AH64" s="57">
        <v>4.4000000000000004</v>
      </c>
      <c r="AI64" s="57">
        <v>4.4000000000000004</v>
      </c>
      <c r="AJ64" s="57">
        <v>4</v>
      </c>
      <c r="AK64" s="57">
        <v>2</v>
      </c>
      <c r="AL64" s="57">
        <v>2.5</v>
      </c>
      <c r="AM64" s="57">
        <v>55</v>
      </c>
      <c r="AN64" s="57">
        <v>21</v>
      </c>
      <c r="AO64" s="57">
        <v>40.479999999999997</v>
      </c>
      <c r="AP64" s="57">
        <v>18.77</v>
      </c>
      <c r="AQ64" s="57">
        <v>7.01</v>
      </c>
      <c r="AR64" s="57">
        <v>3.5</v>
      </c>
      <c r="AS64" s="57">
        <v>3.7</v>
      </c>
      <c r="AT64" s="57">
        <v>3</v>
      </c>
      <c r="AU64" s="57">
        <v>2.4</v>
      </c>
      <c r="AV64" s="57">
        <v>9.8000000000000007</v>
      </c>
      <c r="AW64" s="57">
        <v>7.9</v>
      </c>
      <c r="AX64" s="57">
        <v>3.1</v>
      </c>
      <c r="AY64" s="57">
        <v>7.9</v>
      </c>
      <c r="AZ64" s="57">
        <v>8.1</v>
      </c>
      <c r="BA64" s="57">
        <v>15</v>
      </c>
      <c r="BB64" s="57">
        <v>36</v>
      </c>
      <c r="BC64" s="57">
        <v>7.8</v>
      </c>
      <c r="BD64" s="57">
        <v>6.5</v>
      </c>
      <c r="BE64" s="57">
        <v>7.8</v>
      </c>
      <c r="BF64" s="157">
        <v>191.83</v>
      </c>
      <c r="BG64" s="157">
        <v>9.74</v>
      </c>
      <c r="BH64" s="57">
        <v>7.3</v>
      </c>
      <c r="BI64" s="57">
        <v>9.8000000000000007</v>
      </c>
      <c r="BJ64" s="57">
        <v>9.1999999999999993</v>
      </c>
      <c r="BK64" s="57">
        <v>6.4</v>
      </c>
      <c r="BL64" s="57">
        <v>17</v>
      </c>
      <c r="BM64" s="157">
        <v>330</v>
      </c>
      <c r="BN64" s="157">
        <v>83</v>
      </c>
      <c r="BO64" s="57">
        <v>9</v>
      </c>
      <c r="BP64" s="57">
        <v>19</v>
      </c>
      <c r="BQ64" s="157">
        <v>38</v>
      </c>
      <c r="BR64" s="157">
        <v>76</v>
      </c>
      <c r="BS64" s="57">
        <v>24</v>
      </c>
      <c r="BT64" s="57">
        <v>12</v>
      </c>
      <c r="BU64" s="57">
        <v>25</v>
      </c>
      <c r="BV64" s="157">
        <v>292.91000000000003</v>
      </c>
      <c r="BW64" s="157">
        <v>11.79</v>
      </c>
      <c r="BX64" s="57">
        <v>11</v>
      </c>
      <c r="BY64" s="57">
        <v>15</v>
      </c>
      <c r="BZ64" s="57">
        <v>5.5</v>
      </c>
      <c r="CA64" s="57">
        <v>43</v>
      </c>
      <c r="CB64" s="57">
        <v>32</v>
      </c>
      <c r="CC64" s="57">
        <v>14</v>
      </c>
      <c r="CD64" s="157">
        <v>34.26</v>
      </c>
      <c r="CE64" s="157">
        <v>21.3</v>
      </c>
      <c r="CF64" s="57">
        <v>12.83</v>
      </c>
      <c r="CG64" s="57">
        <v>3.2</v>
      </c>
      <c r="CH64" s="57">
        <v>3.8</v>
      </c>
      <c r="CI64" s="57">
        <v>5</v>
      </c>
      <c r="CJ64" s="57">
        <v>5</v>
      </c>
      <c r="CK64" s="57">
        <v>190</v>
      </c>
      <c r="CL64" s="157">
        <v>42</v>
      </c>
      <c r="CM64" s="157">
        <v>15.71</v>
      </c>
      <c r="CN64" s="157">
        <v>27.2</v>
      </c>
      <c r="CO64" s="57">
        <v>8.24</v>
      </c>
      <c r="CP64" s="57">
        <v>7.5</v>
      </c>
      <c r="CQ64" s="57">
        <v>5</v>
      </c>
      <c r="CR64" s="57">
        <v>2.7</v>
      </c>
      <c r="CS64" s="57">
        <v>3.7</v>
      </c>
      <c r="CT64" s="57">
        <v>4.2</v>
      </c>
      <c r="CU64" s="57">
        <v>7.4</v>
      </c>
      <c r="CV64" s="57">
        <v>20</v>
      </c>
      <c r="CW64" s="57">
        <v>140</v>
      </c>
      <c r="CX64" s="157">
        <v>62</v>
      </c>
      <c r="CY64" s="157">
        <v>33</v>
      </c>
      <c r="CZ64" s="57">
        <v>8.6</v>
      </c>
      <c r="DA64" s="57">
        <v>8</v>
      </c>
      <c r="DB64" s="157">
        <v>40</v>
      </c>
      <c r="DC64" s="157">
        <v>81</v>
      </c>
      <c r="DD64" s="57">
        <v>22</v>
      </c>
      <c r="DE64" s="57">
        <v>8.6</v>
      </c>
      <c r="DF64" s="57">
        <v>5.0999999999999996</v>
      </c>
      <c r="DG64" s="157">
        <v>108.64</v>
      </c>
      <c r="DH64" s="157">
        <v>13.12</v>
      </c>
      <c r="DI64" s="57">
        <v>5.3</v>
      </c>
      <c r="DJ64" s="57">
        <v>5.9</v>
      </c>
      <c r="DL64" s="57">
        <v>2.1</v>
      </c>
      <c r="DM64" s="57" t="s">
        <v>111</v>
      </c>
      <c r="DN64" s="57">
        <v>13</v>
      </c>
      <c r="DO64" s="57">
        <v>13</v>
      </c>
      <c r="DP64" s="57" t="s">
        <v>111</v>
      </c>
      <c r="DQ64" s="57">
        <v>2.7</v>
      </c>
      <c r="DR64" s="57">
        <v>9.4</v>
      </c>
      <c r="DS64" s="57">
        <v>13</v>
      </c>
      <c r="DT64" s="57">
        <v>8.6</v>
      </c>
      <c r="DU64" s="57">
        <v>2.7</v>
      </c>
      <c r="DV64" s="57">
        <v>2.8</v>
      </c>
      <c r="DW64" s="157">
        <v>85.19</v>
      </c>
      <c r="DX64" s="57">
        <v>3.15</v>
      </c>
      <c r="DY64" s="57">
        <v>6.6</v>
      </c>
      <c r="DZ64" s="57">
        <v>3</v>
      </c>
      <c r="EA64" s="57" t="s">
        <v>111</v>
      </c>
      <c r="EB64" s="57">
        <v>2.4</v>
      </c>
      <c r="EC64" s="57">
        <v>4.2</v>
      </c>
      <c r="ED64" s="57">
        <v>4.7</v>
      </c>
      <c r="EE64" s="57">
        <v>12</v>
      </c>
      <c r="EF64" s="57">
        <v>8.4</v>
      </c>
      <c r="EG64" s="57">
        <v>4.0999999999999996</v>
      </c>
      <c r="EH64" s="57">
        <v>2.7</v>
      </c>
      <c r="EI64" s="57">
        <v>2.8</v>
      </c>
      <c r="EJ64" s="157">
        <v>115.79</v>
      </c>
      <c r="EK64" s="57">
        <v>4</v>
      </c>
      <c r="EL64" s="57">
        <v>2.6</v>
      </c>
      <c r="EM64" s="57">
        <v>4.7</v>
      </c>
    </row>
    <row r="65" spans="1:143" x14ac:dyDescent="0.3">
      <c r="A65" s="57"/>
      <c r="B65" s="152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  <c r="EM65" s="57"/>
    </row>
    <row r="66" spans="1:143" x14ac:dyDescent="0.3">
      <c r="A66" s="152" t="s">
        <v>359</v>
      </c>
      <c r="B66" s="152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</row>
    <row r="67" spans="1:143" x14ac:dyDescent="0.3">
      <c r="A67" s="57" t="s">
        <v>360</v>
      </c>
      <c r="B67" s="152" t="s">
        <v>178</v>
      </c>
      <c r="Q67" s="57" t="s">
        <v>361</v>
      </c>
      <c r="AC67" s="57" t="s">
        <v>361</v>
      </c>
      <c r="AM67" s="57" t="s">
        <v>361</v>
      </c>
      <c r="CA67" s="57" t="s">
        <v>361</v>
      </c>
      <c r="CK67" s="57" t="s">
        <v>361</v>
      </c>
      <c r="CW67" s="57" t="s">
        <v>361</v>
      </c>
      <c r="DN67" s="57" t="s">
        <v>361</v>
      </c>
    </row>
    <row r="68" spans="1:143" x14ac:dyDescent="0.3">
      <c r="A68" s="57" t="s">
        <v>362</v>
      </c>
      <c r="B68" s="152" t="s">
        <v>178</v>
      </c>
      <c r="Q68" s="57" t="s">
        <v>361</v>
      </c>
      <c r="AC68" s="57" t="s">
        <v>361</v>
      </c>
      <c r="AM68" s="57" t="s">
        <v>361</v>
      </c>
      <c r="CA68" s="57" t="s">
        <v>361</v>
      </c>
      <c r="CK68" s="57" t="s">
        <v>361</v>
      </c>
      <c r="CW68" s="57" t="s">
        <v>361</v>
      </c>
      <c r="DN68" s="57" t="s">
        <v>361</v>
      </c>
    </row>
    <row r="69" spans="1:143" x14ac:dyDescent="0.3">
      <c r="A69" s="57" t="s">
        <v>363</v>
      </c>
      <c r="B69" s="152" t="s">
        <v>178</v>
      </c>
      <c r="Q69" s="57" t="s">
        <v>361</v>
      </c>
      <c r="AC69" s="57" t="s">
        <v>361</v>
      </c>
      <c r="AM69" s="57" t="s">
        <v>361</v>
      </c>
      <c r="CA69" s="57" t="s">
        <v>361</v>
      </c>
      <c r="CK69" s="57" t="s">
        <v>361</v>
      </c>
      <c r="CW69" s="57" t="s">
        <v>361</v>
      </c>
      <c r="DN69" s="57" t="s">
        <v>361</v>
      </c>
    </row>
    <row r="70" spans="1:143" x14ac:dyDescent="0.3">
      <c r="A70" s="57" t="s">
        <v>364</v>
      </c>
      <c r="B70" s="152" t="s">
        <v>178</v>
      </c>
      <c r="Q70" s="57" t="s">
        <v>361</v>
      </c>
      <c r="AC70" s="57" t="s">
        <v>361</v>
      </c>
      <c r="AM70" s="57" t="s">
        <v>361</v>
      </c>
      <c r="CA70" s="57" t="s">
        <v>361</v>
      </c>
      <c r="CK70" s="57" t="s">
        <v>361</v>
      </c>
      <c r="CW70" s="57" t="s">
        <v>361</v>
      </c>
      <c r="DN70" s="57" t="s">
        <v>361</v>
      </c>
    </row>
    <row r="71" spans="1:143" x14ac:dyDescent="0.3">
      <c r="A71" s="57" t="s">
        <v>365</v>
      </c>
      <c r="B71" s="152" t="s">
        <v>178</v>
      </c>
      <c r="Q71" s="57" t="s">
        <v>361</v>
      </c>
      <c r="AC71" s="57" t="s">
        <v>361</v>
      </c>
      <c r="AM71" s="57" t="s">
        <v>361</v>
      </c>
      <c r="CA71" s="57" t="s">
        <v>361</v>
      </c>
      <c r="CK71" s="57" t="s">
        <v>361</v>
      </c>
      <c r="CW71" s="57" t="s">
        <v>361</v>
      </c>
      <c r="DN71" s="57" t="s">
        <v>361</v>
      </c>
    </row>
    <row r="72" spans="1:143" x14ac:dyDescent="0.3">
      <c r="A72" s="57" t="s">
        <v>366</v>
      </c>
      <c r="B72" s="152" t="s">
        <v>178</v>
      </c>
      <c r="Q72" s="57" t="s">
        <v>361</v>
      </c>
      <c r="AC72" s="57" t="s">
        <v>361</v>
      </c>
      <c r="AM72" s="57" t="s">
        <v>361</v>
      </c>
      <c r="CA72" s="57" t="s">
        <v>361</v>
      </c>
      <c r="CK72" s="57" t="s">
        <v>361</v>
      </c>
      <c r="CW72" s="57" t="s">
        <v>361</v>
      </c>
      <c r="DN72" s="57" t="s">
        <v>361</v>
      </c>
    </row>
    <row r="73" spans="1:143" x14ac:dyDescent="0.3">
      <c r="A73" s="57" t="s">
        <v>367</v>
      </c>
      <c r="B73" s="152" t="s">
        <v>178</v>
      </c>
      <c r="Q73" s="57" t="s">
        <v>361</v>
      </c>
      <c r="AC73" s="57" t="s">
        <v>361</v>
      </c>
      <c r="AM73" s="57" t="s">
        <v>361</v>
      </c>
      <c r="CA73" s="57" t="s">
        <v>361</v>
      </c>
      <c r="CK73" s="57" t="s">
        <v>361</v>
      </c>
      <c r="CW73" s="57" t="s">
        <v>361</v>
      </c>
      <c r="DN73" s="57" t="s">
        <v>361</v>
      </c>
    </row>
    <row r="74" spans="1:143" x14ac:dyDescent="0.3">
      <c r="A74" s="57" t="s">
        <v>368</v>
      </c>
      <c r="B74" s="152" t="s">
        <v>178</v>
      </c>
      <c r="Q74" s="57">
        <v>3.3000000000000002E-2</v>
      </c>
      <c r="AC74" s="57" t="s">
        <v>361</v>
      </c>
      <c r="AM74" s="57" t="s">
        <v>361</v>
      </c>
      <c r="CA74" s="57">
        <v>2.1999999999999999E-2</v>
      </c>
      <c r="CK74" s="57" t="s">
        <v>361</v>
      </c>
      <c r="CW74" s="57" t="s">
        <v>361</v>
      </c>
      <c r="DN74" s="57" t="s">
        <v>361</v>
      </c>
    </row>
    <row r="75" spans="1:143" x14ac:dyDescent="0.3">
      <c r="A75" s="57" t="s">
        <v>369</v>
      </c>
      <c r="B75" s="152" t="s">
        <v>178</v>
      </c>
      <c r="Q75" s="57" t="s">
        <v>361</v>
      </c>
      <c r="AC75" s="57" t="s">
        <v>361</v>
      </c>
      <c r="AM75" s="57" t="s">
        <v>361</v>
      </c>
      <c r="CA75" s="57" t="s">
        <v>361</v>
      </c>
      <c r="CK75" s="57" t="s">
        <v>361</v>
      </c>
      <c r="CW75" s="57" t="s">
        <v>361</v>
      </c>
      <c r="DN75" s="57" t="s">
        <v>361</v>
      </c>
    </row>
    <row r="76" spans="1:143" x14ac:dyDescent="0.3">
      <c r="A76" s="57" t="s">
        <v>323</v>
      </c>
      <c r="B76" s="152" t="s">
        <v>178</v>
      </c>
      <c r="Q76" s="57" t="s">
        <v>90</v>
      </c>
      <c r="AC76" s="57" t="s">
        <v>97</v>
      </c>
      <c r="AM76" s="57" t="s">
        <v>97</v>
      </c>
      <c r="CA76" s="57" t="s">
        <v>90</v>
      </c>
      <c r="CK76" s="57" t="s">
        <v>97</v>
      </c>
      <c r="CW76" s="57">
        <v>6.3</v>
      </c>
      <c r="DN76" s="57" t="s">
        <v>90</v>
      </c>
    </row>
    <row r="77" spans="1:143" x14ac:dyDescent="0.3">
      <c r="A77" s="57" t="s">
        <v>325</v>
      </c>
      <c r="B77" s="152" t="s">
        <v>178</v>
      </c>
      <c r="Q77" s="57" t="s">
        <v>285</v>
      </c>
      <c r="AC77" s="57" t="s">
        <v>299</v>
      </c>
      <c r="AM77" s="57" t="s">
        <v>299</v>
      </c>
      <c r="CA77" s="57" t="s">
        <v>285</v>
      </c>
      <c r="CK77" s="57" t="s">
        <v>299</v>
      </c>
      <c r="CW77" s="57" t="s">
        <v>285</v>
      </c>
      <c r="DN77" s="57" t="s">
        <v>285</v>
      </c>
    </row>
    <row r="78" spans="1:143" x14ac:dyDescent="0.3">
      <c r="A78" s="57" t="s">
        <v>370</v>
      </c>
      <c r="B78" s="152" t="s">
        <v>178</v>
      </c>
      <c r="Q78" s="57" t="s">
        <v>371</v>
      </c>
      <c r="AC78" s="57" t="s">
        <v>371</v>
      </c>
      <c r="AM78" s="57" t="s">
        <v>371</v>
      </c>
      <c r="CA78" s="57" t="s">
        <v>371</v>
      </c>
      <c r="CK78" s="57" t="s">
        <v>371</v>
      </c>
      <c r="CW78" s="57" t="s">
        <v>371</v>
      </c>
      <c r="DN78" s="57" t="s">
        <v>371</v>
      </c>
    </row>
    <row r="79" spans="1:143" x14ac:dyDescent="0.3">
      <c r="A79" s="57"/>
      <c r="B79" s="152"/>
      <c r="Q79" s="57"/>
      <c r="AC79" s="57"/>
      <c r="AM79" s="57"/>
      <c r="CA79" s="57"/>
      <c r="CK79" s="57"/>
      <c r="CW79" s="57"/>
      <c r="DN79" s="57"/>
    </row>
    <row r="80" spans="1:143" x14ac:dyDescent="0.3">
      <c r="A80" s="152" t="s">
        <v>372</v>
      </c>
      <c r="B80" s="152"/>
      <c r="Q80" s="57"/>
      <c r="AC80" s="57"/>
      <c r="AM80" s="57"/>
      <c r="CA80" s="57"/>
      <c r="CK80" s="57"/>
      <c r="CW80" s="57"/>
      <c r="DN80" s="57"/>
    </row>
    <row r="81" spans="1:118" x14ac:dyDescent="0.3">
      <c r="A81" s="57" t="s">
        <v>373</v>
      </c>
      <c r="B81" s="152" t="s">
        <v>178</v>
      </c>
      <c r="Q81" s="57" t="s">
        <v>99</v>
      </c>
      <c r="AC81" s="57" t="s">
        <v>99</v>
      </c>
      <c r="AM81" s="57" t="s">
        <v>99</v>
      </c>
      <c r="CA81" s="57" t="s">
        <v>99</v>
      </c>
      <c r="CK81" s="57" t="s">
        <v>99</v>
      </c>
      <c r="CW81" s="57" t="s">
        <v>99</v>
      </c>
      <c r="DN81" s="57" t="s">
        <v>99</v>
      </c>
    </row>
    <row r="82" spans="1:118" x14ac:dyDescent="0.3">
      <c r="A82" s="57" t="s">
        <v>374</v>
      </c>
      <c r="B82" s="152" t="s">
        <v>178</v>
      </c>
      <c r="Q82" s="57" t="s">
        <v>99</v>
      </c>
      <c r="AC82" s="57" t="s">
        <v>99</v>
      </c>
      <c r="AM82" s="57" t="s">
        <v>99</v>
      </c>
      <c r="CA82" s="57" t="s">
        <v>99</v>
      </c>
      <c r="CK82" s="57" t="s">
        <v>99</v>
      </c>
      <c r="CW82" s="57" t="s">
        <v>99</v>
      </c>
      <c r="DN82" s="57" t="s">
        <v>99</v>
      </c>
    </row>
    <row r="83" spans="1:118" x14ac:dyDescent="0.3">
      <c r="A83" s="57" t="s">
        <v>375</v>
      </c>
      <c r="B83" s="152" t="s">
        <v>178</v>
      </c>
      <c r="Q83" s="57" t="s">
        <v>99</v>
      </c>
      <c r="AC83" s="57" t="s">
        <v>99</v>
      </c>
      <c r="AM83" s="57" t="s">
        <v>99</v>
      </c>
      <c r="CA83" s="57" t="s">
        <v>99</v>
      </c>
      <c r="CK83" s="57" t="s">
        <v>99</v>
      </c>
      <c r="CW83" s="57" t="s">
        <v>99</v>
      </c>
      <c r="DN83" s="57" t="s">
        <v>99</v>
      </c>
    </row>
    <row r="84" spans="1:118" x14ac:dyDescent="0.3">
      <c r="A84" s="57" t="s">
        <v>376</v>
      </c>
      <c r="B84" s="152" t="s">
        <v>178</v>
      </c>
      <c r="Q84" s="57" t="s">
        <v>99</v>
      </c>
      <c r="AC84" s="57" t="s">
        <v>99</v>
      </c>
      <c r="AM84" s="57" t="s">
        <v>99</v>
      </c>
      <c r="CA84" s="57" t="s">
        <v>99</v>
      </c>
      <c r="CK84" s="57" t="s">
        <v>99</v>
      </c>
      <c r="CW84" s="57" t="s">
        <v>99</v>
      </c>
      <c r="DN84" s="57" t="s">
        <v>99</v>
      </c>
    </row>
    <row r="85" spans="1:118" x14ac:dyDescent="0.3">
      <c r="A85" s="57" t="s">
        <v>377</v>
      </c>
      <c r="B85" s="152" t="s">
        <v>178</v>
      </c>
      <c r="Q85" s="57" t="s">
        <v>99</v>
      </c>
      <c r="AC85" s="57" t="s">
        <v>99</v>
      </c>
      <c r="AM85" s="57" t="s">
        <v>99</v>
      </c>
      <c r="CA85" s="57" t="s">
        <v>99</v>
      </c>
      <c r="CK85" s="57" t="s">
        <v>99</v>
      </c>
      <c r="CW85" s="57" t="s">
        <v>99</v>
      </c>
      <c r="DN85" s="57" t="s">
        <v>99</v>
      </c>
    </row>
    <row r="86" spans="1:118" x14ac:dyDescent="0.3">
      <c r="A86" s="57" t="s">
        <v>378</v>
      </c>
      <c r="B86" s="152" t="s">
        <v>178</v>
      </c>
      <c r="Q86" s="57" t="s">
        <v>99</v>
      </c>
      <c r="AC86" s="57" t="s">
        <v>99</v>
      </c>
      <c r="AM86" s="57" t="s">
        <v>99</v>
      </c>
      <c r="CA86" s="57" t="s">
        <v>99</v>
      </c>
      <c r="CK86" s="57" t="s">
        <v>99</v>
      </c>
      <c r="CW86" s="57" t="s">
        <v>99</v>
      </c>
      <c r="DN86" s="57" t="s">
        <v>99</v>
      </c>
    </row>
    <row r="87" spans="1:118" x14ac:dyDescent="0.3">
      <c r="A87" s="57" t="s">
        <v>379</v>
      </c>
      <c r="B87" s="152" t="s">
        <v>178</v>
      </c>
      <c r="Q87" s="57" t="s">
        <v>99</v>
      </c>
      <c r="AC87" s="57" t="s">
        <v>99</v>
      </c>
      <c r="AM87" s="57" t="s">
        <v>99</v>
      </c>
      <c r="CA87" s="57" t="s">
        <v>99</v>
      </c>
      <c r="CK87" s="57" t="s">
        <v>99</v>
      </c>
      <c r="CW87" s="57" t="s">
        <v>99</v>
      </c>
      <c r="DN87" s="57" t="s">
        <v>99</v>
      </c>
    </row>
    <row r="88" spans="1:118" x14ac:dyDescent="0.3">
      <c r="A88" s="57"/>
      <c r="B88" s="152"/>
      <c r="Q88" s="57"/>
      <c r="AC88" s="57"/>
      <c r="AM88" s="57"/>
      <c r="CA88" s="57"/>
      <c r="CK88" s="57"/>
      <c r="CW88" s="57"/>
      <c r="DN88" s="57"/>
    </row>
    <row r="89" spans="1:118" x14ac:dyDescent="0.3">
      <c r="A89" s="152" t="s">
        <v>380</v>
      </c>
      <c r="B89" s="152"/>
      <c r="Q89" s="57"/>
      <c r="AC89" s="57"/>
      <c r="AM89" s="57"/>
      <c r="CA89" s="57"/>
      <c r="CK89" s="57"/>
      <c r="CW89" s="57"/>
      <c r="DN89" s="57"/>
    </row>
    <row r="90" spans="1:118" x14ac:dyDescent="0.3">
      <c r="A90" s="57" t="s">
        <v>381</v>
      </c>
      <c r="B90" s="152" t="s">
        <v>178</v>
      </c>
      <c r="Q90" s="57" t="s">
        <v>90</v>
      </c>
      <c r="AC90" s="57" t="s">
        <v>97</v>
      </c>
      <c r="AM90" s="57" t="s">
        <v>97</v>
      </c>
      <c r="CA90" s="57" t="s">
        <v>90</v>
      </c>
      <c r="CK90" s="57" t="s">
        <v>97</v>
      </c>
      <c r="CW90" s="57">
        <v>7.2</v>
      </c>
      <c r="DN90" s="57" t="s">
        <v>90</v>
      </c>
    </row>
    <row r="91" spans="1:118" x14ac:dyDescent="0.3">
      <c r="A91" s="57" t="s">
        <v>382</v>
      </c>
      <c r="B91" s="152" t="s">
        <v>178</v>
      </c>
      <c r="Q91" s="57">
        <v>10</v>
      </c>
      <c r="AC91" s="57">
        <v>10</v>
      </c>
      <c r="AM91" s="57">
        <v>15</v>
      </c>
      <c r="CA91" s="57">
        <v>14</v>
      </c>
      <c r="CK91" s="57">
        <v>28</v>
      </c>
      <c r="CW91" s="57">
        <v>21</v>
      </c>
      <c r="DN91" s="57">
        <v>5.3</v>
      </c>
    </row>
    <row r="92" spans="1:118" x14ac:dyDescent="0.3">
      <c r="A92" s="57" t="s">
        <v>383</v>
      </c>
      <c r="B92" s="152" t="s">
        <v>178</v>
      </c>
      <c r="Q92" s="57" t="s">
        <v>90</v>
      </c>
      <c r="AC92" s="57" t="s">
        <v>97</v>
      </c>
      <c r="AM92" s="57">
        <v>12</v>
      </c>
      <c r="CA92" s="57" t="s">
        <v>90</v>
      </c>
      <c r="CK92" s="57" t="s">
        <v>97</v>
      </c>
      <c r="CW92" s="57" t="s">
        <v>90</v>
      </c>
      <c r="DN92" s="57" t="s">
        <v>90</v>
      </c>
    </row>
    <row r="93" spans="1:118" x14ac:dyDescent="0.3">
      <c r="A93" s="57" t="s">
        <v>384</v>
      </c>
      <c r="B93" s="152" t="s">
        <v>178</v>
      </c>
      <c r="Q93" s="57" t="s">
        <v>90</v>
      </c>
      <c r="AC93" s="57">
        <v>23</v>
      </c>
      <c r="AM93" s="57">
        <v>51</v>
      </c>
      <c r="CA93" s="57">
        <v>9.6999999999999993</v>
      </c>
      <c r="CK93" s="57">
        <v>160</v>
      </c>
      <c r="CW93" s="57">
        <v>8</v>
      </c>
      <c r="DN93" s="57" t="s">
        <v>90</v>
      </c>
    </row>
    <row r="94" spans="1:118" x14ac:dyDescent="0.3">
      <c r="A94" s="57" t="s">
        <v>385</v>
      </c>
      <c r="B94" s="152" t="s">
        <v>178</v>
      </c>
      <c r="Q94" s="57">
        <v>15</v>
      </c>
      <c r="AC94" s="57">
        <v>78</v>
      </c>
      <c r="AM94" s="57">
        <v>82</v>
      </c>
      <c r="CA94" s="57">
        <v>26</v>
      </c>
      <c r="CK94" s="57">
        <v>140</v>
      </c>
      <c r="CW94" s="57">
        <v>28</v>
      </c>
      <c r="DN94" s="57">
        <v>7.8</v>
      </c>
    </row>
    <row r="95" spans="1:118" x14ac:dyDescent="0.3">
      <c r="A95" s="57" t="s">
        <v>386</v>
      </c>
      <c r="B95" s="152" t="s">
        <v>178</v>
      </c>
      <c r="Q95" s="57" t="s">
        <v>90</v>
      </c>
      <c r="AC95" s="57" t="s">
        <v>97</v>
      </c>
      <c r="AM95" s="57" t="s">
        <v>97</v>
      </c>
      <c r="CA95" s="57" t="s">
        <v>90</v>
      </c>
      <c r="CK95" s="57" t="s">
        <v>97</v>
      </c>
      <c r="CW95" s="57" t="s">
        <v>90</v>
      </c>
      <c r="DN95" s="57" t="s">
        <v>90</v>
      </c>
    </row>
    <row r="96" spans="1:118" x14ac:dyDescent="0.3">
      <c r="A96" s="57" t="s">
        <v>387</v>
      </c>
      <c r="B96" s="152" t="s">
        <v>178</v>
      </c>
      <c r="Q96" s="57">
        <v>29</v>
      </c>
      <c r="AC96" s="57">
        <v>180</v>
      </c>
      <c r="AM96" s="57">
        <v>210</v>
      </c>
      <c r="CA96" s="57">
        <v>43</v>
      </c>
      <c r="CK96" s="57">
        <v>300</v>
      </c>
      <c r="CW96" s="57">
        <v>34</v>
      </c>
      <c r="DN96" s="57" t="s">
        <v>90</v>
      </c>
    </row>
    <row r="97" spans="1:136" x14ac:dyDescent="0.3">
      <c r="A97" s="57" t="s">
        <v>388</v>
      </c>
      <c r="B97" s="152" t="s">
        <v>178</v>
      </c>
      <c r="Q97" s="57">
        <v>21</v>
      </c>
      <c r="AC97" s="57">
        <v>17</v>
      </c>
      <c r="AM97" s="57">
        <v>20</v>
      </c>
      <c r="CA97" s="57">
        <v>14</v>
      </c>
      <c r="CK97" s="57">
        <v>42</v>
      </c>
      <c r="CW97" s="57">
        <v>36</v>
      </c>
      <c r="DN97" s="57">
        <v>14</v>
      </c>
    </row>
    <row r="98" spans="1:136" x14ac:dyDescent="0.3">
      <c r="A98" s="57" t="s">
        <v>389</v>
      </c>
      <c r="B98" s="152" t="s">
        <v>178</v>
      </c>
      <c r="Q98" s="57">
        <v>10</v>
      </c>
      <c r="AC98" s="57">
        <v>23</v>
      </c>
      <c r="AM98" s="57">
        <v>26</v>
      </c>
      <c r="CA98" s="57">
        <v>15</v>
      </c>
      <c r="CK98" s="57">
        <v>47</v>
      </c>
      <c r="CW98" s="57">
        <v>16</v>
      </c>
      <c r="DN98" s="57" t="s">
        <v>90</v>
      </c>
    </row>
    <row r="99" spans="1:136" x14ac:dyDescent="0.3">
      <c r="A99" s="57" t="s">
        <v>390</v>
      </c>
      <c r="B99" s="152" t="s">
        <v>178</v>
      </c>
      <c r="Q99" s="57">
        <v>12</v>
      </c>
      <c r="AC99" s="57">
        <v>92</v>
      </c>
      <c r="AM99" s="57">
        <v>85</v>
      </c>
      <c r="CA99" s="57">
        <v>27</v>
      </c>
      <c r="CK99" s="57">
        <v>200</v>
      </c>
      <c r="CW99" s="57">
        <v>16</v>
      </c>
      <c r="DN99" s="57">
        <v>5</v>
      </c>
    </row>
    <row r="100" spans="1:136" x14ac:dyDescent="0.3">
      <c r="A100" s="57"/>
      <c r="B100" s="152"/>
      <c r="Q100" s="57"/>
      <c r="AC100" s="57"/>
      <c r="AM100" s="57"/>
      <c r="CA100" s="57"/>
      <c r="CK100" s="57"/>
      <c r="CW100" s="57"/>
      <c r="DN100" s="57"/>
    </row>
    <row r="101" spans="1:136" x14ac:dyDescent="0.3">
      <c r="A101" s="152" t="s">
        <v>230</v>
      </c>
      <c r="B101" s="152"/>
      <c r="Q101" s="57"/>
      <c r="AC101" s="57"/>
      <c r="AM101" s="57"/>
      <c r="CA101" s="57"/>
      <c r="CK101" s="57"/>
      <c r="CW101" s="57"/>
      <c r="DN101" s="57"/>
    </row>
    <row r="102" spans="1:136" x14ac:dyDescent="0.3">
      <c r="A102" s="57" t="s">
        <v>202</v>
      </c>
      <c r="B102" s="152" t="s">
        <v>178</v>
      </c>
      <c r="G102" s="57" t="s">
        <v>111</v>
      </c>
      <c r="H102" s="57" t="s">
        <v>111</v>
      </c>
      <c r="Q102" s="57" t="s">
        <v>111</v>
      </c>
      <c r="T102" s="57" t="s">
        <v>111</v>
      </c>
      <c r="U102" s="57" t="s">
        <v>111</v>
      </c>
      <c r="V102" s="57" t="s">
        <v>111</v>
      </c>
      <c r="AC102" s="57" t="s">
        <v>111</v>
      </c>
      <c r="AE102" s="57" t="s">
        <v>111</v>
      </c>
      <c r="AF102" s="57" t="s">
        <v>111</v>
      </c>
      <c r="AG102" s="57" t="s">
        <v>111</v>
      </c>
      <c r="AM102" s="57" t="s">
        <v>111</v>
      </c>
      <c r="AO102" s="57" t="s">
        <v>111</v>
      </c>
      <c r="AP102" s="57" t="s">
        <v>111</v>
      </c>
      <c r="AQ102" s="57" t="s">
        <v>111</v>
      </c>
      <c r="BA102" s="57" t="s">
        <v>111</v>
      </c>
      <c r="BB102" s="57" t="s">
        <v>111</v>
      </c>
      <c r="BQ102" s="57" t="s">
        <v>111</v>
      </c>
      <c r="BR102" s="57" t="s">
        <v>111</v>
      </c>
      <c r="CA102" s="57" t="s">
        <v>111</v>
      </c>
      <c r="CD102" s="57" t="s">
        <v>111</v>
      </c>
      <c r="CE102" s="57" t="s">
        <v>111</v>
      </c>
      <c r="CF102" s="57" t="s">
        <v>111</v>
      </c>
      <c r="CK102" s="57" t="s">
        <v>111</v>
      </c>
      <c r="CM102" s="57" t="s">
        <v>111</v>
      </c>
      <c r="CN102" s="57" t="s">
        <v>111</v>
      </c>
      <c r="CO102" s="57" t="s">
        <v>111</v>
      </c>
      <c r="CW102" s="57" t="s">
        <v>111</v>
      </c>
      <c r="DB102" s="57" t="s">
        <v>111</v>
      </c>
      <c r="DC102" s="57" t="s">
        <v>111</v>
      </c>
      <c r="DN102" s="57" t="s">
        <v>111</v>
      </c>
      <c r="DR102" s="57" t="s">
        <v>111</v>
      </c>
      <c r="DS102" s="57" t="s">
        <v>111</v>
      </c>
      <c r="EE102" s="57" t="s">
        <v>111</v>
      </c>
      <c r="EF102" s="57" t="s">
        <v>111</v>
      </c>
    </row>
    <row r="103" spans="1:136" x14ac:dyDescent="0.3">
      <c r="A103" s="57" t="s">
        <v>201</v>
      </c>
      <c r="B103" s="152" t="s">
        <v>178</v>
      </c>
      <c r="G103" s="57" t="s">
        <v>111</v>
      </c>
      <c r="H103" s="57" t="s">
        <v>111</v>
      </c>
      <c r="Q103" s="57">
        <v>21</v>
      </c>
      <c r="T103" s="57">
        <v>75</v>
      </c>
      <c r="U103" s="57">
        <v>65</v>
      </c>
      <c r="V103" s="57">
        <v>12</v>
      </c>
      <c r="AC103" s="57">
        <v>28</v>
      </c>
      <c r="AE103" s="57">
        <v>140</v>
      </c>
      <c r="AF103" s="157">
        <v>49</v>
      </c>
      <c r="AG103" s="157">
        <v>16</v>
      </c>
      <c r="AM103" s="57">
        <v>25</v>
      </c>
      <c r="AO103" s="57">
        <v>29</v>
      </c>
      <c r="AP103" s="57">
        <v>35</v>
      </c>
      <c r="AQ103" s="57">
        <v>5.9</v>
      </c>
      <c r="BA103" s="57">
        <v>11</v>
      </c>
      <c r="BB103" s="57">
        <v>46</v>
      </c>
      <c r="BQ103" s="57">
        <v>18</v>
      </c>
      <c r="BR103" s="57">
        <v>34</v>
      </c>
      <c r="CA103" s="57">
        <v>11</v>
      </c>
      <c r="CD103" s="57">
        <v>39</v>
      </c>
      <c r="CE103" s="57">
        <v>25</v>
      </c>
      <c r="CF103" s="57">
        <v>9.5</v>
      </c>
      <c r="CK103" s="57">
        <v>38</v>
      </c>
      <c r="CM103" s="57">
        <v>3.5</v>
      </c>
      <c r="CN103" s="57">
        <v>36</v>
      </c>
      <c r="CO103" s="57">
        <v>5.0999999999999996</v>
      </c>
      <c r="CW103" s="57">
        <v>39</v>
      </c>
      <c r="DB103" s="57">
        <v>18</v>
      </c>
      <c r="DC103" s="57">
        <v>13</v>
      </c>
      <c r="DN103" s="57">
        <v>4.3</v>
      </c>
      <c r="DR103" s="57" t="s">
        <v>111</v>
      </c>
      <c r="DS103" s="57">
        <v>9.1999999999999993</v>
      </c>
      <c r="EE103" s="57">
        <v>27</v>
      </c>
      <c r="EF103" s="57">
        <v>6.6</v>
      </c>
    </row>
    <row r="104" spans="1:136" x14ac:dyDescent="0.3">
      <c r="A104" s="57" t="s">
        <v>200</v>
      </c>
      <c r="B104" s="152" t="s">
        <v>178</v>
      </c>
      <c r="G104" s="57" t="s">
        <v>111</v>
      </c>
      <c r="H104" s="57">
        <v>2.4</v>
      </c>
      <c r="Q104" s="57" t="s">
        <v>111</v>
      </c>
      <c r="T104" s="57">
        <v>76</v>
      </c>
      <c r="U104" s="57">
        <v>34</v>
      </c>
      <c r="V104" s="57" t="s">
        <v>111</v>
      </c>
      <c r="AC104" s="57" t="s">
        <v>111</v>
      </c>
      <c r="AE104" s="57">
        <v>98</v>
      </c>
      <c r="AF104" s="57" t="s">
        <v>111</v>
      </c>
      <c r="AG104" s="57" t="s">
        <v>111</v>
      </c>
      <c r="AM104" s="57" t="s">
        <v>111</v>
      </c>
      <c r="AO104" s="157">
        <v>71</v>
      </c>
      <c r="AP104" s="157">
        <v>28</v>
      </c>
      <c r="AQ104" s="57" t="s">
        <v>111</v>
      </c>
      <c r="BA104" s="57" t="s">
        <v>111</v>
      </c>
      <c r="BB104" s="57">
        <v>12</v>
      </c>
      <c r="BQ104" s="57">
        <v>22</v>
      </c>
      <c r="BR104" s="57">
        <v>21</v>
      </c>
      <c r="CA104" s="57" t="s">
        <v>111</v>
      </c>
      <c r="CD104" s="57" t="s">
        <v>111</v>
      </c>
      <c r="CE104" s="157">
        <v>70</v>
      </c>
      <c r="CF104" s="57" t="s">
        <v>111</v>
      </c>
      <c r="CK104" s="57" t="s">
        <v>111</v>
      </c>
      <c r="CM104" s="57" t="s">
        <v>111</v>
      </c>
      <c r="CN104" s="57">
        <v>67</v>
      </c>
      <c r="CO104" s="57" t="s">
        <v>111</v>
      </c>
      <c r="CW104" s="57" t="s">
        <v>111</v>
      </c>
      <c r="DB104" s="57">
        <v>19</v>
      </c>
      <c r="DC104" s="57">
        <v>5.7</v>
      </c>
      <c r="DN104" s="57" t="s">
        <v>111</v>
      </c>
      <c r="DR104" s="57" t="s">
        <v>111</v>
      </c>
      <c r="DS104" s="57" t="s">
        <v>111</v>
      </c>
      <c r="EE104" s="57">
        <v>2.1</v>
      </c>
      <c r="EF104" s="57" t="s">
        <v>111</v>
      </c>
    </row>
    <row r="105" spans="1:136" x14ac:dyDescent="0.3">
      <c r="A105" s="57" t="s">
        <v>199</v>
      </c>
      <c r="B105" s="152" t="s">
        <v>178</v>
      </c>
      <c r="G105" s="57">
        <v>5.2</v>
      </c>
      <c r="H105" s="57">
        <v>6.4</v>
      </c>
      <c r="Q105" s="57" t="s">
        <v>111</v>
      </c>
      <c r="T105" s="57" t="s">
        <v>111</v>
      </c>
      <c r="U105" s="57">
        <v>13</v>
      </c>
      <c r="V105" s="57" t="s">
        <v>111</v>
      </c>
      <c r="AC105" s="57" t="s">
        <v>111</v>
      </c>
      <c r="AE105" s="57" t="s">
        <v>111</v>
      </c>
      <c r="AF105" s="57" t="s">
        <v>111</v>
      </c>
      <c r="AG105" s="57" t="s">
        <v>111</v>
      </c>
      <c r="AM105" s="57" t="s">
        <v>111</v>
      </c>
      <c r="AO105" s="57" t="s">
        <v>111</v>
      </c>
      <c r="AP105" s="57" t="s">
        <v>111</v>
      </c>
      <c r="AQ105" s="57" t="s">
        <v>111</v>
      </c>
      <c r="BA105" s="57">
        <v>3.3</v>
      </c>
      <c r="BB105" s="57">
        <v>22</v>
      </c>
      <c r="BQ105" s="57">
        <v>19</v>
      </c>
      <c r="BR105" s="57">
        <v>47</v>
      </c>
      <c r="CA105" s="57" t="s">
        <v>111</v>
      </c>
      <c r="CD105" s="57" t="s">
        <v>111</v>
      </c>
      <c r="CE105" s="57" t="s">
        <v>111</v>
      </c>
      <c r="CF105" s="57" t="s">
        <v>111</v>
      </c>
      <c r="CK105" s="57" t="s">
        <v>111</v>
      </c>
      <c r="CM105" s="57" t="s">
        <v>111</v>
      </c>
      <c r="CN105" s="57" t="s">
        <v>111</v>
      </c>
      <c r="CO105" s="57" t="s">
        <v>111</v>
      </c>
      <c r="CW105" s="57" t="s">
        <v>111</v>
      </c>
      <c r="DB105" s="57">
        <v>13</v>
      </c>
      <c r="DC105" s="57">
        <v>9.4</v>
      </c>
      <c r="DN105" s="57" t="s">
        <v>111</v>
      </c>
      <c r="DR105" s="57" t="s">
        <v>111</v>
      </c>
      <c r="DS105" s="57" t="s">
        <v>111</v>
      </c>
      <c r="EE105" s="57">
        <v>7.9</v>
      </c>
      <c r="EF105" s="57" t="s">
        <v>111</v>
      </c>
    </row>
    <row r="106" spans="1:136" x14ac:dyDescent="0.3">
      <c r="A106" s="57" t="s">
        <v>198</v>
      </c>
      <c r="B106" s="152" t="s">
        <v>178</v>
      </c>
      <c r="G106" s="57" t="s">
        <v>111</v>
      </c>
      <c r="H106" s="57" t="s">
        <v>111</v>
      </c>
      <c r="Q106" s="57" t="s">
        <v>111</v>
      </c>
      <c r="T106" s="57" t="s">
        <v>111</v>
      </c>
      <c r="U106" s="57" t="s">
        <v>111</v>
      </c>
      <c r="V106" s="57" t="s">
        <v>111</v>
      </c>
      <c r="AC106" s="57" t="s">
        <v>111</v>
      </c>
      <c r="AE106" s="57" t="s">
        <v>111</v>
      </c>
      <c r="AF106" s="57" t="s">
        <v>111</v>
      </c>
      <c r="AG106" s="57" t="s">
        <v>111</v>
      </c>
      <c r="AM106" s="57" t="s">
        <v>111</v>
      </c>
      <c r="AO106" s="57" t="s">
        <v>111</v>
      </c>
      <c r="AP106" s="57" t="s">
        <v>111</v>
      </c>
      <c r="AQ106" s="57" t="s">
        <v>111</v>
      </c>
      <c r="BA106" s="57" t="s">
        <v>111</v>
      </c>
      <c r="BB106" s="57" t="s">
        <v>111</v>
      </c>
      <c r="BQ106" s="57" t="s">
        <v>111</v>
      </c>
      <c r="BR106" s="57" t="s">
        <v>111</v>
      </c>
      <c r="CA106" s="57" t="s">
        <v>111</v>
      </c>
      <c r="CD106" s="57" t="s">
        <v>111</v>
      </c>
      <c r="CE106" s="57" t="s">
        <v>111</v>
      </c>
      <c r="CF106" s="57" t="s">
        <v>111</v>
      </c>
      <c r="CK106" s="57" t="s">
        <v>111</v>
      </c>
      <c r="CM106" s="57" t="s">
        <v>111</v>
      </c>
      <c r="CN106" s="57" t="s">
        <v>111</v>
      </c>
      <c r="CO106" s="57" t="s">
        <v>111</v>
      </c>
      <c r="CW106" s="57" t="s">
        <v>111</v>
      </c>
      <c r="DB106" s="57" t="s">
        <v>111</v>
      </c>
      <c r="DC106" s="57" t="s">
        <v>111</v>
      </c>
      <c r="DN106" s="57" t="s">
        <v>111</v>
      </c>
      <c r="DR106" s="57" t="s">
        <v>111</v>
      </c>
      <c r="DS106" s="57" t="s">
        <v>111</v>
      </c>
      <c r="EE106" s="57" t="s">
        <v>111</v>
      </c>
      <c r="EF106" s="57" t="s">
        <v>111</v>
      </c>
    </row>
    <row r="107" spans="1:136" x14ac:dyDescent="0.3">
      <c r="A107" s="57" t="s">
        <v>197</v>
      </c>
      <c r="B107" s="152" t="s">
        <v>178</v>
      </c>
      <c r="G107" s="57" t="s">
        <v>111</v>
      </c>
      <c r="H107" s="57" t="s">
        <v>111</v>
      </c>
      <c r="Q107" s="57" t="s">
        <v>111</v>
      </c>
      <c r="T107" s="57" t="s">
        <v>111</v>
      </c>
      <c r="U107" s="57" t="s">
        <v>111</v>
      </c>
      <c r="V107" s="57" t="s">
        <v>111</v>
      </c>
      <c r="AC107" s="57" t="s">
        <v>111</v>
      </c>
      <c r="AE107" s="57" t="s">
        <v>111</v>
      </c>
      <c r="AF107" s="57" t="s">
        <v>111</v>
      </c>
      <c r="AG107" s="57" t="s">
        <v>111</v>
      </c>
      <c r="AM107" s="57" t="s">
        <v>111</v>
      </c>
      <c r="AO107" s="57" t="s">
        <v>111</v>
      </c>
      <c r="AP107" s="57" t="s">
        <v>111</v>
      </c>
      <c r="AQ107" s="57" t="s">
        <v>111</v>
      </c>
      <c r="BA107" s="57" t="s">
        <v>111</v>
      </c>
      <c r="BB107" s="57" t="s">
        <v>111</v>
      </c>
      <c r="BQ107" s="57" t="s">
        <v>111</v>
      </c>
      <c r="BR107" s="57" t="s">
        <v>111</v>
      </c>
      <c r="CA107" s="57" t="s">
        <v>111</v>
      </c>
      <c r="CD107" s="57" t="s">
        <v>111</v>
      </c>
      <c r="CE107" s="57" t="s">
        <v>111</v>
      </c>
      <c r="CF107" s="57" t="s">
        <v>111</v>
      </c>
      <c r="CK107" s="57" t="s">
        <v>111</v>
      </c>
      <c r="CM107" s="57" t="s">
        <v>111</v>
      </c>
      <c r="CN107" s="57" t="s">
        <v>111</v>
      </c>
      <c r="CO107" s="57" t="s">
        <v>111</v>
      </c>
      <c r="CW107" s="57" t="s">
        <v>111</v>
      </c>
      <c r="DB107" s="57" t="s">
        <v>111</v>
      </c>
      <c r="DC107" s="57" t="s">
        <v>111</v>
      </c>
      <c r="DN107" s="57" t="s">
        <v>111</v>
      </c>
      <c r="DR107" s="57" t="s">
        <v>111</v>
      </c>
      <c r="DS107" s="57" t="s">
        <v>111</v>
      </c>
      <c r="EE107" s="57" t="s">
        <v>111</v>
      </c>
      <c r="EF107" s="57" t="s">
        <v>111</v>
      </c>
    </row>
    <row r="108" spans="1:136" x14ac:dyDescent="0.3">
      <c r="A108" s="57" t="s">
        <v>196</v>
      </c>
      <c r="B108" s="152" t="s">
        <v>178</v>
      </c>
      <c r="G108" s="57" t="s">
        <v>111</v>
      </c>
      <c r="H108" s="57" t="s">
        <v>111</v>
      </c>
      <c r="Q108" s="57" t="s">
        <v>111</v>
      </c>
      <c r="T108" s="57" t="s">
        <v>111</v>
      </c>
      <c r="U108" s="57" t="s">
        <v>111</v>
      </c>
      <c r="V108" s="57" t="s">
        <v>111</v>
      </c>
      <c r="AC108" s="57" t="s">
        <v>111</v>
      </c>
      <c r="AE108" s="57" t="s">
        <v>111</v>
      </c>
      <c r="AF108" s="57" t="s">
        <v>111</v>
      </c>
      <c r="AG108" s="57" t="s">
        <v>111</v>
      </c>
      <c r="AM108" s="57" t="s">
        <v>111</v>
      </c>
      <c r="AO108" s="57" t="s">
        <v>111</v>
      </c>
      <c r="AP108" s="57" t="s">
        <v>111</v>
      </c>
      <c r="AQ108" s="57" t="s">
        <v>111</v>
      </c>
      <c r="BA108" s="57" t="s">
        <v>111</v>
      </c>
      <c r="BB108" s="57">
        <v>5.5</v>
      </c>
      <c r="BQ108" s="57" t="s">
        <v>111</v>
      </c>
      <c r="BR108" s="57">
        <v>3.8</v>
      </c>
      <c r="CA108" s="57" t="s">
        <v>111</v>
      </c>
      <c r="CD108" s="57" t="s">
        <v>111</v>
      </c>
      <c r="CE108" s="57" t="s">
        <v>111</v>
      </c>
      <c r="CF108" s="57" t="s">
        <v>111</v>
      </c>
      <c r="CK108" s="57" t="s">
        <v>111</v>
      </c>
      <c r="CM108" s="57" t="s">
        <v>111</v>
      </c>
      <c r="CN108" s="57" t="s">
        <v>111</v>
      </c>
      <c r="CO108" s="57" t="s">
        <v>111</v>
      </c>
      <c r="CW108" s="57" t="s">
        <v>111</v>
      </c>
      <c r="DB108" s="57" t="s">
        <v>111</v>
      </c>
      <c r="DC108" s="57" t="s">
        <v>111</v>
      </c>
      <c r="DN108" s="57" t="s">
        <v>111</v>
      </c>
      <c r="DR108" s="57" t="s">
        <v>111</v>
      </c>
      <c r="DS108" s="57" t="s">
        <v>111</v>
      </c>
      <c r="EE108" s="57">
        <v>2.7</v>
      </c>
      <c r="EF108" s="57" t="s">
        <v>111</v>
      </c>
    </row>
    <row r="109" spans="1:136" x14ac:dyDescent="0.3">
      <c r="A109" s="57" t="s">
        <v>195</v>
      </c>
      <c r="B109" s="152" t="s">
        <v>178</v>
      </c>
      <c r="G109" s="57">
        <v>12</v>
      </c>
      <c r="H109" s="57" t="s">
        <v>90</v>
      </c>
      <c r="Q109" s="57">
        <v>16</v>
      </c>
      <c r="T109" s="157">
        <v>100</v>
      </c>
      <c r="U109" s="157">
        <v>130</v>
      </c>
      <c r="V109" s="57">
        <v>22</v>
      </c>
      <c r="AC109" s="57">
        <v>72</v>
      </c>
      <c r="AE109" s="157">
        <v>140</v>
      </c>
      <c r="AF109" s="157">
        <v>340</v>
      </c>
      <c r="AG109" s="157">
        <v>29</v>
      </c>
      <c r="AM109" s="57">
        <v>36</v>
      </c>
      <c r="AO109" s="157">
        <v>110</v>
      </c>
      <c r="AP109" s="157">
        <v>49</v>
      </c>
      <c r="AQ109" s="57">
        <v>25</v>
      </c>
      <c r="BA109" s="57" t="s">
        <v>90</v>
      </c>
      <c r="BB109" s="57">
        <v>43</v>
      </c>
      <c r="BQ109" s="57">
        <v>28</v>
      </c>
      <c r="BR109" s="57">
        <v>65</v>
      </c>
      <c r="CA109" s="57">
        <v>36</v>
      </c>
      <c r="CD109" s="157">
        <v>100</v>
      </c>
      <c r="CE109" s="157">
        <v>56</v>
      </c>
      <c r="CF109" s="57">
        <v>21</v>
      </c>
      <c r="CK109" s="57">
        <v>67</v>
      </c>
      <c r="CM109" s="57">
        <v>21</v>
      </c>
      <c r="CN109" s="57">
        <v>68</v>
      </c>
      <c r="CO109" s="57">
        <v>11</v>
      </c>
      <c r="CW109" s="57">
        <v>49</v>
      </c>
      <c r="DB109" s="57">
        <v>53</v>
      </c>
      <c r="DC109" s="57" t="s">
        <v>90</v>
      </c>
      <c r="DN109" s="57" t="s">
        <v>90</v>
      </c>
      <c r="DR109" s="57" t="s">
        <v>90</v>
      </c>
      <c r="DS109" s="57" t="s">
        <v>90</v>
      </c>
      <c r="EE109" s="57" t="s">
        <v>90</v>
      </c>
      <c r="EF109" s="57" t="s">
        <v>90</v>
      </c>
    </row>
    <row r="110" spans="1:136" x14ac:dyDescent="0.3">
      <c r="A110" s="57" t="s">
        <v>194</v>
      </c>
      <c r="B110" s="152" t="s">
        <v>178</v>
      </c>
      <c r="G110" s="57" t="s">
        <v>111</v>
      </c>
      <c r="H110" s="57" t="s">
        <v>111</v>
      </c>
      <c r="Q110" s="57" t="s">
        <v>111</v>
      </c>
      <c r="T110" s="57" t="s">
        <v>111</v>
      </c>
      <c r="U110" s="57" t="s">
        <v>111</v>
      </c>
      <c r="V110" s="57" t="s">
        <v>111</v>
      </c>
      <c r="AC110" s="57" t="s">
        <v>111</v>
      </c>
      <c r="AE110" s="57" t="s">
        <v>111</v>
      </c>
      <c r="AF110" s="57" t="s">
        <v>111</v>
      </c>
      <c r="AG110" s="57" t="s">
        <v>111</v>
      </c>
      <c r="AM110" s="57" t="s">
        <v>111</v>
      </c>
      <c r="AO110" s="57" t="s">
        <v>111</v>
      </c>
      <c r="AP110" s="57" t="s">
        <v>111</v>
      </c>
      <c r="AQ110" s="57" t="s">
        <v>111</v>
      </c>
      <c r="BA110" s="57">
        <v>12</v>
      </c>
      <c r="BB110" s="57" t="s">
        <v>111</v>
      </c>
      <c r="BQ110" s="57" t="s">
        <v>111</v>
      </c>
      <c r="BR110" s="57" t="s">
        <v>111</v>
      </c>
      <c r="CA110" s="57" t="s">
        <v>111</v>
      </c>
      <c r="CD110" s="57" t="s">
        <v>111</v>
      </c>
      <c r="CE110" s="57" t="s">
        <v>111</v>
      </c>
      <c r="CF110" s="57" t="s">
        <v>111</v>
      </c>
      <c r="CK110" s="57" t="s">
        <v>111</v>
      </c>
      <c r="CM110" s="57" t="s">
        <v>111</v>
      </c>
      <c r="CN110" s="57" t="s">
        <v>111</v>
      </c>
      <c r="CO110" s="57" t="s">
        <v>111</v>
      </c>
      <c r="CW110" s="57" t="s">
        <v>111</v>
      </c>
      <c r="DB110" s="57" t="s">
        <v>111</v>
      </c>
      <c r="DC110" s="57" t="s">
        <v>111</v>
      </c>
      <c r="DN110" s="57" t="s">
        <v>111</v>
      </c>
      <c r="DR110" s="57" t="s">
        <v>111</v>
      </c>
      <c r="DS110" s="57" t="s">
        <v>111</v>
      </c>
      <c r="EE110" s="57" t="s">
        <v>111</v>
      </c>
      <c r="EF110" s="57" t="s">
        <v>111</v>
      </c>
    </row>
  </sheetData>
  <mergeCells count="14">
    <mergeCell ref="AT1:AU1"/>
    <mergeCell ref="C1:O1"/>
    <mergeCell ref="P1:W1"/>
    <mergeCell ref="X1:Y1"/>
    <mergeCell ref="Z1:AI1"/>
    <mergeCell ref="AJ1:AS1"/>
    <mergeCell ref="DL1:DZ1"/>
    <mergeCell ref="EA1:EM1"/>
    <mergeCell ref="AV1:BI1"/>
    <mergeCell ref="BJ1:BY1"/>
    <mergeCell ref="BZ1:CG1"/>
    <mergeCell ref="CH1:CQ1"/>
    <mergeCell ref="CR1:CS1"/>
    <mergeCell ref="CT1:DK1"/>
  </mergeCells>
  <printOptions horizontalCentered="1"/>
  <pageMargins left="0.1" right="0.1" top="0.75" bottom="0.5" header="0.5" footer="0.5"/>
  <pageSetup scale="65" orientation="landscape" r:id="rId1"/>
  <headerFooter>
    <oddHeader>&amp;C&amp;"Arial,Bold"&amp;12SAR Priority Pollution Results: 2011-12</oddHeader>
    <oddFooter>&amp;CAttachment C-11-II.4</oddFooter>
  </headerFooter>
  <rowBreaks count="1" manualBreakCount="1">
    <brk id="56" max="142" man="1"/>
  </rowBreaks>
  <colBreaks count="7" manualBreakCount="7">
    <brk id="16" max="1048575" man="1"/>
    <brk id="37" max="1048575" man="1"/>
    <brk id="52" max="1048575" man="1"/>
    <brk id="67" max="109" man="1"/>
    <brk id="79" max="109" man="1"/>
    <brk id="95" max="1048575" man="1"/>
    <brk id="12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view="pageBreakPreview" zoomScale="70" zoomScaleNormal="100" zoomScaleSheetLayoutView="70" workbookViewId="0">
      <selection activeCell="A2" sqref="A2"/>
    </sheetView>
  </sheetViews>
  <sheetFormatPr defaultColWidth="9.1796875" defaultRowHeight="12.5" x14ac:dyDescent="0.25"/>
  <cols>
    <col min="1" max="1" width="11" style="1" customWidth="1"/>
    <col min="2" max="2" width="28.54296875" style="1" customWidth="1"/>
    <col min="3" max="3" width="26.81640625" style="1" customWidth="1"/>
    <col min="4" max="5" width="5.453125" style="2" customWidth="1"/>
    <col min="6" max="29" width="3.26953125" style="2" customWidth="1"/>
    <col min="30" max="16384" width="9.1796875" style="2"/>
  </cols>
  <sheetData>
    <row r="1" spans="1:30" ht="13.5" thickBot="1" x14ac:dyDescent="0.35">
      <c r="A1" s="3"/>
      <c r="B1" s="3"/>
      <c r="C1" s="3"/>
      <c r="D1" s="4"/>
      <c r="E1" s="4"/>
      <c r="F1" s="397" t="s">
        <v>0</v>
      </c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9"/>
      <c r="R1" s="400" t="s">
        <v>1</v>
      </c>
      <c r="S1" s="400"/>
      <c r="T1" s="400"/>
      <c r="U1" s="400"/>
      <c r="V1" s="400"/>
      <c r="W1" s="400"/>
      <c r="X1" s="400"/>
      <c r="Y1" s="400"/>
      <c r="Z1" s="400"/>
      <c r="AA1" s="400"/>
      <c r="AB1" s="400"/>
      <c r="AC1" s="401"/>
    </row>
    <row r="2" spans="1:30" ht="13" x14ac:dyDescent="0.3">
      <c r="A2" s="5"/>
      <c r="B2" s="6"/>
      <c r="C2" s="6"/>
      <c r="D2" s="388" t="s">
        <v>2</v>
      </c>
      <c r="E2" s="389"/>
      <c r="F2" s="390" t="s">
        <v>3</v>
      </c>
      <c r="G2" s="391"/>
      <c r="H2" s="7" t="s">
        <v>4</v>
      </c>
      <c r="I2" s="8"/>
      <c r="J2" s="392" t="s">
        <v>5</v>
      </c>
      <c r="K2" s="393"/>
      <c r="L2" s="392" t="s">
        <v>6</v>
      </c>
      <c r="M2" s="393"/>
      <c r="N2" s="392" t="s">
        <v>7</v>
      </c>
      <c r="O2" s="393"/>
      <c r="P2" s="392" t="s">
        <v>8</v>
      </c>
      <c r="Q2" s="402"/>
      <c r="R2" s="403" t="s">
        <v>3</v>
      </c>
      <c r="S2" s="395"/>
      <c r="T2" s="394" t="s">
        <v>4</v>
      </c>
      <c r="U2" s="395"/>
      <c r="V2" s="394" t="s">
        <v>5</v>
      </c>
      <c r="W2" s="395"/>
      <c r="X2" s="394" t="s">
        <v>6</v>
      </c>
      <c r="Y2" s="395"/>
      <c r="Z2" s="394" t="s">
        <v>7</v>
      </c>
      <c r="AA2" s="395"/>
      <c r="AB2" s="394" t="s">
        <v>8</v>
      </c>
      <c r="AC2" s="396"/>
    </row>
    <row r="3" spans="1:30" ht="13.5" thickBot="1" x14ac:dyDescent="0.35">
      <c r="A3" s="9" t="s">
        <v>9</v>
      </c>
      <c r="B3" s="10" t="s">
        <v>10</v>
      </c>
      <c r="C3" s="10" t="s">
        <v>11</v>
      </c>
      <c r="D3" s="11" t="s">
        <v>12</v>
      </c>
      <c r="E3" s="12" t="s">
        <v>13</v>
      </c>
      <c r="F3" s="13" t="s">
        <v>12</v>
      </c>
      <c r="G3" s="14" t="s">
        <v>13</v>
      </c>
      <c r="H3" s="14" t="s">
        <v>12</v>
      </c>
      <c r="I3" s="14" t="s">
        <v>13</v>
      </c>
      <c r="J3" s="15" t="s">
        <v>12</v>
      </c>
      <c r="K3" s="16" t="s">
        <v>13</v>
      </c>
      <c r="L3" s="14" t="s">
        <v>12</v>
      </c>
      <c r="M3" s="14" t="s">
        <v>13</v>
      </c>
      <c r="N3" s="15" t="s">
        <v>12</v>
      </c>
      <c r="O3" s="16" t="s">
        <v>13</v>
      </c>
      <c r="P3" s="14" t="s">
        <v>12</v>
      </c>
      <c r="Q3" s="17" t="s">
        <v>13</v>
      </c>
      <c r="R3" s="18" t="s">
        <v>12</v>
      </c>
      <c r="S3" s="18" t="s">
        <v>13</v>
      </c>
      <c r="T3" s="19" t="s">
        <v>12</v>
      </c>
      <c r="U3" s="20" t="s">
        <v>13</v>
      </c>
      <c r="V3" s="18" t="s">
        <v>12</v>
      </c>
      <c r="W3" s="18" t="s">
        <v>13</v>
      </c>
      <c r="X3" s="19" t="s">
        <v>12</v>
      </c>
      <c r="Y3" s="20" t="s">
        <v>13</v>
      </c>
      <c r="Z3" s="18" t="s">
        <v>12</v>
      </c>
      <c r="AA3" s="18" t="s">
        <v>13</v>
      </c>
      <c r="AB3" s="19" t="s">
        <v>12</v>
      </c>
      <c r="AC3" s="21" t="s">
        <v>13</v>
      </c>
    </row>
    <row r="4" spans="1:30" x14ac:dyDescent="0.25">
      <c r="A4" s="22" t="s">
        <v>14</v>
      </c>
      <c r="B4" s="23" t="s">
        <v>15</v>
      </c>
      <c r="C4" s="24" t="s">
        <v>16</v>
      </c>
      <c r="D4" s="25">
        <v>10</v>
      </c>
      <c r="E4" s="26">
        <v>3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8">
        <v>10</v>
      </c>
      <c r="O4" s="28">
        <v>3</v>
      </c>
      <c r="P4" s="27">
        <v>0</v>
      </c>
      <c r="Q4" s="29">
        <v>0</v>
      </c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17</v>
      </c>
    </row>
    <row r="5" spans="1:30" x14ac:dyDescent="0.25">
      <c r="A5" s="34" t="s">
        <v>18</v>
      </c>
      <c r="B5" s="35" t="s">
        <v>19</v>
      </c>
      <c r="C5" s="36" t="s">
        <v>16</v>
      </c>
      <c r="D5" s="37">
        <v>2</v>
      </c>
      <c r="E5" s="38">
        <v>6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40">
        <v>0</v>
      </c>
      <c r="R5" s="30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</row>
    <row r="6" spans="1:30" x14ac:dyDescent="0.25">
      <c r="A6" s="34" t="s">
        <v>20</v>
      </c>
      <c r="B6" s="35" t="s">
        <v>21</v>
      </c>
      <c r="C6" s="36" t="s">
        <v>16</v>
      </c>
      <c r="D6" s="37">
        <v>2</v>
      </c>
      <c r="E6" s="38">
        <v>5</v>
      </c>
      <c r="F6" s="39">
        <v>0</v>
      </c>
      <c r="G6" s="39">
        <v>0</v>
      </c>
      <c r="H6" s="39">
        <v>0</v>
      </c>
      <c r="I6" s="41">
        <v>1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41">
        <v>1</v>
      </c>
      <c r="P6" s="39">
        <v>0</v>
      </c>
      <c r="Q6" s="40">
        <v>0</v>
      </c>
      <c r="R6" s="30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3" t="s">
        <v>17</v>
      </c>
    </row>
    <row r="7" spans="1:30" x14ac:dyDescent="0.25">
      <c r="A7" s="34" t="s">
        <v>22</v>
      </c>
      <c r="B7" s="35" t="s">
        <v>21</v>
      </c>
      <c r="C7" s="36" t="s">
        <v>16</v>
      </c>
      <c r="D7" s="37">
        <v>2</v>
      </c>
      <c r="E7" s="38">
        <v>5</v>
      </c>
      <c r="F7" s="39">
        <v>0</v>
      </c>
      <c r="G7" s="39">
        <v>0</v>
      </c>
      <c r="H7" s="39">
        <v>0</v>
      </c>
      <c r="I7" s="41">
        <v>1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40">
        <v>0</v>
      </c>
      <c r="R7" s="30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3" t="s">
        <v>17</v>
      </c>
    </row>
    <row r="8" spans="1:30" x14ac:dyDescent="0.25">
      <c r="A8" s="34" t="s">
        <v>23</v>
      </c>
      <c r="B8" s="35" t="s">
        <v>24</v>
      </c>
      <c r="C8" s="36" t="s">
        <v>16</v>
      </c>
      <c r="D8" s="37">
        <v>11</v>
      </c>
      <c r="E8" s="38">
        <v>3</v>
      </c>
      <c r="F8" s="39">
        <v>0</v>
      </c>
      <c r="G8" s="39">
        <v>0</v>
      </c>
      <c r="H8" s="41">
        <v>1</v>
      </c>
      <c r="I8" s="41">
        <v>1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40">
        <v>0</v>
      </c>
      <c r="R8" s="30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33" t="s">
        <v>17</v>
      </c>
    </row>
    <row r="9" spans="1:30" x14ac:dyDescent="0.25">
      <c r="A9" s="34" t="s">
        <v>25</v>
      </c>
      <c r="B9" s="35" t="s">
        <v>24</v>
      </c>
      <c r="C9" s="36" t="s">
        <v>16</v>
      </c>
      <c r="D9" s="37">
        <v>11</v>
      </c>
      <c r="E9" s="38">
        <v>5</v>
      </c>
      <c r="F9" s="42">
        <v>0</v>
      </c>
      <c r="G9" s="39">
        <v>0</v>
      </c>
      <c r="H9" s="41">
        <v>2</v>
      </c>
      <c r="I9" s="41">
        <v>3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43">
        <v>1</v>
      </c>
      <c r="R9" s="30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</row>
    <row r="10" spans="1:30" x14ac:dyDescent="0.25">
      <c r="A10" s="34" t="s">
        <v>26</v>
      </c>
      <c r="B10" s="35" t="s">
        <v>19</v>
      </c>
      <c r="C10" s="36" t="s">
        <v>16</v>
      </c>
      <c r="D10" s="37">
        <v>2</v>
      </c>
      <c r="E10" s="38">
        <v>6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40">
        <v>0</v>
      </c>
      <c r="R10" s="3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</row>
    <row r="11" spans="1:30" x14ac:dyDescent="0.25">
      <c r="A11" s="34" t="s">
        <v>27</v>
      </c>
      <c r="B11" s="35" t="s">
        <v>21</v>
      </c>
      <c r="C11" s="36" t="s">
        <v>16</v>
      </c>
      <c r="D11" s="37">
        <v>2</v>
      </c>
      <c r="E11" s="38">
        <v>5</v>
      </c>
      <c r="F11" s="39">
        <v>0</v>
      </c>
      <c r="G11" s="39">
        <v>0</v>
      </c>
      <c r="H11" s="39">
        <v>0</v>
      </c>
      <c r="I11" s="41">
        <v>3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43">
        <v>1</v>
      </c>
      <c r="R11" s="3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/>
      <c r="AD11" s="33" t="s">
        <v>17</v>
      </c>
    </row>
    <row r="12" spans="1:30" x14ac:dyDescent="0.25">
      <c r="A12" s="34" t="s">
        <v>28</v>
      </c>
      <c r="B12" s="35" t="s">
        <v>24</v>
      </c>
      <c r="C12" s="36" t="s">
        <v>16</v>
      </c>
      <c r="D12" s="37">
        <v>11</v>
      </c>
      <c r="E12" s="38">
        <v>6</v>
      </c>
      <c r="F12" s="39">
        <v>0</v>
      </c>
      <c r="G12" s="39">
        <v>0</v>
      </c>
      <c r="H12" s="39">
        <v>0</v>
      </c>
      <c r="I12" s="41">
        <v>1</v>
      </c>
      <c r="J12" s="39">
        <v>0</v>
      </c>
      <c r="K12" s="39">
        <v>0</v>
      </c>
      <c r="L12" s="39">
        <v>0</v>
      </c>
      <c r="M12" s="39">
        <v>0</v>
      </c>
      <c r="N12" s="41">
        <v>11</v>
      </c>
      <c r="O12" s="39">
        <v>0</v>
      </c>
      <c r="P12" s="39">
        <v>0</v>
      </c>
      <c r="Q12" s="40">
        <v>0</v>
      </c>
      <c r="R12" s="3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</row>
    <row r="13" spans="1:30" x14ac:dyDescent="0.25">
      <c r="A13" s="34" t="s">
        <v>29</v>
      </c>
      <c r="B13" s="35" t="s">
        <v>24</v>
      </c>
      <c r="C13" s="36" t="s">
        <v>16</v>
      </c>
      <c r="D13" s="37">
        <v>10</v>
      </c>
      <c r="E13" s="38">
        <v>5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41">
        <v>10</v>
      </c>
      <c r="O13" s="41">
        <v>3</v>
      </c>
      <c r="P13" s="39">
        <v>0</v>
      </c>
      <c r="Q13" s="40">
        <v>0</v>
      </c>
      <c r="R13" s="3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</row>
    <row r="14" spans="1:30" ht="16.5" customHeight="1" x14ac:dyDescent="0.25">
      <c r="A14" s="34" t="s">
        <v>30</v>
      </c>
      <c r="B14" s="35" t="s">
        <v>24</v>
      </c>
      <c r="C14" s="36" t="s">
        <v>16</v>
      </c>
      <c r="D14" s="37">
        <v>10</v>
      </c>
      <c r="E14" s="38">
        <v>3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41">
        <v>4</v>
      </c>
      <c r="O14" s="39">
        <v>0</v>
      </c>
      <c r="P14" s="39">
        <v>0</v>
      </c>
      <c r="Q14" s="40">
        <v>0</v>
      </c>
      <c r="R14" s="3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2"/>
      <c r="AD14" s="33" t="s">
        <v>17</v>
      </c>
    </row>
    <row r="15" spans="1:30" x14ac:dyDescent="0.25">
      <c r="A15" s="34" t="s">
        <v>31</v>
      </c>
      <c r="B15" s="35" t="s">
        <v>21</v>
      </c>
      <c r="C15" s="36" t="s">
        <v>32</v>
      </c>
      <c r="D15" s="37">
        <v>1</v>
      </c>
      <c r="E15" s="38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40">
        <v>0</v>
      </c>
      <c r="R15" s="3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</row>
    <row r="16" spans="1:30" x14ac:dyDescent="0.25">
      <c r="A16" s="34" t="s">
        <v>33</v>
      </c>
      <c r="B16" s="35" t="s">
        <v>21</v>
      </c>
      <c r="C16" s="36" t="s">
        <v>32</v>
      </c>
      <c r="D16" s="37">
        <v>1</v>
      </c>
      <c r="E16" s="38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2"/>
    </row>
    <row r="17" spans="1:29" x14ac:dyDescent="0.25">
      <c r="A17" s="34" t="s">
        <v>34</v>
      </c>
      <c r="B17" s="44" t="s">
        <v>35</v>
      </c>
      <c r="C17" s="36" t="s">
        <v>32</v>
      </c>
      <c r="D17" s="37">
        <v>1</v>
      </c>
      <c r="E17" s="38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/>
    </row>
    <row r="18" spans="1:29" x14ac:dyDescent="0.25">
      <c r="A18" s="34" t="s">
        <v>36</v>
      </c>
      <c r="B18" s="44" t="s">
        <v>24</v>
      </c>
      <c r="C18" s="36" t="s">
        <v>32</v>
      </c>
      <c r="D18" s="37">
        <v>1</v>
      </c>
      <c r="E18" s="38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40">
        <v>0</v>
      </c>
      <c r="R18" s="3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/>
    </row>
    <row r="19" spans="1:29" x14ac:dyDescent="0.25">
      <c r="A19" s="34" t="s">
        <v>37</v>
      </c>
      <c r="B19" s="35" t="s">
        <v>21</v>
      </c>
      <c r="C19" s="36" t="s">
        <v>32</v>
      </c>
      <c r="D19" s="37">
        <v>1</v>
      </c>
      <c r="E19" s="38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40">
        <v>0</v>
      </c>
      <c r="R19" s="3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/>
    </row>
    <row r="20" spans="1:29" x14ac:dyDescent="0.25">
      <c r="A20" s="34" t="s">
        <v>38</v>
      </c>
      <c r="B20" s="44" t="s">
        <v>39</v>
      </c>
      <c r="C20" s="36" t="s">
        <v>32</v>
      </c>
      <c r="D20" s="37">
        <v>1</v>
      </c>
      <c r="E20" s="38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40">
        <v>0</v>
      </c>
      <c r="R20" s="3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2"/>
    </row>
    <row r="21" spans="1:29" x14ac:dyDescent="0.25">
      <c r="A21" s="34" t="s">
        <v>40</v>
      </c>
      <c r="B21" s="44" t="s">
        <v>39</v>
      </c>
      <c r="C21" s="36" t="s">
        <v>32</v>
      </c>
      <c r="D21" s="37">
        <v>1</v>
      </c>
      <c r="E21" s="38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40">
        <v>0</v>
      </c>
      <c r="R21" s="30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/>
    </row>
    <row r="22" spans="1:29" x14ac:dyDescent="0.25">
      <c r="A22" s="34" t="s">
        <v>41</v>
      </c>
      <c r="B22" s="35" t="s">
        <v>19</v>
      </c>
      <c r="C22" s="36" t="s">
        <v>42</v>
      </c>
      <c r="D22" s="37">
        <v>2</v>
      </c>
      <c r="E22" s="38">
        <v>2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  <c r="R22" s="39">
        <v>0</v>
      </c>
      <c r="S22" s="39">
        <v>0</v>
      </c>
      <c r="T22" s="41">
        <v>1</v>
      </c>
      <c r="U22" s="41">
        <v>1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8">
        <v>0</v>
      </c>
    </row>
    <row r="23" spans="1:29" x14ac:dyDescent="0.25">
      <c r="A23" s="34" t="s">
        <v>43</v>
      </c>
      <c r="B23" s="35" t="s">
        <v>19</v>
      </c>
      <c r="C23" s="36" t="s">
        <v>42</v>
      </c>
      <c r="D23" s="37">
        <v>2</v>
      </c>
      <c r="E23" s="38">
        <v>2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39">
        <v>0</v>
      </c>
      <c r="S23" s="39">
        <v>0</v>
      </c>
      <c r="T23" s="39">
        <v>0</v>
      </c>
      <c r="U23" s="41">
        <v>2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C23" s="38">
        <v>0</v>
      </c>
    </row>
    <row r="24" spans="1:29" x14ac:dyDescent="0.25">
      <c r="A24" s="34" t="s">
        <v>44</v>
      </c>
      <c r="B24" s="35" t="s">
        <v>19</v>
      </c>
      <c r="C24" s="36" t="s">
        <v>42</v>
      </c>
      <c r="D24" s="37">
        <v>2</v>
      </c>
      <c r="E24" s="38">
        <v>2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39">
        <v>0</v>
      </c>
      <c r="S24" s="39">
        <v>0</v>
      </c>
      <c r="T24" s="41">
        <v>1</v>
      </c>
      <c r="U24" s="41">
        <v>1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8">
        <v>0</v>
      </c>
    </row>
    <row r="25" spans="1:29" x14ac:dyDescent="0.25">
      <c r="A25" s="34" t="s">
        <v>45</v>
      </c>
      <c r="B25" s="35" t="s">
        <v>19</v>
      </c>
      <c r="C25" s="36" t="s">
        <v>42</v>
      </c>
      <c r="D25" s="37">
        <v>2</v>
      </c>
      <c r="E25" s="38">
        <v>2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8">
        <v>0</v>
      </c>
    </row>
    <row r="26" spans="1:29" x14ac:dyDescent="0.25">
      <c r="A26" s="34" t="s">
        <v>46</v>
      </c>
      <c r="B26" s="35" t="s">
        <v>24</v>
      </c>
      <c r="C26" s="36" t="s">
        <v>42</v>
      </c>
      <c r="D26" s="37">
        <v>4</v>
      </c>
      <c r="E26" s="38">
        <v>2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6"/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8">
        <v>0</v>
      </c>
    </row>
    <row r="27" spans="1:29" x14ac:dyDescent="0.25">
      <c r="A27" s="34" t="s">
        <v>47</v>
      </c>
      <c r="B27" s="35" t="s">
        <v>24</v>
      </c>
      <c r="C27" s="36" t="s">
        <v>42</v>
      </c>
      <c r="D27" s="37">
        <v>4</v>
      </c>
      <c r="E27" s="38">
        <v>2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6"/>
      <c r="R27" s="39">
        <v>0</v>
      </c>
      <c r="S27" s="39">
        <v>0</v>
      </c>
      <c r="T27" s="41">
        <v>1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8">
        <v>0</v>
      </c>
    </row>
    <row r="28" spans="1:29" x14ac:dyDescent="0.25">
      <c r="A28" s="34" t="s">
        <v>48</v>
      </c>
      <c r="B28" s="44" t="s">
        <v>39</v>
      </c>
      <c r="C28" s="36" t="s">
        <v>42</v>
      </c>
      <c r="D28" s="37">
        <v>2</v>
      </c>
      <c r="E28" s="38">
        <v>2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8">
        <v>0</v>
      </c>
    </row>
    <row r="29" spans="1:29" x14ac:dyDescent="0.25">
      <c r="A29" s="34" t="s">
        <v>49</v>
      </c>
      <c r="B29" s="35" t="s">
        <v>19</v>
      </c>
      <c r="C29" s="36" t="s">
        <v>42</v>
      </c>
      <c r="D29" s="37">
        <v>2</v>
      </c>
      <c r="E29" s="38">
        <v>2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  <c r="R29" s="39">
        <v>0</v>
      </c>
      <c r="S29" s="39">
        <v>0</v>
      </c>
      <c r="T29" s="41">
        <v>1</v>
      </c>
      <c r="U29" s="41">
        <v>1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8">
        <v>0</v>
      </c>
    </row>
    <row r="30" spans="1:29" x14ac:dyDescent="0.25">
      <c r="A30" s="34" t="s">
        <v>50</v>
      </c>
      <c r="B30" s="35" t="s">
        <v>24</v>
      </c>
      <c r="C30" s="36" t="s">
        <v>42</v>
      </c>
      <c r="D30" s="37">
        <v>4</v>
      </c>
      <c r="E30" s="38">
        <v>2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6"/>
      <c r="R30" s="39">
        <v>0</v>
      </c>
      <c r="S30" s="39">
        <v>0</v>
      </c>
      <c r="T30" s="41">
        <v>1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8">
        <v>0</v>
      </c>
    </row>
    <row r="31" spans="1:29" x14ac:dyDescent="0.25">
      <c r="A31" s="34" t="s">
        <v>51</v>
      </c>
      <c r="B31" s="35" t="s">
        <v>24</v>
      </c>
      <c r="C31" s="36" t="s">
        <v>42</v>
      </c>
      <c r="D31" s="37">
        <v>3</v>
      </c>
      <c r="E31" s="38">
        <v>2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6"/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8">
        <v>0</v>
      </c>
    </row>
    <row r="32" spans="1:29" x14ac:dyDescent="0.25">
      <c r="A32" s="34" t="s">
        <v>52</v>
      </c>
      <c r="B32" s="35" t="s">
        <v>24</v>
      </c>
      <c r="C32" s="36" t="s">
        <v>42</v>
      </c>
      <c r="D32" s="37">
        <v>4</v>
      </c>
      <c r="E32" s="38">
        <v>2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6"/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8">
        <v>0</v>
      </c>
    </row>
    <row r="33" spans="1:29" ht="13" thickBot="1" x14ac:dyDescent="0.3">
      <c r="A33" s="47" t="s">
        <v>53</v>
      </c>
      <c r="B33" s="48" t="s">
        <v>24</v>
      </c>
      <c r="C33" s="49" t="s">
        <v>42</v>
      </c>
      <c r="D33" s="50">
        <v>4</v>
      </c>
      <c r="E33" s="51">
        <v>2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3"/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1">
        <v>0</v>
      </c>
    </row>
    <row r="34" spans="1:29" x14ac:dyDescent="0.25">
      <c r="A34" s="35"/>
      <c r="B34" s="35"/>
      <c r="C34" s="3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x14ac:dyDescent="0.25">
      <c r="A35" s="35"/>
      <c r="B35" s="35"/>
      <c r="C35" s="3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</sheetData>
  <mergeCells count="14">
    <mergeCell ref="V2:W2"/>
    <mergeCell ref="X2:Y2"/>
    <mergeCell ref="Z2:AA2"/>
    <mergeCell ref="AB2:AC2"/>
    <mergeCell ref="F1:Q1"/>
    <mergeCell ref="R1:AC1"/>
    <mergeCell ref="P2:Q2"/>
    <mergeCell ref="R2:S2"/>
    <mergeCell ref="T2:U2"/>
    <mergeCell ref="D2:E2"/>
    <mergeCell ref="F2:G2"/>
    <mergeCell ref="J2:K2"/>
    <mergeCell ref="L2:M2"/>
    <mergeCell ref="N2:O2"/>
  </mergeCells>
  <conditionalFormatting sqref="N2">
    <cfRule type="cellIs" dxfId="0" priority="1" operator="equal">
      <formula>"""DX"""</formula>
    </cfRule>
  </conditionalFormatting>
  <printOptions horizontalCentered="1"/>
  <pageMargins left="0.1" right="0.1" top="0.75" bottom="0.5" header="0.3" footer="0.3"/>
  <pageSetup scale="85" orientation="landscape" r:id="rId1"/>
  <headerFooter>
    <oddHeader>&amp;C&amp;"Arial,Bold"&amp;12SAR Exceedance of CTR Acute Criteria For Dissolved Metals: 2011-12</oddHeader>
    <oddFooter>&amp;CTable of C-11-II.8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7"/>
  <sheetViews>
    <sheetView view="pageBreakPreview" zoomScale="60" zoomScaleNormal="100" workbookViewId="0">
      <pane xSplit="2" ySplit="3" topLeftCell="C4" activePane="bottomRight" state="frozen"/>
      <selection activeCell="Z88" sqref="Z88"/>
      <selection pane="topRight" activeCell="Z88" sqref="Z88"/>
      <selection pane="bottomLeft" activeCell="Z88" sqref="Z88"/>
      <selection pane="bottomRight" activeCell="A2" sqref="A2"/>
    </sheetView>
  </sheetViews>
  <sheetFormatPr defaultRowHeight="12.5" x14ac:dyDescent="0.25"/>
  <cols>
    <col min="1" max="1" width="11.453125" style="57" customWidth="1"/>
    <col min="2" max="2" width="13.26953125" style="57" customWidth="1"/>
    <col min="3" max="3" width="8.7265625" style="56"/>
    <col min="4" max="6" width="7.81640625" style="56" customWidth="1"/>
    <col min="7" max="7" width="12.54296875" style="56" customWidth="1"/>
    <col min="8" max="8" width="10" style="56" customWidth="1"/>
    <col min="9" max="9" width="10" style="56" bestFit="1" customWidth="1"/>
    <col min="10" max="15" width="7" style="56" customWidth="1"/>
    <col min="16" max="16384" width="8.7265625" style="56"/>
  </cols>
  <sheetData>
    <row r="1" spans="1:17" ht="13" thickBot="1" x14ac:dyDescent="0.3">
      <c r="A1" s="158"/>
      <c r="B1" s="60"/>
      <c r="C1" s="159"/>
      <c r="D1" s="404" t="s">
        <v>391</v>
      </c>
      <c r="E1" s="405"/>
      <c r="F1" s="406"/>
      <c r="G1" s="407" t="s">
        <v>392</v>
      </c>
      <c r="H1" s="408"/>
      <c r="I1" s="408"/>
      <c r="J1" s="408"/>
      <c r="K1" s="409"/>
      <c r="L1" s="410" t="s">
        <v>393</v>
      </c>
      <c r="M1" s="411"/>
      <c r="N1" s="411"/>
      <c r="O1" s="412"/>
    </row>
    <row r="2" spans="1:17" ht="89.5" x14ac:dyDescent="0.25">
      <c r="A2" s="160"/>
      <c r="B2" s="59"/>
      <c r="C2" s="161" t="s">
        <v>394</v>
      </c>
      <c r="D2" s="162" t="s">
        <v>218</v>
      </c>
      <c r="E2" s="163" t="s">
        <v>219</v>
      </c>
      <c r="F2" s="164" t="s">
        <v>220</v>
      </c>
      <c r="G2" s="165" t="s">
        <v>218</v>
      </c>
      <c r="H2" s="163" t="s">
        <v>219</v>
      </c>
      <c r="I2" s="163" t="s">
        <v>220</v>
      </c>
      <c r="J2" s="166" t="s">
        <v>395</v>
      </c>
      <c r="K2" s="167" t="s">
        <v>223</v>
      </c>
      <c r="L2" s="168" t="s">
        <v>218</v>
      </c>
      <c r="M2" s="169" t="s">
        <v>219</v>
      </c>
      <c r="N2" s="169" t="s">
        <v>220</v>
      </c>
      <c r="O2" s="170" t="s">
        <v>223</v>
      </c>
    </row>
    <row r="3" spans="1:17" ht="13" thickBot="1" x14ac:dyDescent="0.3">
      <c r="A3" s="171" t="s">
        <v>83</v>
      </c>
      <c r="B3" s="58" t="s">
        <v>191</v>
      </c>
      <c r="C3" s="172"/>
      <c r="D3" s="413" t="s">
        <v>182</v>
      </c>
      <c r="E3" s="414"/>
      <c r="F3" s="415"/>
      <c r="G3" s="416" t="s">
        <v>182</v>
      </c>
      <c r="H3" s="414"/>
      <c r="I3" s="414"/>
      <c r="J3" s="173" t="s">
        <v>396</v>
      </c>
      <c r="K3" s="174" t="s">
        <v>185</v>
      </c>
      <c r="L3" s="416" t="s">
        <v>182</v>
      </c>
      <c r="M3" s="414"/>
      <c r="N3" s="414"/>
      <c r="O3" s="175" t="s">
        <v>185</v>
      </c>
    </row>
    <row r="4" spans="1:17" x14ac:dyDescent="0.25">
      <c r="A4" s="176" t="s">
        <v>397</v>
      </c>
      <c r="B4" s="177">
        <v>41003.381944444445</v>
      </c>
      <c r="C4" s="178" t="s">
        <v>398</v>
      </c>
      <c r="D4" s="179">
        <v>9</v>
      </c>
      <c r="E4" s="145" t="s">
        <v>122</v>
      </c>
      <c r="F4" s="180" t="s">
        <v>122</v>
      </c>
      <c r="G4" s="176" t="s">
        <v>399</v>
      </c>
      <c r="H4" s="145">
        <v>20</v>
      </c>
      <c r="I4" s="145">
        <v>20</v>
      </c>
      <c r="J4" s="145">
        <v>0.42</v>
      </c>
      <c r="K4" s="181">
        <v>16.399999999999999</v>
      </c>
      <c r="L4" s="179">
        <v>20</v>
      </c>
      <c r="M4" s="145">
        <v>9</v>
      </c>
      <c r="N4" s="145" t="s">
        <v>122</v>
      </c>
      <c r="O4" s="181">
        <v>14.7</v>
      </c>
    </row>
    <row r="5" spans="1:17" x14ac:dyDescent="0.25">
      <c r="A5" s="182" t="s">
        <v>397</v>
      </c>
      <c r="B5" s="183">
        <v>41008.395833333336</v>
      </c>
      <c r="C5" s="184" t="s">
        <v>287</v>
      </c>
      <c r="D5" s="185" t="s">
        <v>400</v>
      </c>
      <c r="E5" s="148">
        <v>9</v>
      </c>
      <c r="F5" s="186" t="s">
        <v>122</v>
      </c>
      <c r="G5" s="182" t="s">
        <v>401</v>
      </c>
      <c r="H5" s="148">
        <v>50</v>
      </c>
      <c r="I5" s="148">
        <v>40</v>
      </c>
      <c r="J5" s="150"/>
      <c r="K5" s="187"/>
      <c r="L5" s="185">
        <v>20</v>
      </c>
      <c r="M5" s="148" t="s">
        <v>122</v>
      </c>
      <c r="N5" s="148" t="s">
        <v>122</v>
      </c>
      <c r="O5" s="188" t="s">
        <v>287</v>
      </c>
    </row>
    <row r="6" spans="1:17" x14ac:dyDescent="0.25">
      <c r="A6" s="182" t="s">
        <v>397</v>
      </c>
      <c r="B6" s="183">
        <v>41015.399305555555</v>
      </c>
      <c r="C6" s="189" t="s">
        <v>398</v>
      </c>
      <c r="D6" s="185">
        <v>30</v>
      </c>
      <c r="E6" s="148" t="s">
        <v>122</v>
      </c>
      <c r="F6" s="186" t="s">
        <v>122</v>
      </c>
      <c r="G6" s="182" t="s">
        <v>161</v>
      </c>
      <c r="H6" s="148">
        <v>99</v>
      </c>
      <c r="I6" s="148">
        <v>330</v>
      </c>
      <c r="J6" s="148">
        <v>0.65300000000000002</v>
      </c>
      <c r="K6" s="190">
        <v>15.7</v>
      </c>
      <c r="L6" s="185">
        <v>20</v>
      </c>
      <c r="M6" s="148" t="s">
        <v>122</v>
      </c>
      <c r="N6" s="148" t="s">
        <v>122</v>
      </c>
      <c r="O6" s="190">
        <v>13.3</v>
      </c>
    </row>
    <row r="7" spans="1:17" x14ac:dyDescent="0.25">
      <c r="A7" s="182" t="s">
        <v>397</v>
      </c>
      <c r="B7" s="183">
        <v>41023.39166666667</v>
      </c>
      <c r="C7" s="189" t="s">
        <v>398</v>
      </c>
      <c r="D7" s="185">
        <v>50</v>
      </c>
      <c r="E7" s="148">
        <v>9</v>
      </c>
      <c r="F7" s="186" t="s">
        <v>122</v>
      </c>
      <c r="G7" s="182">
        <v>280</v>
      </c>
      <c r="H7" s="148">
        <v>100</v>
      </c>
      <c r="I7" s="148">
        <v>250</v>
      </c>
      <c r="J7" s="148">
        <v>0.437</v>
      </c>
      <c r="K7" s="190">
        <v>17</v>
      </c>
      <c r="L7" s="185" t="s">
        <v>122</v>
      </c>
      <c r="M7" s="148" t="s">
        <v>122</v>
      </c>
      <c r="N7" s="148" t="s">
        <v>122</v>
      </c>
      <c r="O7" s="190">
        <v>16.2</v>
      </c>
    </row>
    <row r="8" spans="1:17" x14ac:dyDescent="0.25">
      <c r="A8" s="182" t="s">
        <v>397</v>
      </c>
      <c r="B8" s="183">
        <v>41029.375</v>
      </c>
      <c r="C8" s="189" t="s">
        <v>398</v>
      </c>
      <c r="D8" s="185">
        <v>160</v>
      </c>
      <c r="E8" s="148" t="s">
        <v>122</v>
      </c>
      <c r="F8" s="186">
        <v>9</v>
      </c>
      <c r="G8" s="182" t="s">
        <v>402</v>
      </c>
      <c r="H8" s="148">
        <v>60</v>
      </c>
      <c r="I8" s="148">
        <v>260</v>
      </c>
      <c r="J8" s="148">
        <v>0.82799999999999996</v>
      </c>
      <c r="K8" s="190">
        <v>18.8</v>
      </c>
      <c r="L8" s="185">
        <v>9</v>
      </c>
      <c r="M8" s="148" t="s">
        <v>122</v>
      </c>
      <c r="N8" s="148" t="s">
        <v>122</v>
      </c>
      <c r="O8" s="187"/>
    </row>
    <row r="9" spans="1:17" x14ac:dyDescent="0.25">
      <c r="A9" s="182" t="s">
        <v>397</v>
      </c>
      <c r="B9" s="183">
        <v>40756.395833333336</v>
      </c>
      <c r="C9" s="189" t="s">
        <v>398</v>
      </c>
      <c r="D9" s="185">
        <v>20</v>
      </c>
      <c r="E9" s="148" t="s">
        <v>122</v>
      </c>
      <c r="F9" s="186" t="s">
        <v>122</v>
      </c>
      <c r="G9" s="182">
        <v>2600</v>
      </c>
      <c r="H9" s="148">
        <v>580</v>
      </c>
      <c r="I9" s="148">
        <v>390</v>
      </c>
      <c r="J9" s="148">
        <v>0.74250000000000005</v>
      </c>
      <c r="K9" s="190">
        <v>20.399999999999999</v>
      </c>
      <c r="L9" s="185" t="s">
        <v>403</v>
      </c>
      <c r="M9" s="148">
        <v>30</v>
      </c>
      <c r="N9" s="148">
        <v>40</v>
      </c>
      <c r="O9" s="190">
        <v>17.7</v>
      </c>
    </row>
    <row r="10" spans="1:17" x14ac:dyDescent="0.25">
      <c r="A10" s="182" t="s">
        <v>397</v>
      </c>
      <c r="B10" s="183">
        <v>40766.458333333336</v>
      </c>
      <c r="C10" s="189" t="s">
        <v>404</v>
      </c>
      <c r="D10" s="185" t="s">
        <v>122</v>
      </c>
      <c r="E10" s="148" t="s">
        <v>122</v>
      </c>
      <c r="F10" s="186" t="s">
        <v>122</v>
      </c>
      <c r="G10" s="182" t="s">
        <v>119</v>
      </c>
      <c r="H10" s="148">
        <v>220</v>
      </c>
      <c r="I10" s="148">
        <v>1410</v>
      </c>
      <c r="J10" s="148">
        <v>0.435</v>
      </c>
      <c r="K10" s="190">
        <v>19.399999999999999</v>
      </c>
      <c r="L10" s="185" t="s">
        <v>405</v>
      </c>
      <c r="M10" s="148">
        <v>40</v>
      </c>
      <c r="N10" s="148">
        <v>120</v>
      </c>
      <c r="O10" s="190">
        <v>19.899999999999999</v>
      </c>
    </row>
    <row r="11" spans="1:17" x14ac:dyDescent="0.25">
      <c r="A11" s="182" t="s">
        <v>397</v>
      </c>
      <c r="B11" s="183">
        <v>40770.420138888891</v>
      </c>
      <c r="C11" s="189" t="s">
        <v>398</v>
      </c>
      <c r="D11" s="185">
        <v>30</v>
      </c>
      <c r="E11" s="148">
        <v>9</v>
      </c>
      <c r="F11" s="186">
        <v>9</v>
      </c>
      <c r="G11" s="182">
        <v>2500</v>
      </c>
      <c r="H11" s="148">
        <v>60</v>
      </c>
      <c r="I11" s="148">
        <v>430</v>
      </c>
      <c r="J11" s="148">
        <v>0.58799999999999997</v>
      </c>
      <c r="K11" s="190">
        <v>20.2</v>
      </c>
      <c r="L11" s="185">
        <v>99</v>
      </c>
      <c r="M11" s="148">
        <v>30</v>
      </c>
      <c r="N11" s="148">
        <v>30</v>
      </c>
      <c r="O11" s="190">
        <v>20.100000000000001</v>
      </c>
    </row>
    <row r="12" spans="1:17" x14ac:dyDescent="0.25">
      <c r="A12" s="182" t="s">
        <v>397</v>
      </c>
      <c r="B12" s="183">
        <v>40777.413194444445</v>
      </c>
      <c r="C12" s="189" t="s">
        <v>398</v>
      </c>
      <c r="D12" s="185">
        <v>9</v>
      </c>
      <c r="E12" s="148" t="s">
        <v>122</v>
      </c>
      <c r="F12" s="186">
        <v>9</v>
      </c>
      <c r="G12" s="182" t="s">
        <v>406</v>
      </c>
      <c r="H12" s="148">
        <v>120</v>
      </c>
      <c r="I12" s="148">
        <v>200</v>
      </c>
      <c r="J12" s="148">
        <v>0.33</v>
      </c>
      <c r="K12" s="190">
        <v>19.7</v>
      </c>
      <c r="L12" s="185">
        <v>380</v>
      </c>
      <c r="M12" s="148">
        <v>300</v>
      </c>
      <c r="N12" s="148">
        <v>9</v>
      </c>
      <c r="O12" s="190">
        <v>20.3</v>
      </c>
      <c r="Q12" s="57"/>
    </row>
    <row r="13" spans="1:17" x14ac:dyDescent="0.25">
      <c r="A13" s="182" t="s">
        <v>397</v>
      </c>
      <c r="B13" s="183">
        <v>40784.454861111109</v>
      </c>
      <c r="C13" s="189" t="s">
        <v>398</v>
      </c>
      <c r="D13" s="185">
        <v>40</v>
      </c>
      <c r="E13" s="148">
        <v>20</v>
      </c>
      <c r="F13" s="186" t="s">
        <v>122</v>
      </c>
      <c r="G13" s="182">
        <v>2800</v>
      </c>
      <c r="H13" s="148">
        <v>90</v>
      </c>
      <c r="I13" s="148">
        <v>270</v>
      </c>
      <c r="J13" s="148">
        <v>0.68</v>
      </c>
      <c r="K13" s="190">
        <v>20.100000000000001</v>
      </c>
      <c r="L13" s="185">
        <v>60</v>
      </c>
      <c r="M13" s="148" t="s">
        <v>122</v>
      </c>
      <c r="N13" s="148">
        <v>9</v>
      </c>
      <c r="O13" s="190">
        <v>19.399999999999999</v>
      </c>
    </row>
    <row r="14" spans="1:17" x14ac:dyDescent="0.25">
      <c r="A14" s="182" t="s">
        <v>397</v>
      </c>
      <c r="B14" s="183">
        <v>40882.420138888891</v>
      </c>
      <c r="C14" s="189" t="s">
        <v>398</v>
      </c>
      <c r="D14" s="185">
        <v>380</v>
      </c>
      <c r="E14" s="148" t="s">
        <v>122</v>
      </c>
      <c r="F14" s="186">
        <v>9</v>
      </c>
      <c r="G14" s="182" t="s">
        <v>407</v>
      </c>
      <c r="H14" s="148">
        <v>170</v>
      </c>
      <c r="I14" s="148">
        <v>520</v>
      </c>
      <c r="J14" s="148">
        <v>0.97109999999999996</v>
      </c>
      <c r="K14" s="190">
        <v>10.199999999999999</v>
      </c>
      <c r="L14" s="185">
        <v>9</v>
      </c>
      <c r="M14" s="148" t="s">
        <v>122</v>
      </c>
      <c r="N14" s="148" t="s">
        <v>122</v>
      </c>
      <c r="O14" s="190">
        <v>14.9</v>
      </c>
    </row>
    <row r="15" spans="1:17" x14ac:dyDescent="0.25">
      <c r="A15" s="182" t="s">
        <v>397</v>
      </c>
      <c r="B15" s="183">
        <v>40898.409722222219</v>
      </c>
      <c r="C15" s="189" t="s">
        <v>398</v>
      </c>
      <c r="D15" s="185">
        <v>30</v>
      </c>
      <c r="E15" s="148" t="s">
        <v>122</v>
      </c>
      <c r="F15" s="186" t="s">
        <v>122</v>
      </c>
      <c r="G15" s="182" t="s">
        <v>408</v>
      </c>
      <c r="H15" s="148">
        <v>70</v>
      </c>
      <c r="I15" s="148">
        <v>99</v>
      </c>
      <c r="J15" s="148">
        <v>0.71399999999999997</v>
      </c>
      <c r="K15" s="190">
        <v>10.7</v>
      </c>
      <c r="L15" s="185" t="s">
        <v>122</v>
      </c>
      <c r="M15" s="148">
        <v>9</v>
      </c>
      <c r="N15" s="148" t="s">
        <v>122</v>
      </c>
      <c r="O15" s="190">
        <v>15</v>
      </c>
    </row>
    <row r="16" spans="1:17" x14ac:dyDescent="0.25">
      <c r="A16" s="182" t="s">
        <v>397</v>
      </c>
      <c r="B16" s="183">
        <v>40904.395833333336</v>
      </c>
      <c r="C16" s="189" t="s">
        <v>398</v>
      </c>
      <c r="D16" s="185" t="s">
        <v>122</v>
      </c>
      <c r="E16" s="148" t="s">
        <v>122</v>
      </c>
      <c r="F16" s="186" t="s">
        <v>122</v>
      </c>
      <c r="G16" s="182">
        <v>330</v>
      </c>
      <c r="H16" s="148">
        <v>60</v>
      </c>
      <c r="I16" s="148">
        <v>50</v>
      </c>
      <c r="J16" s="148">
        <v>0.65800000000000003</v>
      </c>
      <c r="K16" s="190">
        <v>9.5</v>
      </c>
      <c r="L16" s="185">
        <v>30</v>
      </c>
      <c r="M16" s="148" t="s">
        <v>122</v>
      </c>
      <c r="N16" s="148" t="s">
        <v>122</v>
      </c>
      <c r="O16" s="190">
        <v>14.6</v>
      </c>
    </row>
    <row r="17" spans="1:21" x14ac:dyDescent="0.25">
      <c r="A17" s="182" t="s">
        <v>397</v>
      </c>
      <c r="B17" s="183">
        <v>40940.434027777781</v>
      </c>
      <c r="C17" s="189" t="s">
        <v>398</v>
      </c>
      <c r="D17" s="185">
        <v>310</v>
      </c>
      <c r="E17" s="148">
        <v>9</v>
      </c>
      <c r="F17" s="186">
        <v>9</v>
      </c>
      <c r="G17" s="182">
        <v>5800</v>
      </c>
      <c r="H17" s="148">
        <v>40</v>
      </c>
      <c r="I17" s="148">
        <v>40</v>
      </c>
      <c r="J17" s="148">
        <v>0.59399999999999997</v>
      </c>
      <c r="K17" s="190">
        <v>13.8</v>
      </c>
      <c r="L17" s="185" t="s">
        <v>122</v>
      </c>
      <c r="M17" s="148" t="s">
        <v>122</v>
      </c>
      <c r="N17" s="148" t="s">
        <v>122</v>
      </c>
      <c r="O17" s="190">
        <v>16.3</v>
      </c>
    </row>
    <row r="18" spans="1:21" x14ac:dyDescent="0.25">
      <c r="A18" s="182" t="s">
        <v>397</v>
      </c>
      <c r="B18" s="183">
        <v>40945.416666666664</v>
      </c>
      <c r="C18" s="189" t="s">
        <v>398</v>
      </c>
      <c r="D18" s="185">
        <v>90</v>
      </c>
      <c r="E18" s="148">
        <v>40</v>
      </c>
      <c r="F18" s="186" t="s">
        <v>122</v>
      </c>
      <c r="G18" s="182" t="s">
        <v>409</v>
      </c>
      <c r="H18" s="148">
        <v>180</v>
      </c>
      <c r="I18" s="148">
        <v>120</v>
      </c>
      <c r="J18" s="148">
        <v>0.75600000000000001</v>
      </c>
      <c r="K18" s="190">
        <v>13.7</v>
      </c>
      <c r="L18" s="185">
        <v>60</v>
      </c>
      <c r="M18" s="148">
        <v>9</v>
      </c>
      <c r="N18" s="148" t="s">
        <v>122</v>
      </c>
      <c r="O18" s="190">
        <v>15.3</v>
      </c>
    </row>
    <row r="19" spans="1:21" x14ac:dyDescent="0.25">
      <c r="A19" s="182" t="s">
        <v>397</v>
      </c>
      <c r="B19" s="183">
        <v>40961.458333333336</v>
      </c>
      <c r="C19" s="189" t="s">
        <v>398</v>
      </c>
      <c r="D19" s="185">
        <v>40</v>
      </c>
      <c r="E19" s="148">
        <v>9</v>
      </c>
      <c r="F19" s="186" t="s">
        <v>122</v>
      </c>
      <c r="G19" s="182">
        <v>240</v>
      </c>
      <c r="H19" s="148">
        <v>20</v>
      </c>
      <c r="I19" s="148">
        <v>40</v>
      </c>
      <c r="J19" s="148">
        <v>0.68600000000000005</v>
      </c>
      <c r="K19" s="190">
        <v>13.3</v>
      </c>
      <c r="L19" s="185">
        <v>150</v>
      </c>
      <c r="M19" s="148">
        <v>130</v>
      </c>
      <c r="N19" s="148">
        <v>60</v>
      </c>
      <c r="O19" s="190">
        <v>15.8</v>
      </c>
    </row>
    <row r="20" spans="1:21" x14ac:dyDescent="0.25">
      <c r="A20" s="182" t="s">
        <v>397</v>
      </c>
      <c r="B20" s="183">
        <v>40966.397222222222</v>
      </c>
      <c r="C20" s="189" t="s">
        <v>398</v>
      </c>
      <c r="D20" s="185" t="s">
        <v>122</v>
      </c>
      <c r="E20" s="148" t="s">
        <v>122</v>
      </c>
      <c r="F20" s="186" t="s">
        <v>122</v>
      </c>
      <c r="G20" s="182" t="s">
        <v>410</v>
      </c>
      <c r="H20" s="148" t="s">
        <v>122</v>
      </c>
      <c r="I20" s="148">
        <v>110</v>
      </c>
      <c r="J20" s="148">
        <v>0.61199999999999999</v>
      </c>
      <c r="K20" s="190">
        <v>14.2</v>
      </c>
      <c r="L20" s="185">
        <v>9</v>
      </c>
      <c r="M20" s="148">
        <v>30</v>
      </c>
      <c r="N20" s="148" t="s">
        <v>122</v>
      </c>
      <c r="O20" s="190">
        <v>14.9</v>
      </c>
    </row>
    <row r="21" spans="1:21" x14ac:dyDescent="0.25">
      <c r="A21" s="182" t="s">
        <v>397</v>
      </c>
      <c r="B21" s="183">
        <v>40911.416666666664</v>
      </c>
      <c r="C21" s="189" t="s">
        <v>398</v>
      </c>
      <c r="D21" s="185">
        <v>9</v>
      </c>
      <c r="E21" s="148" t="s">
        <v>122</v>
      </c>
      <c r="F21" s="186" t="s">
        <v>122</v>
      </c>
      <c r="G21" s="182">
        <v>240</v>
      </c>
      <c r="H21" s="148">
        <v>20</v>
      </c>
      <c r="I21" s="148">
        <v>70</v>
      </c>
      <c r="J21" s="148">
        <v>1.133</v>
      </c>
      <c r="K21" s="190">
        <v>10.8</v>
      </c>
      <c r="L21" s="185">
        <v>9</v>
      </c>
      <c r="M21" s="148">
        <v>9</v>
      </c>
      <c r="N21" s="148" t="s">
        <v>122</v>
      </c>
      <c r="O21" s="190">
        <v>15.3</v>
      </c>
    </row>
    <row r="22" spans="1:21" x14ac:dyDescent="0.25">
      <c r="A22" s="182" t="s">
        <v>397</v>
      </c>
      <c r="B22" s="183">
        <v>40917.416666666664</v>
      </c>
      <c r="C22" s="189" t="s">
        <v>398</v>
      </c>
      <c r="D22" s="185">
        <v>380</v>
      </c>
      <c r="E22" s="148">
        <v>250</v>
      </c>
      <c r="F22" s="186">
        <v>40</v>
      </c>
      <c r="G22" s="182" t="s">
        <v>411</v>
      </c>
      <c r="H22" s="148">
        <v>50</v>
      </c>
      <c r="I22" s="148">
        <v>90</v>
      </c>
      <c r="J22" s="148">
        <v>0.92700000000000005</v>
      </c>
      <c r="K22" s="190">
        <v>10.199999999999999</v>
      </c>
      <c r="L22" s="185">
        <v>150</v>
      </c>
      <c r="M22" s="148">
        <v>90</v>
      </c>
      <c r="N22" s="148">
        <v>20</v>
      </c>
      <c r="O22" s="190">
        <v>15.1</v>
      </c>
    </row>
    <row r="23" spans="1:21" x14ac:dyDescent="0.25">
      <c r="A23" s="182" t="s">
        <v>397</v>
      </c>
      <c r="B23" s="183">
        <v>40926.364583333336</v>
      </c>
      <c r="C23" s="189" t="s">
        <v>398</v>
      </c>
      <c r="D23" s="185">
        <v>40</v>
      </c>
      <c r="E23" s="148" t="s">
        <v>122</v>
      </c>
      <c r="F23" s="186">
        <v>30</v>
      </c>
      <c r="G23" s="182">
        <v>2500</v>
      </c>
      <c r="H23" s="148">
        <v>110</v>
      </c>
      <c r="I23" s="148">
        <v>410</v>
      </c>
      <c r="J23" s="148">
        <v>0.82399999999999995</v>
      </c>
      <c r="K23" s="190">
        <v>9.1</v>
      </c>
      <c r="L23" s="185" t="s">
        <v>122</v>
      </c>
      <c r="M23" s="148" t="s">
        <v>122</v>
      </c>
      <c r="N23" s="148" t="s">
        <v>122</v>
      </c>
      <c r="O23" s="190">
        <v>13.9</v>
      </c>
    </row>
    <row r="24" spans="1:21" x14ac:dyDescent="0.25">
      <c r="A24" s="182" t="s">
        <v>397</v>
      </c>
      <c r="B24" s="183">
        <v>40729.385416666664</v>
      </c>
      <c r="C24" s="189" t="s">
        <v>398</v>
      </c>
      <c r="D24" s="185">
        <v>230</v>
      </c>
      <c r="E24" s="148">
        <v>30</v>
      </c>
      <c r="F24" s="186">
        <v>9</v>
      </c>
      <c r="G24" s="182" t="s">
        <v>412</v>
      </c>
      <c r="H24" s="148">
        <v>140</v>
      </c>
      <c r="I24" s="148">
        <v>220</v>
      </c>
      <c r="J24" s="148">
        <v>0.42</v>
      </c>
      <c r="K24" s="190">
        <v>20.3</v>
      </c>
      <c r="L24" s="185">
        <v>9</v>
      </c>
      <c r="M24" s="148" t="s">
        <v>122</v>
      </c>
      <c r="N24" s="148" t="s">
        <v>122</v>
      </c>
      <c r="O24" s="190">
        <v>20.5</v>
      </c>
    </row>
    <row r="25" spans="1:21" x14ac:dyDescent="0.25">
      <c r="A25" s="182" t="s">
        <v>397</v>
      </c>
      <c r="B25" s="183">
        <v>40736.479166666664</v>
      </c>
      <c r="C25" s="189" t="s">
        <v>404</v>
      </c>
      <c r="D25" s="185">
        <v>130</v>
      </c>
      <c r="E25" s="148">
        <v>30</v>
      </c>
      <c r="F25" s="186">
        <v>9</v>
      </c>
      <c r="G25" s="182">
        <v>2300</v>
      </c>
      <c r="H25" s="148">
        <v>100</v>
      </c>
      <c r="I25" s="148">
        <v>170</v>
      </c>
      <c r="J25" s="148">
        <v>1.482</v>
      </c>
      <c r="K25" s="190">
        <v>20.5</v>
      </c>
      <c r="L25" s="185">
        <v>70</v>
      </c>
      <c r="M25" s="148" t="s">
        <v>122</v>
      </c>
      <c r="N25" s="148">
        <v>9</v>
      </c>
      <c r="O25" s="190">
        <v>21.2</v>
      </c>
    </row>
    <row r="26" spans="1:21" x14ac:dyDescent="0.25">
      <c r="A26" s="182" t="s">
        <v>397</v>
      </c>
      <c r="B26" s="183">
        <v>40742.40625</v>
      </c>
      <c r="C26" s="189" t="s">
        <v>398</v>
      </c>
      <c r="D26" s="185">
        <v>70</v>
      </c>
      <c r="E26" s="148" t="s">
        <v>122</v>
      </c>
      <c r="F26" s="186" t="s">
        <v>122</v>
      </c>
      <c r="G26" s="182">
        <v>2300</v>
      </c>
      <c r="H26" s="148">
        <v>60</v>
      </c>
      <c r="I26" s="148">
        <v>200</v>
      </c>
      <c r="J26" s="148">
        <v>0.504</v>
      </c>
      <c r="K26" s="190">
        <v>20.5</v>
      </c>
      <c r="L26" s="185">
        <v>190</v>
      </c>
      <c r="M26" s="148">
        <v>30</v>
      </c>
      <c r="N26" s="148">
        <v>160</v>
      </c>
      <c r="O26" s="190">
        <v>19.899999999999999</v>
      </c>
    </row>
    <row r="27" spans="1:21" x14ac:dyDescent="0.25">
      <c r="A27" s="182" t="s">
        <v>397</v>
      </c>
      <c r="B27" s="183">
        <v>40749.409722222219</v>
      </c>
      <c r="C27" s="189" t="s">
        <v>398</v>
      </c>
      <c r="D27" s="185" t="s">
        <v>122</v>
      </c>
      <c r="E27" s="148" t="s">
        <v>122</v>
      </c>
      <c r="F27" s="186" t="s">
        <v>122</v>
      </c>
      <c r="G27" s="182" t="s">
        <v>411</v>
      </c>
      <c r="H27" s="148">
        <v>140</v>
      </c>
      <c r="I27" s="148">
        <v>240</v>
      </c>
      <c r="J27" s="148">
        <v>0.44879999999999998</v>
      </c>
      <c r="K27" s="190">
        <v>20.100000000000001</v>
      </c>
      <c r="L27" s="185">
        <v>9</v>
      </c>
      <c r="M27" s="148">
        <v>9</v>
      </c>
      <c r="N27" s="148">
        <v>20</v>
      </c>
      <c r="O27" s="190">
        <v>20.7</v>
      </c>
    </row>
    <row r="28" spans="1:21" x14ac:dyDescent="0.25">
      <c r="A28" s="182" t="s">
        <v>397</v>
      </c>
      <c r="B28" s="183">
        <v>41064.378472222219</v>
      </c>
      <c r="C28" s="189" t="s">
        <v>398</v>
      </c>
      <c r="D28" s="185">
        <v>40</v>
      </c>
      <c r="E28" s="148" t="s">
        <v>122</v>
      </c>
      <c r="F28" s="186" t="s">
        <v>122</v>
      </c>
      <c r="G28" s="182" t="s">
        <v>413</v>
      </c>
      <c r="H28" s="148">
        <v>220</v>
      </c>
      <c r="I28" s="148">
        <v>140</v>
      </c>
      <c r="J28" s="148">
        <v>0.75600000000000001</v>
      </c>
      <c r="K28" s="190">
        <v>19.100000000000001</v>
      </c>
      <c r="L28" s="185">
        <v>150</v>
      </c>
      <c r="M28" s="148">
        <v>90</v>
      </c>
      <c r="N28" s="148">
        <v>9</v>
      </c>
      <c r="O28" s="190">
        <v>19.5</v>
      </c>
    </row>
    <row r="29" spans="1:21" x14ac:dyDescent="0.25">
      <c r="A29" s="182" t="s">
        <v>397</v>
      </c>
      <c r="B29" s="183">
        <v>41071.364583333336</v>
      </c>
      <c r="C29" s="189" t="s">
        <v>398</v>
      </c>
      <c r="D29" s="185" t="s">
        <v>414</v>
      </c>
      <c r="E29" s="148" t="s">
        <v>122</v>
      </c>
      <c r="F29" s="186">
        <v>310</v>
      </c>
      <c r="G29" s="182" t="s">
        <v>166</v>
      </c>
      <c r="H29" s="148">
        <v>750</v>
      </c>
      <c r="I29" s="148">
        <v>1420</v>
      </c>
      <c r="J29" s="148">
        <v>0.26400000000000001</v>
      </c>
      <c r="K29" s="190">
        <v>19.7</v>
      </c>
      <c r="L29" s="185">
        <v>30</v>
      </c>
      <c r="M29" s="148">
        <v>30</v>
      </c>
      <c r="N29" s="148">
        <v>240</v>
      </c>
      <c r="O29" s="190">
        <v>20.3</v>
      </c>
    </row>
    <row r="30" spans="1:21" x14ac:dyDescent="0.25">
      <c r="A30" s="182" t="s">
        <v>397</v>
      </c>
      <c r="B30" s="183">
        <v>41078.381944444445</v>
      </c>
      <c r="C30" s="189" t="s">
        <v>398</v>
      </c>
      <c r="D30" s="185">
        <v>70</v>
      </c>
      <c r="E30" s="148">
        <v>20</v>
      </c>
      <c r="F30" s="186">
        <v>20</v>
      </c>
      <c r="G30" s="182" t="s">
        <v>106</v>
      </c>
      <c r="H30" s="148">
        <v>30</v>
      </c>
      <c r="I30" s="148">
        <v>120</v>
      </c>
      <c r="J30" s="148">
        <v>0.54600000000000004</v>
      </c>
      <c r="K30" s="190">
        <v>20.7</v>
      </c>
      <c r="L30" s="185">
        <v>40</v>
      </c>
      <c r="M30" s="148">
        <v>20</v>
      </c>
      <c r="N30" s="148">
        <v>50</v>
      </c>
      <c r="O30" s="190">
        <v>19.2</v>
      </c>
    </row>
    <row r="31" spans="1:21" x14ac:dyDescent="0.25">
      <c r="A31" s="182" t="s">
        <v>397</v>
      </c>
      <c r="B31" s="183">
        <v>41085.388888888891</v>
      </c>
      <c r="C31" s="189" t="s">
        <v>398</v>
      </c>
      <c r="D31" s="185">
        <v>40</v>
      </c>
      <c r="E31" s="148">
        <v>9</v>
      </c>
      <c r="F31" s="186" t="s">
        <v>122</v>
      </c>
      <c r="G31" s="182" t="s">
        <v>415</v>
      </c>
      <c r="H31" s="148">
        <v>170</v>
      </c>
      <c r="I31" s="148">
        <v>130</v>
      </c>
      <c r="J31" s="148">
        <v>0.81599999999999995</v>
      </c>
      <c r="K31" s="190">
        <v>20.3</v>
      </c>
      <c r="L31" s="185" t="s">
        <v>122</v>
      </c>
      <c r="M31" s="148">
        <v>9</v>
      </c>
      <c r="N31" s="148" t="s">
        <v>122</v>
      </c>
      <c r="O31" s="190">
        <v>18.899999999999999</v>
      </c>
      <c r="Q31" s="57"/>
      <c r="R31" s="57"/>
      <c r="S31" s="57"/>
      <c r="T31" s="57"/>
      <c r="U31" s="57"/>
    </row>
    <row r="32" spans="1:21" x14ac:dyDescent="0.25">
      <c r="A32" s="182" t="s">
        <v>397</v>
      </c>
      <c r="B32" s="183">
        <v>40973.413194444445</v>
      </c>
      <c r="C32" s="189" t="s">
        <v>398</v>
      </c>
      <c r="D32" s="185" t="s">
        <v>122</v>
      </c>
      <c r="E32" s="148" t="s">
        <v>122</v>
      </c>
      <c r="F32" s="186" t="s">
        <v>122</v>
      </c>
      <c r="G32" s="182">
        <v>440</v>
      </c>
      <c r="H32" s="148" t="s">
        <v>122</v>
      </c>
      <c r="I32" s="148">
        <v>50</v>
      </c>
      <c r="J32" s="148">
        <v>0.61199999999999999</v>
      </c>
      <c r="K32" s="190">
        <v>13.4</v>
      </c>
      <c r="L32" s="185">
        <v>9</v>
      </c>
      <c r="M32" s="148" t="s">
        <v>122</v>
      </c>
      <c r="N32" s="148" t="s">
        <v>122</v>
      </c>
      <c r="O32" s="190">
        <v>14.9</v>
      </c>
    </row>
    <row r="33" spans="1:15" x14ac:dyDescent="0.25">
      <c r="A33" s="182" t="s">
        <v>397</v>
      </c>
      <c r="B33" s="183">
        <v>40980.434027777781</v>
      </c>
      <c r="C33" s="189" t="s">
        <v>398</v>
      </c>
      <c r="D33" s="185">
        <v>80</v>
      </c>
      <c r="E33" s="148">
        <v>9</v>
      </c>
      <c r="F33" s="186">
        <v>9</v>
      </c>
      <c r="G33" s="182" t="s">
        <v>169</v>
      </c>
      <c r="H33" s="148">
        <v>9</v>
      </c>
      <c r="I33" s="148">
        <v>40</v>
      </c>
      <c r="J33" s="148">
        <v>0.30099999999999999</v>
      </c>
      <c r="K33" s="190">
        <v>15.1</v>
      </c>
      <c r="L33" s="185">
        <v>40</v>
      </c>
      <c r="M33" s="148">
        <v>30</v>
      </c>
      <c r="N33" s="148" t="s">
        <v>122</v>
      </c>
      <c r="O33" s="190">
        <v>14.1</v>
      </c>
    </row>
    <row r="34" spans="1:15" x14ac:dyDescent="0.25">
      <c r="A34" s="182" t="s">
        <v>397</v>
      </c>
      <c r="B34" s="183">
        <v>40990.401388888888</v>
      </c>
      <c r="C34" s="189" t="s">
        <v>398</v>
      </c>
      <c r="D34" s="185">
        <v>80</v>
      </c>
      <c r="E34" s="148">
        <v>9</v>
      </c>
      <c r="F34" s="186">
        <v>9</v>
      </c>
      <c r="G34" s="182" t="s">
        <v>416</v>
      </c>
      <c r="H34" s="148">
        <v>30</v>
      </c>
      <c r="I34" s="148">
        <v>60</v>
      </c>
      <c r="J34" s="148">
        <v>0.36399999999999999</v>
      </c>
      <c r="K34" s="190">
        <v>13.8</v>
      </c>
      <c r="L34" s="185">
        <v>40</v>
      </c>
      <c r="M34" s="148">
        <v>40</v>
      </c>
      <c r="N34" s="148" t="s">
        <v>122</v>
      </c>
      <c r="O34" s="190">
        <v>12.3</v>
      </c>
    </row>
    <row r="35" spans="1:15" x14ac:dyDescent="0.25">
      <c r="A35" s="182" t="s">
        <v>397</v>
      </c>
      <c r="B35" s="183">
        <v>40997.381944444445</v>
      </c>
      <c r="C35" s="189" t="s">
        <v>398</v>
      </c>
      <c r="D35" s="185">
        <v>3800</v>
      </c>
      <c r="E35" s="148">
        <v>1430</v>
      </c>
      <c r="F35" s="186">
        <v>430</v>
      </c>
      <c r="G35" s="182">
        <v>1600</v>
      </c>
      <c r="H35" s="148">
        <v>40</v>
      </c>
      <c r="I35" s="148">
        <v>130</v>
      </c>
      <c r="J35" s="148">
        <v>0.63800000000000001</v>
      </c>
      <c r="K35" s="190">
        <v>15.7</v>
      </c>
      <c r="L35" s="185" t="s">
        <v>122</v>
      </c>
      <c r="M35" s="148" t="s">
        <v>122</v>
      </c>
      <c r="N35" s="148" t="s">
        <v>122</v>
      </c>
      <c r="O35" s="190">
        <v>14.6</v>
      </c>
    </row>
    <row r="36" spans="1:15" x14ac:dyDescent="0.25">
      <c r="A36" s="182" t="s">
        <v>397</v>
      </c>
      <c r="B36" s="183">
        <v>41036.40625</v>
      </c>
      <c r="C36" s="189" t="s">
        <v>404</v>
      </c>
      <c r="D36" s="185">
        <v>120</v>
      </c>
      <c r="E36" s="148">
        <v>20</v>
      </c>
      <c r="F36" s="186">
        <v>9</v>
      </c>
      <c r="G36" s="182" t="s">
        <v>417</v>
      </c>
      <c r="H36" s="148">
        <v>30</v>
      </c>
      <c r="I36" s="148">
        <v>140</v>
      </c>
      <c r="J36" s="148">
        <v>0.63400000000000001</v>
      </c>
      <c r="K36" s="190">
        <v>18.899999999999999</v>
      </c>
      <c r="L36" s="185">
        <v>20</v>
      </c>
      <c r="M36" s="148">
        <v>30</v>
      </c>
      <c r="N36" s="148">
        <v>50</v>
      </c>
      <c r="O36" s="190">
        <v>18.7</v>
      </c>
    </row>
    <row r="37" spans="1:15" x14ac:dyDescent="0.25">
      <c r="A37" s="182" t="s">
        <v>397</v>
      </c>
      <c r="B37" s="183">
        <v>41043.388888888891</v>
      </c>
      <c r="C37" s="189" t="s">
        <v>398</v>
      </c>
      <c r="D37" s="185" t="s">
        <v>122</v>
      </c>
      <c r="E37" s="148" t="s">
        <v>122</v>
      </c>
      <c r="F37" s="186">
        <v>9</v>
      </c>
      <c r="G37" s="182" t="s">
        <v>102</v>
      </c>
      <c r="H37" s="148">
        <v>70</v>
      </c>
      <c r="I37" s="148">
        <v>80</v>
      </c>
      <c r="J37" s="148">
        <v>0.54600000000000004</v>
      </c>
      <c r="K37" s="190">
        <v>19.5</v>
      </c>
      <c r="L37" s="185">
        <v>50</v>
      </c>
      <c r="M37" s="148" t="s">
        <v>122</v>
      </c>
      <c r="N37" s="148" t="s">
        <v>122</v>
      </c>
      <c r="O37" s="190">
        <v>18.2</v>
      </c>
    </row>
    <row r="38" spans="1:15" x14ac:dyDescent="0.25">
      <c r="A38" s="182" t="s">
        <v>397</v>
      </c>
      <c r="B38" s="183">
        <v>41050.352777777778</v>
      </c>
      <c r="C38" s="189" t="s">
        <v>398</v>
      </c>
      <c r="D38" s="185">
        <v>50</v>
      </c>
      <c r="E38" s="148">
        <v>9</v>
      </c>
      <c r="F38" s="186">
        <v>9</v>
      </c>
      <c r="G38" s="182" t="s">
        <v>153</v>
      </c>
      <c r="H38" s="148">
        <v>30</v>
      </c>
      <c r="I38" s="148">
        <v>90</v>
      </c>
      <c r="J38" s="148">
        <v>0.17499999999999999</v>
      </c>
      <c r="K38" s="190">
        <v>20.399999999999999</v>
      </c>
      <c r="L38" s="185" t="s">
        <v>418</v>
      </c>
      <c r="M38" s="148" t="s">
        <v>122</v>
      </c>
      <c r="N38" s="148" t="s">
        <v>122</v>
      </c>
      <c r="O38" s="187"/>
    </row>
    <row r="39" spans="1:15" x14ac:dyDescent="0.25">
      <c r="A39" s="182" t="s">
        <v>397</v>
      </c>
      <c r="B39" s="183">
        <v>41058.375</v>
      </c>
      <c r="C39" s="189" t="s">
        <v>398</v>
      </c>
      <c r="D39" s="185">
        <v>40</v>
      </c>
      <c r="E39" s="148">
        <v>20</v>
      </c>
      <c r="F39" s="186" t="s">
        <v>122</v>
      </c>
      <c r="G39" s="182" t="s">
        <v>419</v>
      </c>
      <c r="H39" s="148">
        <v>90</v>
      </c>
      <c r="I39" s="148">
        <v>80</v>
      </c>
      <c r="J39" s="148">
        <v>0.67200000000000004</v>
      </c>
      <c r="K39" s="190">
        <v>19.2</v>
      </c>
      <c r="L39" s="185" t="s">
        <v>420</v>
      </c>
      <c r="M39" s="148" t="s">
        <v>122</v>
      </c>
      <c r="N39" s="148" t="s">
        <v>122</v>
      </c>
      <c r="O39" s="190">
        <v>19.5</v>
      </c>
    </row>
    <row r="40" spans="1:15" x14ac:dyDescent="0.25">
      <c r="A40" s="182" t="s">
        <v>397</v>
      </c>
      <c r="B40" s="183">
        <v>40849.385416666664</v>
      </c>
      <c r="C40" s="189" t="s">
        <v>398</v>
      </c>
      <c r="D40" s="185">
        <v>2700</v>
      </c>
      <c r="E40" s="148">
        <v>9</v>
      </c>
      <c r="F40" s="186">
        <v>140</v>
      </c>
      <c r="G40" s="182" t="s">
        <v>421</v>
      </c>
      <c r="H40" s="148">
        <v>280</v>
      </c>
      <c r="I40" s="148">
        <v>10000</v>
      </c>
      <c r="J40" s="148">
        <v>0.68400000000000005</v>
      </c>
      <c r="K40" s="190">
        <v>15.3</v>
      </c>
      <c r="L40" s="185" t="s">
        <v>422</v>
      </c>
      <c r="M40" s="148">
        <v>9</v>
      </c>
      <c r="N40" s="148">
        <v>80</v>
      </c>
      <c r="O40" s="190">
        <v>17.399999999999999</v>
      </c>
    </row>
    <row r="41" spans="1:15" x14ac:dyDescent="0.25">
      <c r="A41" s="182" t="s">
        <v>397</v>
      </c>
      <c r="B41" s="183">
        <v>40856.361111111109</v>
      </c>
      <c r="C41" s="189" t="s">
        <v>398</v>
      </c>
      <c r="D41" s="185">
        <v>3300</v>
      </c>
      <c r="E41" s="148">
        <v>30</v>
      </c>
      <c r="F41" s="186">
        <v>80</v>
      </c>
      <c r="G41" s="182" t="s">
        <v>423</v>
      </c>
      <c r="H41" s="148">
        <v>480</v>
      </c>
      <c r="I41" s="148">
        <v>2100</v>
      </c>
      <c r="J41" s="148">
        <v>0.70199999999999996</v>
      </c>
      <c r="K41" s="190">
        <v>11.5</v>
      </c>
      <c r="L41" s="185">
        <v>60</v>
      </c>
      <c r="M41" s="148">
        <v>20</v>
      </c>
      <c r="N41" s="148">
        <v>9</v>
      </c>
      <c r="O41" s="190">
        <v>16.2</v>
      </c>
    </row>
    <row r="42" spans="1:15" x14ac:dyDescent="0.25">
      <c r="A42" s="182" t="s">
        <v>397</v>
      </c>
      <c r="B42" s="183">
        <v>40863.395833333336</v>
      </c>
      <c r="C42" s="189" t="s">
        <v>398</v>
      </c>
      <c r="D42" s="185" t="s">
        <v>399</v>
      </c>
      <c r="E42" s="148" t="s">
        <v>122</v>
      </c>
      <c r="F42" s="186" t="s">
        <v>122</v>
      </c>
      <c r="G42" s="182">
        <v>33000</v>
      </c>
      <c r="H42" s="148">
        <v>130</v>
      </c>
      <c r="I42" s="148">
        <v>520</v>
      </c>
      <c r="J42" s="148">
        <v>0.50600000000000001</v>
      </c>
      <c r="K42" s="190">
        <v>15.7</v>
      </c>
      <c r="L42" s="185">
        <v>470</v>
      </c>
      <c r="M42" s="148" t="s">
        <v>122</v>
      </c>
      <c r="N42" s="148">
        <v>9</v>
      </c>
      <c r="O42" s="190">
        <v>17.5</v>
      </c>
    </row>
    <row r="43" spans="1:15" x14ac:dyDescent="0.25">
      <c r="A43" s="182" t="s">
        <v>397</v>
      </c>
      <c r="B43" s="183">
        <v>40875.427083333336</v>
      </c>
      <c r="C43" s="189" t="s">
        <v>398</v>
      </c>
      <c r="D43" s="185">
        <v>420</v>
      </c>
      <c r="E43" s="148" t="s">
        <v>122</v>
      </c>
      <c r="F43" s="186">
        <v>20</v>
      </c>
      <c r="G43" s="182" t="s">
        <v>424</v>
      </c>
      <c r="H43" s="148">
        <v>40</v>
      </c>
      <c r="I43" s="148">
        <v>210</v>
      </c>
      <c r="J43" s="148">
        <v>0.95230000000000004</v>
      </c>
      <c r="K43" s="190">
        <v>13.1</v>
      </c>
      <c r="L43" s="185">
        <v>20</v>
      </c>
      <c r="M43" s="148" t="s">
        <v>122</v>
      </c>
      <c r="N43" s="148" t="s">
        <v>122</v>
      </c>
      <c r="O43" s="190">
        <v>16</v>
      </c>
    </row>
    <row r="44" spans="1:15" x14ac:dyDescent="0.25">
      <c r="A44" s="182" t="s">
        <v>397</v>
      </c>
      <c r="B44" s="183">
        <v>40827.475694444445</v>
      </c>
      <c r="C44" s="189" t="s">
        <v>398</v>
      </c>
      <c r="D44" s="185" t="s">
        <v>122</v>
      </c>
      <c r="E44" s="148">
        <v>9</v>
      </c>
      <c r="F44" s="186" t="s">
        <v>122</v>
      </c>
      <c r="G44" s="182" t="s">
        <v>425</v>
      </c>
      <c r="H44" s="148">
        <v>200</v>
      </c>
      <c r="I44" s="148">
        <v>260</v>
      </c>
      <c r="J44" s="148">
        <v>1.24</v>
      </c>
      <c r="K44" s="190">
        <v>18.3</v>
      </c>
      <c r="L44" s="185" t="s">
        <v>122</v>
      </c>
      <c r="M44" s="148" t="s">
        <v>122</v>
      </c>
      <c r="N44" s="148" t="s">
        <v>122</v>
      </c>
      <c r="O44" s="190">
        <v>18.3</v>
      </c>
    </row>
    <row r="45" spans="1:15" x14ac:dyDescent="0.25">
      <c r="A45" s="182" t="s">
        <v>397</v>
      </c>
      <c r="B45" s="183">
        <v>40833.440972222219</v>
      </c>
      <c r="C45" s="189" t="s">
        <v>398</v>
      </c>
      <c r="D45" s="185">
        <v>410</v>
      </c>
      <c r="E45" s="148">
        <v>40</v>
      </c>
      <c r="F45" s="186">
        <v>50</v>
      </c>
      <c r="G45" s="182" t="s">
        <v>426</v>
      </c>
      <c r="H45" s="148">
        <v>200</v>
      </c>
      <c r="I45" s="148">
        <v>550</v>
      </c>
      <c r="J45" s="148">
        <v>0.40500000000000003</v>
      </c>
      <c r="K45" s="190">
        <v>17.7</v>
      </c>
      <c r="L45" s="185">
        <v>70</v>
      </c>
      <c r="M45" s="148">
        <v>60</v>
      </c>
      <c r="N45" s="148">
        <v>30</v>
      </c>
      <c r="O45" s="190">
        <v>17.600000000000001</v>
      </c>
    </row>
    <row r="46" spans="1:15" x14ac:dyDescent="0.25">
      <c r="A46" s="182" t="s">
        <v>397</v>
      </c>
      <c r="B46" s="183">
        <v>40840.40625</v>
      </c>
      <c r="C46" s="189" t="s">
        <v>398</v>
      </c>
      <c r="D46" s="185">
        <v>2400</v>
      </c>
      <c r="E46" s="148">
        <v>30</v>
      </c>
      <c r="F46" s="186">
        <v>99</v>
      </c>
      <c r="G46" s="182" t="s">
        <v>406</v>
      </c>
      <c r="H46" s="148">
        <v>150</v>
      </c>
      <c r="I46" s="148">
        <v>260</v>
      </c>
      <c r="J46" s="148">
        <v>0.79920000000000002</v>
      </c>
      <c r="K46" s="190">
        <v>17.8</v>
      </c>
      <c r="L46" s="185">
        <v>20</v>
      </c>
      <c r="M46" s="148" t="s">
        <v>122</v>
      </c>
      <c r="N46" s="148" t="s">
        <v>122</v>
      </c>
      <c r="O46" s="190">
        <v>17.3</v>
      </c>
    </row>
    <row r="47" spans="1:15" x14ac:dyDescent="0.25">
      <c r="A47" s="182" t="s">
        <v>397</v>
      </c>
      <c r="B47" s="183">
        <v>40792.416666666664</v>
      </c>
      <c r="C47" s="189" t="s">
        <v>398</v>
      </c>
      <c r="D47" s="185">
        <v>40</v>
      </c>
      <c r="E47" s="148">
        <v>9</v>
      </c>
      <c r="F47" s="186" t="s">
        <v>122</v>
      </c>
      <c r="G47" s="182">
        <v>2100</v>
      </c>
      <c r="H47" s="148">
        <v>130</v>
      </c>
      <c r="I47" s="148">
        <v>220</v>
      </c>
      <c r="J47" s="148">
        <v>0.5</v>
      </c>
      <c r="K47" s="190">
        <v>19.100000000000001</v>
      </c>
      <c r="L47" s="185">
        <v>80</v>
      </c>
      <c r="M47" s="148">
        <v>9</v>
      </c>
      <c r="N47" s="148" t="s">
        <v>122</v>
      </c>
      <c r="O47" s="190">
        <v>17.600000000000001</v>
      </c>
    </row>
    <row r="48" spans="1:15" x14ac:dyDescent="0.25">
      <c r="A48" s="182" t="s">
        <v>397</v>
      </c>
      <c r="B48" s="183">
        <v>40798.423611111109</v>
      </c>
      <c r="C48" s="189" t="s">
        <v>398</v>
      </c>
      <c r="D48" s="185" t="s">
        <v>146</v>
      </c>
      <c r="E48" s="148">
        <v>9</v>
      </c>
      <c r="F48" s="186">
        <v>20</v>
      </c>
      <c r="G48" s="182">
        <v>34000</v>
      </c>
      <c r="H48" s="148" t="s">
        <v>427</v>
      </c>
      <c r="I48" s="148">
        <v>2000</v>
      </c>
      <c r="J48" s="148">
        <v>0.67</v>
      </c>
      <c r="K48" s="190">
        <v>18.600000000000001</v>
      </c>
      <c r="L48" s="185">
        <v>9</v>
      </c>
      <c r="M48" s="148" t="s">
        <v>122</v>
      </c>
      <c r="N48" s="148" t="s">
        <v>122</v>
      </c>
      <c r="O48" s="190">
        <v>19.3</v>
      </c>
    </row>
    <row r="49" spans="1:15" x14ac:dyDescent="0.25">
      <c r="A49" s="182" t="s">
        <v>397</v>
      </c>
      <c r="B49" s="183">
        <v>40805.395833333336</v>
      </c>
      <c r="C49" s="189" t="s">
        <v>398</v>
      </c>
      <c r="D49" s="185">
        <v>20</v>
      </c>
      <c r="E49" s="148">
        <v>9</v>
      </c>
      <c r="F49" s="186" t="s">
        <v>122</v>
      </c>
      <c r="G49" s="182" t="s">
        <v>426</v>
      </c>
      <c r="H49" s="148">
        <v>160</v>
      </c>
      <c r="I49" s="148">
        <v>490</v>
      </c>
      <c r="J49" s="148">
        <v>0.69</v>
      </c>
      <c r="K49" s="190">
        <v>18.5</v>
      </c>
      <c r="L49" s="185">
        <v>90</v>
      </c>
      <c r="M49" s="148">
        <v>70</v>
      </c>
      <c r="N49" s="148">
        <v>20</v>
      </c>
      <c r="O49" s="190">
        <v>19</v>
      </c>
    </row>
    <row r="50" spans="1:15" x14ac:dyDescent="0.25">
      <c r="A50" s="182" t="s">
        <v>397</v>
      </c>
      <c r="B50" s="183">
        <v>40812.46875</v>
      </c>
      <c r="C50" s="189" t="s">
        <v>398</v>
      </c>
      <c r="D50" s="185" t="s">
        <v>428</v>
      </c>
      <c r="E50" s="148" t="s">
        <v>122</v>
      </c>
      <c r="F50" s="186">
        <v>20</v>
      </c>
      <c r="G50" s="182">
        <v>3100</v>
      </c>
      <c r="H50" s="148">
        <v>130</v>
      </c>
      <c r="I50" s="148">
        <v>250</v>
      </c>
      <c r="J50" s="148">
        <v>1.21</v>
      </c>
      <c r="K50" s="190">
        <v>18.8</v>
      </c>
      <c r="L50" s="185" t="s">
        <v>414</v>
      </c>
      <c r="M50" s="148">
        <v>40</v>
      </c>
      <c r="N50" s="148">
        <v>170</v>
      </c>
      <c r="O50" s="190">
        <v>18.399999999999999</v>
      </c>
    </row>
    <row r="51" spans="1:15" x14ac:dyDescent="0.25">
      <c r="A51" s="182" t="s">
        <v>429</v>
      </c>
      <c r="B51" s="183">
        <v>41003.3125</v>
      </c>
      <c r="C51" s="191"/>
      <c r="D51" s="192"/>
      <c r="E51" s="150"/>
      <c r="F51" s="193"/>
      <c r="G51" s="194"/>
      <c r="H51" s="150"/>
      <c r="I51" s="150"/>
      <c r="J51" s="150"/>
      <c r="K51" s="187"/>
      <c r="L51" s="185" t="s">
        <v>122</v>
      </c>
      <c r="M51" s="148" t="s">
        <v>122</v>
      </c>
      <c r="N51" s="148" t="s">
        <v>122</v>
      </c>
      <c r="O51" s="190">
        <v>13.2</v>
      </c>
    </row>
    <row r="52" spans="1:15" x14ac:dyDescent="0.25">
      <c r="A52" s="182" t="s">
        <v>429</v>
      </c>
      <c r="B52" s="183">
        <v>41008.326388888891</v>
      </c>
      <c r="C52" s="191"/>
      <c r="D52" s="192"/>
      <c r="E52" s="150"/>
      <c r="F52" s="193"/>
      <c r="G52" s="194"/>
      <c r="H52" s="150"/>
      <c r="I52" s="150"/>
      <c r="J52" s="150"/>
      <c r="K52" s="187"/>
      <c r="L52" s="185" t="s">
        <v>122</v>
      </c>
      <c r="M52" s="148" t="s">
        <v>122</v>
      </c>
      <c r="N52" s="148" t="s">
        <v>122</v>
      </c>
      <c r="O52" s="187"/>
    </row>
    <row r="53" spans="1:15" x14ac:dyDescent="0.25">
      <c r="A53" s="182" t="s">
        <v>429</v>
      </c>
      <c r="B53" s="183">
        <v>41015.319444444445</v>
      </c>
      <c r="C53" s="191"/>
      <c r="D53" s="192"/>
      <c r="E53" s="150"/>
      <c r="F53" s="193"/>
      <c r="G53" s="194"/>
      <c r="H53" s="150"/>
      <c r="I53" s="150"/>
      <c r="J53" s="150"/>
      <c r="K53" s="187"/>
      <c r="L53" s="185" t="s">
        <v>122</v>
      </c>
      <c r="M53" s="148" t="s">
        <v>122</v>
      </c>
      <c r="N53" s="148">
        <v>9</v>
      </c>
      <c r="O53" s="190">
        <v>13.1</v>
      </c>
    </row>
    <row r="54" spans="1:15" x14ac:dyDescent="0.25">
      <c r="A54" s="182" t="s">
        <v>429</v>
      </c>
      <c r="B54" s="183">
        <v>41023.326388888891</v>
      </c>
      <c r="C54" s="191"/>
      <c r="D54" s="192"/>
      <c r="E54" s="150"/>
      <c r="F54" s="193"/>
      <c r="G54" s="194"/>
      <c r="H54" s="150"/>
      <c r="I54" s="150"/>
      <c r="J54" s="150"/>
      <c r="K54" s="187"/>
      <c r="L54" s="185">
        <v>20</v>
      </c>
      <c r="M54" s="148">
        <v>20</v>
      </c>
      <c r="N54" s="148" t="s">
        <v>122</v>
      </c>
      <c r="O54" s="190">
        <v>16.100000000000001</v>
      </c>
    </row>
    <row r="55" spans="1:15" x14ac:dyDescent="0.25">
      <c r="A55" s="182" t="s">
        <v>429</v>
      </c>
      <c r="B55" s="183">
        <v>41029.309027777781</v>
      </c>
      <c r="C55" s="191"/>
      <c r="D55" s="192"/>
      <c r="E55" s="150"/>
      <c r="F55" s="193"/>
      <c r="G55" s="194"/>
      <c r="H55" s="150"/>
      <c r="I55" s="150"/>
      <c r="J55" s="150"/>
      <c r="K55" s="187"/>
      <c r="L55" s="185">
        <v>20</v>
      </c>
      <c r="M55" s="148" t="s">
        <v>122</v>
      </c>
      <c r="N55" s="148" t="s">
        <v>122</v>
      </c>
      <c r="O55" s="190">
        <v>17.600000000000001</v>
      </c>
    </row>
    <row r="56" spans="1:15" x14ac:dyDescent="0.25">
      <c r="A56" s="182" t="s">
        <v>429</v>
      </c>
      <c r="B56" s="183">
        <v>40756.329861111109</v>
      </c>
      <c r="C56" s="191"/>
      <c r="D56" s="192"/>
      <c r="E56" s="150"/>
      <c r="F56" s="193"/>
      <c r="G56" s="194"/>
      <c r="H56" s="150"/>
      <c r="I56" s="150"/>
      <c r="J56" s="150"/>
      <c r="K56" s="187"/>
      <c r="L56" s="185" t="s">
        <v>122</v>
      </c>
      <c r="M56" s="148" t="s">
        <v>122</v>
      </c>
      <c r="N56" s="148" t="s">
        <v>122</v>
      </c>
      <c r="O56" s="190">
        <v>16.899999999999999</v>
      </c>
    </row>
    <row r="57" spans="1:15" x14ac:dyDescent="0.25">
      <c r="A57" s="182" t="s">
        <v>429</v>
      </c>
      <c r="B57" s="183">
        <v>40766.402777777781</v>
      </c>
      <c r="C57" s="191"/>
      <c r="D57" s="192"/>
      <c r="E57" s="150"/>
      <c r="F57" s="193"/>
      <c r="G57" s="194"/>
      <c r="H57" s="150"/>
      <c r="I57" s="150"/>
      <c r="J57" s="150"/>
      <c r="K57" s="187"/>
      <c r="L57" s="185">
        <v>40</v>
      </c>
      <c r="M57" s="148">
        <v>20</v>
      </c>
      <c r="N57" s="148">
        <v>9</v>
      </c>
      <c r="O57" s="190">
        <v>20.3</v>
      </c>
    </row>
    <row r="58" spans="1:15" x14ac:dyDescent="0.25">
      <c r="A58" s="182" t="s">
        <v>429</v>
      </c>
      <c r="B58" s="183">
        <v>40770.347222222219</v>
      </c>
      <c r="C58" s="189" t="s">
        <v>404</v>
      </c>
      <c r="D58" s="192"/>
      <c r="E58" s="150"/>
      <c r="F58" s="193"/>
      <c r="G58" s="182">
        <v>210000</v>
      </c>
      <c r="H58" s="148">
        <v>7900</v>
      </c>
      <c r="I58" s="148">
        <v>48000</v>
      </c>
      <c r="J58" s="148">
        <v>6.0000000000000001E-3</v>
      </c>
      <c r="K58" s="190">
        <v>21.2</v>
      </c>
      <c r="L58" s="185" t="s">
        <v>122</v>
      </c>
      <c r="M58" s="148" t="s">
        <v>122</v>
      </c>
      <c r="N58" s="148" t="s">
        <v>122</v>
      </c>
      <c r="O58" s="190">
        <v>19.899999999999999</v>
      </c>
    </row>
    <row r="59" spans="1:15" x14ac:dyDescent="0.25">
      <c r="A59" s="182" t="s">
        <v>429</v>
      </c>
      <c r="B59" s="183">
        <v>40777.34375</v>
      </c>
      <c r="C59" s="189" t="s">
        <v>404</v>
      </c>
      <c r="D59" s="192"/>
      <c r="E59" s="150"/>
      <c r="F59" s="193"/>
      <c r="G59" s="182" t="s">
        <v>170</v>
      </c>
      <c r="H59" s="148" t="s">
        <v>430</v>
      </c>
      <c r="I59" s="148">
        <v>17000</v>
      </c>
      <c r="J59" s="148">
        <v>0</v>
      </c>
      <c r="K59" s="190">
        <v>20</v>
      </c>
      <c r="L59" s="185">
        <v>20</v>
      </c>
      <c r="M59" s="148" t="s">
        <v>122</v>
      </c>
      <c r="N59" s="148" t="s">
        <v>122</v>
      </c>
      <c r="O59" s="190">
        <v>19.8</v>
      </c>
    </row>
    <row r="60" spans="1:15" x14ac:dyDescent="0.25">
      <c r="A60" s="182" t="s">
        <v>429</v>
      </c>
      <c r="B60" s="183">
        <v>40784.381944444445</v>
      </c>
      <c r="C60" s="189" t="s">
        <v>404</v>
      </c>
      <c r="D60" s="192"/>
      <c r="E60" s="150"/>
      <c r="F60" s="193"/>
      <c r="G60" s="182" t="s">
        <v>431</v>
      </c>
      <c r="H60" s="148">
        <v>32000</v>
      </c>
      <c r="I60" s="148">
        <v>3400</v>
      </c>
      <c r="J60" s="148">
        <v>0.01</v>
      </c>
      <c r="K60" s="190">
        <v>22</v>
      </c>
      <c r="L60" s="185" t="s">
        <v>122</v>
      </c>
      <c r="M60" s="148" t="s">
        <v>122</v>
      </c>
      <c r="N60" s="148" t="s">
        <v>122</v>
      </c>
      <c r="O60" s="190">
        <v>19</v>
      </c>
    </row>
    <row r="61" spans="1:15" x14ac:dyDescent="0.25">
      <c r="A61" s="182" t="s">
        <v>429</v>
      </c>
      <c r="B61" s="183">
        <v>40882.34375</v>
      </c>
      <c r="C61" s="189" t="s">
        <v>404</v>
      </c>
      <c r="D61" s="192"/>
      <c r="E61" s="150"/>
      <c r="F61" s="193"/>
      <c r="G61" s="182" t="s">
        <v>142</v>
      </c>
      <c r="H61" s="148">
        <v>240</v>
      </c>
      <c r="I61" s="148">
        <v>2400</v>
      </c>
      <c r="J61" s="148">
        <v>2.3E-3</v>
      </c>
      <c r="K61" s="190">
        <v>15.8</v>
      </c>
      <c r="L61" s="185" t="s">
        <v>122</v>
      </c>
      <c r="M61" s="148" t="s">
        <v>122</v>
      </c>
      <c r="N61" s="148">
        <v>9</v>
      </c>
      <c r="O61" s="190">
        <v>14.5</v>
      </c>
    </row>
    <row r="62" spans="1:15" x14ac:dyDescent="0.25">
      <c r="A62" s="182" t="s">
        <v>429</v>
      </c>
      <c r="B62" s="183">
        <v>40898.329861111109</v>
      </c>
      <c r="C62" s="191"/>
      <c r="D62" s="192"/>
      <c r="E62" s="150"/>
      <c r="F62" s="193"/>
      <c r="G62" s="194"/>
      <c r="H62" s="150"/>
      <c r="I62" s="150"/>
      <c r="J62" s="150"/>
      <c r="K62" s="187"/>
      <c r="L62" s="185" t="s">
        <v>122</v>
      </c>
      <c r="M62" s="148">
        <v>9</v>
      </c>
      <c r="N62" s="148">
        <v>40</v>
      </c>
      <c r="O62" s="190">
        <v>13.3</v>
      </c>
    </row>
    <row r="63" spans="1:15" x14ac:dyDescent="0.25">
      <c r="A63" s="182" t="s">
        <v>429</v>
      </c>
      <c r="B63" s="183">
        <v>40904.295138888891</v>
      </c>
      <c r="C63" s="191"/>
      <c r="D63" s="192"/>
      <c r="E63" s="150"/>
      <c r="F63" s="193"/>
      <c r="G63" s="194"/>
      <c r="H63" s="150"/>
      <c r="I63" s="150"/>
      <c r="J63" s="150"/>
      <c r="K63" s="187"/>
      <c r="L63" s="185">
        <v>20</v>
      </c>
      <c r="M63" s="148" t="s">
        <v>122</v>
      </c>
      <c r="N63" s="148" t="s">
        <v>122</v>
      </c>
      <c r="O63" s="190">
        <v>13.6</v>
      </c>
    </row>
    <row r="64" spans="1:15" x14ac:dyDescent="0.25">
      <c r="A64" s="182" t="s">
        <v>429</v>
      </c>
      <c r="B64" s="183">
        <v>40940.350694444445</v>
      </c>
      <c r="C64" s="189" t="s">
        <v>404</v>
      </c>
      <c r="D64" s="192"/>
      <c r="E64" s="150"/>
      <c r="F64" s="193"/>
      <c r="G64" s="182" t="s">
        <v>432</v>
      </c>
      <c r="H64" s="148">
        <v>230</v>
      </c>
      <c r="I64" s="148">
        <v>390</v>
      </c>
      <c r="J64" s="148">
        <v>1E-3</v>
      </c>
      <c r="K64" s="190">
        <v>15.4</v>
      </c>
      <c r="L64" s="185" t="s">
        <v>122</v>
      </c>
      <c r="M64" s="148" t="s">
        <v>122</v>
      </c>
      <c r="N64" s="148" t="s">
        <v>122</v>
      </c>
      <c r="O64" s="190">
        <v>14.5</v>
      </c>
    </row>
    <row r="65" spans="1:15" x14ac:dyDescent="0.25">
      <c r="A65" s="182" t="s">
        <v>429</v>
      </c>
      <c r="B65" s="183">
        <v>40945.340277777781</v>
      </c>
      <c r="C65" s="189" t="s">
        <v>404</v>
      </c>
      <c r="D65" s="192"/>
      <c r="E65" s="150"/>
      <c r="F65" s="193"/>
      <c r="G65" s="182">
        <v>700</v>
      </c>
      <c r="H65" s="148">
        <v>80</v>
      </c>
      <c r="I65" s="148">
        <v>50</v>
      </c>
      <c r="J65" s="148">
        <v>0.01</v>
      </c>
      <c r="K65" s="190">
        <v>14.5</v>
      </c>
      <c r="L65" s="185">
        <v>30</v>
      </c>
      <c r="M65" s="148">
        <v>30</v>
      </c>
      <c r="N65" s="148">
        <v>40</v>
      </c>
      <c r="O65" s="190">
        <v>13.9</v>
      </c>
    </row>
    <row r="66" spans="1:15" x14ac:dyDescent="0.25">
      <c r="A66" s="182" t="s">
        <v>429</v>
      </c>
      <c r="B66" s="183">
        <v>40961.378472222219</v>
      </c>
      <c r="C66" s="191"/>
      <c r="D66" s="192"/>
      <c r="E66" s="150"/>
      <c r="F66" s="193"/>
      <c r="G66" s="194"/>
      <c r="H66" s="150"/>
      <c r="I66" s="150"/>
      <c r="J66" s="150"/>
      <c r="K66" s="187"/>
      <c r="L66" s="185">
        <v>40</v>
      </c>
      <c r="M66" s="148">
        <v>40</v>
      </c>
      <c r="N66" s="148">
        <v>90</v>
      </c>
      <c r="O66" s="190">
        <v>15</v>
      </c>
    </row>
    <row r="67" spans="1:15" x14ac:dyDescent="0.25">
      <c r="A67" s="182" t="s">
        <v>429</v>
      </c>
      <c r="B67" s="183">
        <v>40966.326388888891</v>
      </c>
      <c r="C67" s="191"/>
      <c r="D67" s="192"/>
      <c r="E67" s="150"/>
      <c r="F67" s="193"/>
      <c r="G67" s="194"/>
      <c r="H67" s="150"/>
      <c r="I67" s="150"/>
      <c r="J67" s="150"/>
      <c r="K67" s="187"/>
      <c r="L67" s="185" t="s">
        <v>122</v>
      </c>
      <c r="M67" s="148" t="s">
        <v>122</v>
      </c>
      <c r="N67" s="148">
        <v>9</v>
      </c>
      <c r="O67" s="190">
        <v>14.3</v>
      </c>
    </row>
    <row r="68" spans="1:15" x14ac:dyDescent="0.25">
      <c r="A68" s="182" t="s">
        <v>429</v>
      </c>
      <c r="B68" s="183">
        <v>40911.329861111109</v>
      </c>
      <c r="C68" s="189" t="s">
        <v>404</v>
      </c>
      <c r="D68" s="192"/>
      <c r="E68" s="150"/>
      <c r="F68" s="193"/>
      <c r="G68" s="182">
        <v>1300</v>
      </c>
      <c r="H68" s="148">
        <v>60</v>
      </c>
      <c r="I68" s="148" t="s">
        <v>122</v>
      </c>
      <c r="J68" s="148">
        <v>4.4999999999999997E-3</v>
      </c>
      <c r="K68" s="190">
        <v>15</v>
      </c>
      <c r="L68" s="185">
        <v>20</v>
      </c>
      <c r="M68" s="148" t="s">
        <v>122</v>
      </c>
      <c r="N68" s="148">
        <v>9</v>
      </c>
      <c r="O68" s="190">
        <v>13.9</v>
      </c>
    </row>
    <row r="69" spans="1:15" x14ac:dyDescent="0.25">
      <c r="A69" s="182" t="s">
        <v>429</v>
      </c>
      <c r="B69" s="183">
        <v>40917.329861111109</v>
      </c>
      <c r="C69" s="191"/>
      <c r="D69" s="192"/>
      <c r="E69" s="150"/>
      <c r="F69" s="193"/>
      <c r="G69" s="194"/>
      <c r="H69" s="150"/>
      <c r="I69" s="150"/>
      <c r="J69" s="150"/>
      <c r="K69" s="187"/>
      <c r="L69" s="185">
        <v>30</v>
      </c>
      <c r="M69" s="148">
        <v>30</v>
      </c>
      <c r="N69" s="148">
        <v>40</v>
      </c>
      <c r="O69" s="190">
        <v>14</v>
      </c>
    </row>
    <row r="70" spans="1:15" x14ac:dyDescent="0.25">
      <c r="A70" s="182" t="s">
        <v>429</v>
      </c>
      <c r="B70" s="183">
        <v>40926.284722222219</v>
      </c>
      <c r="C70" s="189" t="s">
        <v>404</v>
      </c>
      <c r="D70" s="192"/>
      <c r="E70" s="150"/>
      <c r="F70" s="193"/>
      <c r="G70" s="182" t="s">
        <v>433</v>
      </c>
      <c r="H70" s="148">
        <v>100</v>
      </c>
      <c r="I70" s="148">
        <v>330</v>
      </c>
      <c r="J70" s="148">
        <v>2.7000000000000001E-3</v>
      </c>
      <c r="K70" s="190">
        <v>10.9</v>
      </c>
      <c r="L70" s="185">
        <v>40</v>
      </c>
      <c r="M70" s="148">
        <v>9</v>
      </c>
      <c r="N70" s="148">
        <v>310</v>
      </c>
      <c r="O70" s="190">
        <v>12.7</v>
      </c>
    </row>
    <row r="71" spans="1:15" x14ac:dyDescent="0.25">
      <c r="A71" s="182" t="s">
        <v>429</v>
      </c>
      <c r="B71" s="183">
        <v>40729.319444444445</v>
      </c>
      <c r="C71" s="189" t="s">
        <v>404</v>
      </c>
      <c r="D71" s="192"/>
      <c r="E71" s="150"/>
      <c r="F71" s="193"/>
      <c r="G71" s="182" t="s">
        <v>434</v>
      </c>
      <c r="H71" s="148">
        <v>20000</v>
      </c>
      <c r="I71" s="148">
        <v>35000</v>
      </c>
      <c r="J71" s="148">
        <v>2.3E-3</v>
      </c>
      <c r="K71" s="190">
        <v>20.8</v>
      </c>
      <c r="L71" s="185">
        <v>20</v>
      </c>
      <c r="M71" s="148" t="s">
        <v>122</v>
      </c>
      <c r="N71" s="148" t="s">
        <v>122</v>
      </c>
      <c r="O71" s="190">
        <v>20.2</v>
      </c>
    </row>
    <row r="72" spans="1:15" x14ac:dyDescent="0.25">
      <c r="A72" s="182" t="s">
        <v>429</v>
      </c>
      <c r="B72" s="183">
        <v>40736.413194444445</v>
      </c>
      <c r="C72" s="191"/>
      <c r="D72" s="192"/>
      <c r="E72" s="150"/>
      <c r="F72" s="193"/>
      <c r="G72" s="194"/>
      <c r="H72" s="150"/>
      <c r="I72" s="150"/>
      <c r="J72" s="150"/>
      <c r="K72" s="187"/>
      <c r="L72" s="185">
        <v>80</v>
      </c>
      <c r="M72" s="148">
        <v>30</v>
      </c>
      <c r="N72" s="148" t="s">
        <v>122</v>
      </c>
      <c r="O72" s="190">
        <v>20.100000000000001</v>
      </c>
    </row>
    <row r="73" spans="1:15" x14ac:dyDescent="0.25">
      <c r="A73" s="182" t="s">
        <v>429</v>
      </c>
      <c r="B73" s="183">
        <v>40742.336805555555</v>
      </c>
      <c r="C73" s="189" t="s">
        <v>404</v>
      </c>
      <c r="D73" s="192"/>
      <c r="E73" s="150"/>
      <c r="F73" s="193"/>
      <c r="G73" s="182" t="s">
        <v>435</v>
      </c>
      <c r="H73" s="148">
        <v>2400</v>
      </c>
      <c r="I73" s="148">
        <v>4400</v>
      </c>
      <c r="J73" s="148">
        <v>1.2999999999999999E-3</v>
      </c>
      <c r="K73" s="190">
        <v>20.3</v>
      </c>
      <c r="L73" s="185">
        <v>9</v>
      </c>
      <c r="M73" s="148">
        <v>9</v>
      </c>
      <c r="N73" s="148" t="s">
        <v>122</v>
      </c>
      <c r="O73" s="190">
        <v>18.3</v>
      </c>
    </row>
    <row r="74" spans="1:15" x14ac:dyDescent="0.25">
      <c r="A74" s="182" t="s">
        <v>429</v>
      </c>
      <c r="B74" s="183">
        <v>40749.326388888891</v>
      </c>
      <c r="C74" s="189" t="s">
        <v>404</v>
      </c>
      <c r="D74" s="192"/>
      <c r="E74" s="150"/>
      <c r="F74" s="193"/>
      <c r="G74" s="182" t="s">
        <v>436</v>
      </c>
      <c r="H74" s="148">
        <v>5000</v>
      </c>
      <c r="I74" s="148">
        <v>8600</v>
      </c>
      <c r="J74" s="148">
        <v>2E-3</v>
      </c>
      <c r="K74" s="190">
        <v>20.8</v>
      </c>
      <c r="L74" s="185" t="s">
        <v>122</v>
      </c>
      <c r="M74" s="148" t="s">
        <v>122</v>
      </c>
      <c r="N74" s="148" t="s">
        <v>122</v>
      </c>
      <c r="O74" s="190">
        <v>19.600000000000001</v>
      </c>
    </row>
    <row r="75" spans="1:15" x14ac:dyDescent="0.25">
      <c r="A75" s="182" t="s">
        <v>429</v>
      </c>
      <c r="B75" s="183">
        <v>41064.305555555555</v>
      </c>
      <c r="C75" s="191"/>
      <c r="D75" s="192"/>
      <c r="E75" s="150"/>
      <c r="F75" s="193"/>
      <c r="G75" s="194"/>
      <c r="H75" s="150"/>
      <c r="I75" s="150"/>
      <c r="J75" s="150"/>
      <c r="K75" s="187"/>
      <c r="L75" s="185">
        <v>20</v>
      </c>
      <c r="M75" s="148" t="s">
        <v>122</v>
      </c>
      <c r="N75" s="148">
        <v>30</v>
      </c>
      <c r="O75" s="190">
        <v>19.399999999999999</v>
      </c>
    </row>
    <row r="76" spans="1:15" x14ac:dyDescent="0.25">
      <c r="A76" s="182" t="s">
        <v>429</v>
      </c>
      <c r="B76" s="183">
        <v>41071.3125</v>
      </c>
      <c r="C76" s="191"/>
      <c r="D76" s="192"/>
      <c r="E76" s="150"/>
      <c r="F76" s="193"/>
      <c r="G76" s="194"/>
      <c r="H76" s="150"/>
      <c r="I76" s="150"/>
      <c r="J76" s="150"/>
      <c r="K76" s="187"/>
      <c r="L76" s="185">
        <v>9</v>
      </c>
      <c r="M76" s="148">
        <v>40</v>
      </c>
      <c r="N76" s="148" t="s">
        <v>122</v>
      </c>
      <c r="O76" s="187"/>
    </row>
    <row r="77" spans="1:15" x14ac:dyDescent="0.25">
      <c r="A77" s="182" t="s">
        <v>429</v>
      </c>
      <c r="B77" s="183">
        <v>41078.315972222219</v>
      </c>
      <c r="C77" s="191"/>
      <c r="D77" s="192"/>
      <c r="E77" s="150"/>
      <c r="F77" s="193"/>
      <c r="G77" s="194"/>
      <c r="H77" s="150"/>
      <c r="I77" s="150"/>
      <c r="J77" s="150"/>
      <c r="K77" s="187"/>
      <c r="L77" s="185">
        <v>9</v>
      </c>
      <c r="M77" s="148" t="s">
        <v>122</v>
      </c>
      <c r="N77" s="148">
        <v>30</v>
      </c>
      <c r="O77" s="190">
        <v>18.899999999999999</v>
      </c>
    </row>
    <row r="78" spans="1:15" x14ac:dyDescent="0.25">
      <c r="A78" s="182" t="s">
        <v>429</v>
      </c>
      <c r="B78" s="183">
        <v>41085.305555555555</v>
      </c>
      <c r="C78" s="191"/>
      <c r="D78" s="192"/>
      <c r="E78" s="150"/>
      <c r="F78" s="193"/>
      <c r="G78" s="194"/>
      <c r="H78" s="150"/>
      <c r="I78" s="150"/>
      <c r="J78" s="150"/>
      <c r="K78" s="187"/>
      <c r="L78" s="185" t="s">
        <v>122</v>
      </c>
      <c r="M78" s="148">
        <v>9</v>
      </c>
      <c r="N78" s="148" t="s">
        <v>122</v>
      </c>
      <c r="O78" s="190">
        <v>17.2</v>
      </c>
    </row>
    <row r="79" spans="1:15" x14ac:dyDescent="0.25">
      <c r="A79" s="182" t="s">
        <v>429</v>
      </c>
      <c r="B79" s="183">
        <v>40973.341666666667</v>
      </c>
      <c r="C79" s="191"/>
      <c r="D79" s="192"/>
      <c r="E79" s="150"/>
      <c r="F79" s="193"/>
      <c r="G79" s="194"/>
      <c r="H79" s="150"/>
      <c r="I79" s="150"/>
      <c r="J79" s="150"/>
      <c r="K79" s="187"/>
      <c r="L79" s="185">
        <v>40</v>
      </c>
      <c r="M79" s="148">
        <v>20</v>
      </c>
      <c r="N79" s="148">
        <v>20</v>
      </c>
      <c r="O79" s="190">
        <v>13.9</v>
      </c>
    </row>
    <row r="80" spans="1:15" x14ac:dyDescent="0.25">
      <c r="A80" s="182" t="s">
        <v>429</v>
      </c>
      <c r="B80" s="183">
        <v>40980.340277777781</v>
      </c>
      <c r="C80" s="191"/>
      <c r="D80" s="192"/>
      <c r="E80" s="150"/>
      <c r="F80" s="193"/>
      <c r="G80" s="194"/>
      <c r="H80" s="150"/>
      <c r="I80" s="150"/>
      <c r="J80" s="150"/>
      <c r="K80" s="187"/>
      <c r="L80" s="185" t="s">
        <v>122</v>
      </c>
      <c r="M80" s="148" t="s">
        <v>122</v>
      </c>
      <c r="N80" s="148" t="s">
        <v>122</v>
      </c>
      <c r="O80" s="190">
        <v>13.5</v>
      </c>
    </row>
    <row r="81" spans="1:15" x14ac:dyDescent="0.25">
      <c r="A81" s="182" t="s">
        <v>429</v>
      </c>
      <c r="B81" s="183">
        <v>40990.322916666664</v>
      </c>
      <c r="C81" s="191"/>
      <c r="D81" s="192"/>
      <c r="E81" s="150"/>
      <c r="F81" s="193"/>
      <c r="G81" s="194"/>
      <c r="H81" s="150"/>
      <c r="I81" s="150"/>
      <c r="J81" s="150"/>
      <c r="K81" s="187"/>
      <c r="L81" s="185">
        <v>30</v>
      </c>
      <c r="M81" s="148" t="s">
        <v>122</v>
      </c>
      <c r="N81" s="148" t="s">
        <v>122</v>
      </c>
      <c r="O81" s="187"/>
    </row>
    <row r="82" spans="1:15" x14ac:dyDescent="0.25">
      <c r="A82" s="182" t="s">
        <v>429</v>
      </c>
      <c r="B82" s="183">
        <v>40997.298611111109</v>
      </c>
      <c r="C82" s="191"/>
      <c r="D82" s="192"/>
      <c r="E82" s="150"/>
      <c r="F82" s="193"/>
      <c r="G82" s="194"/>
      <c r="H82" s="150"/>
      <c r="I82" s="150"/>
      <c r="J82" s="150"/>
      <c r="K82" s="187"/>
      <c r="L82" s="185" t="s">
        <v>122</v>
      </c>
      <c r="M82" s="148" t="s">
        <v>122</v>
      </c>
      <c r="N82" s="148" t="s">
        <v>122</v>
      </c>
      <c r="O82" s="190">
        <v>14.6</v>
      </c>
    </row>
    <row r="83" spans="1:15" x14ac:dyDescent="0.25">
      <c r="A83" s="182" t="s">
        <v>429</v>
      </c>
      <c r="B83" s="183">
        <v>41036.34097222222</v>
      </c>
      <c r="C83" s="191"/>
      <c r="D83" s="192"/>
      <c r="E83" s="150"/>
      <c r="F83" s="193"/>
      <c r="G83" s="194"/>
      <c r="H83" s="150"/>
      <c r="I83" s="150"/>
      <c r="J83" s="150"/>
      <c r="K83" s="187"/>
      <c r="L83" s="185">
        <v>9</v>
      </c>
      <c r="M83" s="148" t="s">
        <v>122</v>
      </c>
      <c r="N83" s="148">
        <v>9</v>
      </c>
      <c r="O83" s="190">
        <v>17.8</v>
      </c>
    </row>
    <row r="84" spans="1:15" x14ac:dyDescent="0.25">
      <c r="A84" s="182" t="s">
        <v>429</v>
      </c>
      <c r="B84" s="183">
        <v>41043.315972222219</v>
      </c>
      <c r="C84" s="191"/>
      <c r="D84" s="192"/>
      <c r="E84" s="150"/>
      <c r="F84" s="193"/>
      <c r="G84" s="194"/>
      <c r="H84" s="150"/>
      <c r="I84" s="150"/>
      <c r="J84" s="150"/>
      <c r="K84" s="187"/>
      <c r="L84" s="185" t="s">
        <v>122</v>
      </c>
      <c r="M84" s="148" t="s">
        <v>122</v>
      </c>
      <c r="N84" s="148">
        <v>9</v>
      </c>
      <c r="O84" s="190">
        <v>18.5</v>
      </c>
    </row>
    <row r="85" spans="1:15" x14ac:dyDescent="0.25">
      <c r="A85" s="182" t="s">
        <v>429</v>
      </c>
      <c r="B85" s="183">
        <v>41050.322916666664</v>
      </c>
      <c r="C85" s="191"/>
      <c r="D85" s="192"/>
      <c r="E85" s="150"/>
      <c r="F85" s="193"/>
      <c r="G85" s="194"/>
      <c r="H85" s="150"/>
      <c r="I85" s="150"/>
      <c r="J85" s="150"/>
      <c r="K85" s="187"/>
      <c r="L85" s="185" t="s">
        <v>122</v>
      </c>
      <c r="M85" s="148" t="s">
        <v>122</v>
      </c>
      <c r="N85" s="148">
        <v>9</v>
      </c>
      <c r="O85" s="190">
        <v>18.399999999999999</v>
      </c>
    </row>
    <row r="86" spans="1:15" x14ac:dyDescent="0.25">
      <c r="A86" s="182" t="s">
        <v>429</v>
      </c>
      <c r="B86" s="183">
        <v>41058.302083333336</v>
      </c>
      <c r="C86" s="191"/>
      <c r="D86" s="192"/>
      <c r="E86" s="150"/>
      <c r="F86" s="193"/>
      <c r="G86" s="194"/>
      <c r="H86" s="150"/>
      <c r="I86" s="150"/>
      <c r="J86" s="150"/>
      <c r="K86" s="187"/>
      <c r="L86" s="185" t="s">
        <v>122</v>
      </c>
      <c r="M86" s="148" t="s">
        <v>122</v>
      </c>
      <c r="N86" s="148">
        <v>30</v>
      </c>
      <c r="O86" s="190">
        <v>19.7</v>
      </c>
    </row>
    <row r="87" spans="1:15" x14ac:dyDescent="0.25">
      <c r="A87" s="182" t="s">
        <v>429</v>
      </c>
      <c r="B87" s="183">
        <v>40849.322916666664</v>
      </c>
      <c r="C87" s="189" t="s">
        <v>404</v>
      </c>
      <c r="D87" s="192"/>
      <c r="E87" s="150"/>
      <c r="F87" s="193"/>
      <c r="G87" s="182" t="s">
        <v>437</v>
      </c>
      <c r="H87" s="148">
        <v>13400</v>
      </c>
      <c r="I87" s="148">
        <v>5400</v>
      </c>
      <c r="J87" s="148">
        <v>1.2E-2</v>
      </c>
      <c r="K87" s="190">
        <v>18.7</v>
      </c>
      <c r="L87" s="185" t="s">
        <v>122</v>
      </c>
      <c r="M87" s="148" t="s">
        <v>122</v>
      </c>
      <c r="N87" s="148" t="s">
        <v>122</v>
      </c>
      <c r="O87" s="190">
        <v>16.399999999999999</v>
      </c>
    </row>
    <row r="88" spans="1:15" x14ac:dyDescent="0.25">
      <c r="A88" s="182" t="s">
        <v>429</v>
      </c>
      <c r="B88" s="183">
        <v>40856.284722222219</v>
      </c>
      <c r="C88" s="189" t="s">
        <v>404</v>
      </c>
      <c r="D88" s="192"/>
      <c r="E88" s="150"/>
      <c r="F88" s="193"/>
      <c r="G88" s="182" t="s">
        <v>438</v>
      </c>
      <c r="H88" s="148" t="s">
        <v>132</v>
      </c>
      <c r="I88" s="148">
        <v>13200</v>
      </c>
      <c r="J88" s="148">
        <v>2E-3</v>
      </c>
      <c r="K88" s="190">
        <v>15.9</v>
      </c>
      <c r="L88" s="185">
        <v>20</v>
      </c>
      <c r="M88" s="148" t="s">
        <v>122</v>
      </c>
      <c r="N88" s="148">
        <v>9</v>
      </c>
      <c r="O88" s="187"/>
    </row>
    <row r="89" spans="1:15" x14ac:dyDescent="0.25">
      <c r="A89" s="182" t="s">
        <v>429</v>
      </c>
      <c r="B89" s="183">
        <v>40863.3125</v>
      </c>
      <c r="C89" s="189" t="s">
        <v>404</v>
      </c>
      <c r="D89" s="192"/>
      <c r="E89" s="150"/>
      <c r="F89" s="193"/>
      <c r="G89" s="182">
        <v>24000</v>
      </c>
      <c r="H89" s="148">
        <v>9400</v>
      </c>
      <c r="I89" s="148">
        <v>1100</v>
      </c>
      <c r="J89" s="148">
        <v>5.3E-3</v>
      </c>
      <c r="K89" s="190">
        <v>17.8</v>
      </c>
      <c r="L89" s="185">
        <v>9</v>
      </c>
      <c r="M89" s="148" t="s">
        <v>122</v>
      </c>
      <c r="N89" s="148" t="s">
        <v>122</v>
      </c>
      <c r="O89" s="187"/>
    </row>
    <row r="90" spans="1:15" x14ac:dyDescent="0.25">
      <c r="A90" s="182" t="s">
        <v>429</v>
      </c>
      <c r="B90" s="183">
        <v>40875.347222222219</v>
      </c>
      <c r="C90" s="189" t="s">
        <v>404</v>
      </c>
      <c r="D90" s="192"/>
      <c r="E90" s="150"/>
      <c r="F90" s="193"/>
      <c r="G90" s="182" t="s">
        <v>156</v>
      </c>
      <c r="H90" s="148">
        <v>30</v>
      </c>
      <c r="I90" s="148">
        <v>310</v>
      </c>
      <c r="J90" s="148">
        <v>4.4999999999999997E-3</v>
      </c>
      <c r="K90" s="190">
        <v>17.899999999999999</v>
      </c>
      <c r="L90" s="185">
        <v>50</v>
      </c>
      <c r="M90" s="148" t="s">
        <v>122</v>
      </c>
      <c r="N90" s="148">
        <v>9</v>
      </c>
      <c r="O90" s="190">
        <v>15.6</v>
      </c>
    </row>
    <row r="91" spans="1:15" x14ac:dyDescent="0.25">
      <c r="A91" s="182" t="s">
        <v>429</v>
      </c>
      <c r="B91" s="183">
        <v>40827.416666666664</v>
      </c>
      <c r="C91" s="191"/>
      <c r="D91" s="192"/>
      <c r="E91" s="150"/>
      <c r="F91" s="193"/>
      <c r="G91" s="194"/>
      <c r="H91" s="150"/>
      <c r="I91" s="150"/>
      <c r="J91" s="150"/>
      <c r="K91" s="187"/>
      <c r="L91" s="185">
        <v>70</v>
      </c>
      <c r="M91" s="148">
        <v>9</v>
      </c>
      <c r="N91" s="148">
        <v>30</v>
      </c>
      <c r="O91" s="190">
        <v>17.7</v>
      </c>
    </row>
    <row r="92" spans="1:15" x14ac:dyDescent="0.25">
      <c r="A92" s="182" t="s">
        <v>429</v>
      </c>
      <c r="B92" s="183">
        <v>40833.357638888891</v>
      </c>
      <c r="C92" s="189" t="s">
        <v>404</v>
      </c>
      <c r="D92" s="192"/>
      <c r="E92" s="150"/>
      <c r="F92" s="193"/>
      <c r="G92" s="182" t="s">
        <v>439</v>
      </c>
      <c r="H92" s="148">
        <v>4100</v>
      </c>
      <c r="I92" s="148">
        <v>2700</v>
      </c>
      <c r="J92" s="148">
        <v>8.0000000000000002E-3</v>
      </c>
      <c r="K92" s="190">
        <v>18.899999999999999</v>
      </c>
      <c r="L92" s="185">
        <v>9</v>
      </c>
      <c r="M92" s="148" t="s">
        <v>122</v>
      </c>
      <c r="N92" s="148" t="s">
        <v>122</v>
      </c>
      <c r="O92" s="190">
        <v>17.7</v>
      </c>
    </row>
    <row r="93" spans="1:15" x14ac:dyDescent="0.25">
      <c r="A93" s="182" t="s">
        <v>429</v>
      </c>
      <c r="B93" s="183">
        <v>40840.340277777781</v>
      </c>
      <c r="C93" s="189" t="s">
        <v>404</v>
      </c>
      <c r="D93" s="192"/>
      <c r="E93" s="150"/>
      <c r="F93" s="193"/>
      <c r="G93" s="182" t="s">
        <v>440</v>
      </c>
      <c r="H93" s="148">
        <v>4400</v>
      </c>
      <c r="I93" s="148">
        <v>8300</v>
      </c>
      <c r="J93" s="148">
        <v>0.01</v>
      </c>
      <c r="K93" s="190">
        <v>18.600000000000001</v>
      </c>
      <c r="L93" s="185">
        <v>20</v>
      </c>
      <c r="M93" s="148">
        <v>20</v>
      </c>
      <c r="N93" s="148">
        <v>20</v>
      </c>
      <c r="O93" s="190">
        <v>17.3</v>
      </c>
    </row>
    <row r="94" spans="1:15" x14ac:dyDescent="0.25">
      <c r="A94" s="182" t="s">
        <v>429</v>
      </c>
      <c r="B94" s="183">
        <v>40792.350694444445</v>
      </c>
      <c r="C94" s="189" t="s">
        <v>404</v>
      </c>
      <c r="D94" s="192"/>
      <c r="E94" s="150"/>
      <c r="F94" s="193"/>
      <c r="G94" s="182" t="s">
        <v>143</v>
      </c>
      <c r="H94" s="148">
        <v>7100</v>
      </c>
      <c r="I94" s="148">
        <v>8900</v>
      </c>
      <c r="J94" s="148">
        <v>0.01</v>
      </c>
      <c r="K94" s="190">
        <v>20.9</v>
      </c>
      <c r="L94" s="185">
        <v>30</v>
      </c>
      <c r="M94" s="148" t="s">
        <v>122</v>
      </c>
      <c r="N94" s="148" t="s">
        <v>122</v>
      </c>
      <c r="O94" s="190">
        <v>17</v>
      </c>
    </row>
    <row r="95" spans="1:15" x14ac:dyDescent="0.25">
      <c r="A95" s="182" t="s">
        <v>429</v>
      </c>
      <c r="B95" s="183">
        <v>40798.354166666664</v>
      </c>
      <c r="C95" s="189" t="s">
        <v>404</v>
      </c>
      <c r="D95" s="192"/>
      <c r="E95" s="150"/>
      <c r="F95" s="193"/>
      <c r="G95" s="182" t="s">
        <v>441</v>
      </c>
      <c r="H95" s="148">
        <v>83000</v>
      </c>
      <c r="I95" s="148">
        <v>160000</v>
      </c>
      <c r="J95" s="148">
        <v>0.01</v>
      </c>
      <c r="K95" s="190">
        <v>22.1</v>
      </c>
      <c r="L95" s="185">
        <v>150</v>
      </c>
      <c r="M95" s="148">
        <v>9</v>
      </c>
      <c r="N95" s="148" t="s">
        <v>122</v>
      </c>
      <c r="O95" s="190">
        <v>18.8</v>
      </c>
    </row>
    <row r="96" spans="1:15" x14ac:dyDescent="0.25">
      <c r="A96" s="182" t="s">
        <v>429</v>
      </c>
      <c r="B96" s="183">
        <v>40805.322916666664</v>
      </c>
      <c r="C96" s="189" t="s">
        <v>404</v>
      </c>
      <c r="D96" s="192"/>
      <c r="E96" s="150"/>
      <c r="F96" s="193"/>
      <c r="G96" s="182" t="s">
        <v>112</v>
      </c>
      <c r="H96" s="148">
        <v>4200</v>
      </c>
      <c r="I96" s="148">
        <v>13100</v>
      </c>
      <c r="J96" s="148">
        <v>0.01</v>
      </c>
      <c r="K96" s="190">
        <v>20.7</v>
      </c>
      <c r="L96" s="185">
        <v>9</v>
      </c>
      <c r="M96" s="148" t="s">
        <v>122</v>
      </c>
      <c r="N96" s="148" t="s">
        <v>122</v>
      </c>
      <c r="O96" s="190">
        <v>19.2</v>
      </c>
    </row>
    <row r="97" spans="1:15" x14ac:dyDescent="0.25">
      <c r="A97" s="182" t="s">
        <v>429</v>
      </c>
      <c r="B97" s="183">
        <v>40812.40625</v>
      </c>
      <c r="C97" s="191"/>
      <c r="D97" s="192"/>
      <c r="E97" s="150"/>
      <c r="F97" s="193"/>
      <c r="G97" s="194"/>
      <c r="H97" s="150"/>
      <c r="I97" s="150"/>
      <c r="J97" s="150"/>
      <c r="K97" s="187"/>
      <c r="L97" s="185">
        <v>120</v>
      </c>
      <c r="M97" s="148">
        <v>120</v>
      </c>
      <c r="N97" s="148">
        <v>130</v>
      </c>
      <c r="O97" s="190">
        <v>17.7</v>
      </c>
    </row>
    <row r="98" spans="1:15" x14ac:dyDescent="0.25">
      <c r="A98" s="182" t="s">
        <v>442</v>
      </c>
      <c r="B98" s="183">
        <v>41003.319444444445</v>
      </c>
      <c r="C98" s="191"/>
      <c r="D98" s="192"/>
      <c r="E98" s="150"/>
      <c r="F98" s="193"/>
      <c r="G98" s="194"/>
      <c r="H98" s="150"/>
      <c r="I98" s="150"/>
      <c r="J98" s="150"/>
      <c r="K98" s="187"/>
      <c r="L98" s="185">
        <v>20</v>
      </c>
      <c r="M98" s="148" t="s">
        <v>122</v>
      </c>
      <c r="N98" s="148" t="s">
        <v>122</v>
      </c>
      <c r="O98" s="190">
        <v>13.2</v>
      </c>
    </row>
    <row r="99" spans="1:15" x14ac:dyDescent="0.25">
      <c r="A99" s="182" t="s">
        <v>442</v>
      </c>
      <c r="B99" s="183">
        <v>41008.336805555555</v>
      </c>
      <c r="C99" s="191"/>
      <c r="D99" s="192"/>
      <c r="E99" s="150"/>
      <c r="F99" s="193"/>
      <c r="G99" s="194"/>
      <c r="H99" s="150"/>
      <c r="I99" s="150"/>
      <c r="J99" s="150"/>
      <c r="K99" s="187"/>
      <c r="L99" s="185" t="s">
        <v>122</v>
      </c>
      <c r="M99" s="148" t="s">
        <v>122</v>
      </c>
      <c r="N99" s="148" t="s">
        <v>122</v>
      </c>
      <c r="O99" s="187"/>
    </row>
    <row r="100" spans="1:15" x14ac:dyDescent="0.25">
      <c r="A100" s="182" t="s">
        <v>442</v>
      </c>
      <c r="B100" s="183">
        <v>41015.329861111109</v>
      </c>
      <c r="C100" s="191"/>
      <c r="D100" s="192"/>
      <c r="E100" s="150"/>
      <c r="F100" s="193"/>
      <c r="G100" s="194"/>
      <c r="H100" s="150"/>
      <c r="I100" s="150"/>
      <c r="J100" s="150"/>
      <c r="K100" s="187"/>
      <c r="L100" s="185" t="s">
        <v>122</v>
      </c>
      <c r="M100" s="148" t="s">
        <v>122</v>
      </c>
      <c r="N100" s="148" t="s">
        <v>122</v>
      </c>
      <c r="O100" s="190">
        <v>13.1</v>
      </c>
    </row>
    <row r="101" spans="1:15" x14ac:dyDescent="0.25">
      <c r="A101" s="182" t="s">
        <v>442</v>
      </c>
      <c r="B101" s="183">
        <v>41023.336805555555</v>
      </c>
      <c r="C101" s="191"/>
      <c r="D101" s="192"/>
      <c r="E101" s="150"/>
      <c r="F101" s="193"/>
      <c r="G101" s="194"/>
      <c r="H101" s="150"/>
      <c r="I101" s="150"/>
      <c r="J101" s="150"/>
      <c r="K101" s="187"/>
      <c r="L101" s="185">
        <v>9</v>
      </c>
      <c r="M101" s="148">
        <v>9</v>
      </c>
      <c r="N101" s="148" t="s">
        <v>122</v>
      </c>
      <c r="O101" s="190">
        <v>16</v>
      </c>
    </row>
    <row r="102" spans="1:15" x14ac:dyDescent="0.25">
      <c r="A102" s="182" t="s">
        <v>442</v>
      </c>
      <c r="B102" s="183">
        <v>41029.315972222219</v>
      </c>
      <c r="C102" s="191"/>
      <c r="D102" s="192"/>
      <c r="E102" s="150"/>
      <c r="F102" s="193"/>
      <c r="G102" s="194"/>
      <c r="H102" s="150"/>
      <c r="I102" s="150"/>
      <c r="J102" s="150"/>
      <c r="K102" s="187"/>
      <c r="L102" s="185" t="s">
        <v>122</v>
      </c>
      <c r="M102" s="148" t="s">
        <v>122</v>
      </c>
      <c r="N102" s="148" t="s">
        <v>122</v>
      </c>
      <c r="O102" s="190">
        <v>17.600000000000001</v>
      </c>
    </row>
    <row r="103" spans="1:15" x14ac:dyDescent="0.25">
      <c r="A103" s="182" t="s">
        <v>442</v>
      </c>
      <c r="B103" s="183">
        <v>40756.34375</v>
      </c>
      <c r="C103" s="189" t="s">
        <v>404</v>
      </c>
      <c r="D103" s="192"/>
      <c r="E103" s="150"/>
      <c r="F103" s="193"/>
      <c r="G103" s="182" t="s">
        <v>443</v>
      </c>
      <c r="H103" s="148">
        <v>3100</v>
      </c>
      <c r="I103" s="148">
        <v>6500</v>
      </c>
      <c r="J103" s="148">
        <v>4.4999999999999998E-2</v>
      </c>
      <c r="K103" s="190">
        <v>20.5</v>
      </c>
      <c r="L103" s="185">
        <v>9</v>
      </c>
      <c r="M103" s="148" t="s">
        <v>122</v>
      </c>
      <c r="N103" s="148" t="s">
        <v>122</v>
      </c>
      <c r="O103" s="190">
        <v>16.8</v>
      </c>
    </row>
    <row r="104" spans="1:15" x14ac:dyDescent="0.25">
      <c r="A104" s="182" t="s">
        <v>442</v>
      </c>
      <c r="B104" s="183">
        <v>40766.40625</v>
      </c>
      <c r="C104" s="191"/>
      <c r="D104" s="192"/>
      <c r="E104" s="150"/>
      <c r="F104" s="193"/>
      <c r="G104" s="194"/>
      <c r="H104" s="150"/>
      <c r="I104" s="150"/>
      <c r="J104" s="150"/>
      <c r="K104" s="187"/>
      <c r="L104" s="185">
        <v>50</v>
      </c>
      <c r="M104" s="148">
        <v>9</v>
      </c>
      <c r="N104" s="148" t="s">
        <v>122</v>
      </c>
      <c r="O104" s="190">
        <v>20.3</v>
      </c>
    </row>
    <row r="105" spans="1:15" x14ac:dyDescent="0.25">
      <c r="A105" s="182" t="s">
        <v>442</v>
      </c>
      <c r="B105" s="183">
        <v>40770.362500000003</v>
      </c>
      <c r="C105" s="189" t="s">
        <v>404</v>
      </c>
      <c r="D105" s="192"/>
      <c r="E105" s="150"/>
      <c r="F105" s="193"/>
      <c r="G105" s="182" t="s">
        <v>175</v>
      </c>
      <c r="H105" s="148" t="s">
        <v>444</v>
      </c>
      <c r="I105" s="148">
        <v>4500</v>
      </c>
      <c r="J105" s="148">
        <v>4.3999999999999997E-2</v>
      </c>
      <c r="K105" s="190">
        <v>21.7</v>
      </c>
      <c r="L105" s="185">
        <v>40</v>
      </c>
      <c r="M105" s="148" t="s">
        <v>122</v>
      </c>
      <c r="N105" s="148" t="s">
        <v>122</v>
      </c>
      <c r="O105" s="190">
        <v>20</v>
      </c>
    </row>
    <row r="106" spans="1:15" x14ac:dyDescent="0.25">
      <c r="A106" s="182" t="s">
        <v>442</v>
      </c>
      <c r="B106" s="183">
        <v>40777.354166666664</v>
      </c>
      <c r="C106" s="191"/>
      <c r="D106" s="192"/>
      <c r="E106" s="150"/>
      <c r="F106" s="193"/>
      <c r="G106" s="194"/>
      <c r="H106" s="150"/>
      <c r="I106" s="150"/>
      <c r="J106" s="150"/>
      <c r="K106" s="187"/>
      <c r="L106" s="185">
        <v>30</v>
      </c>
      <c r="M106" s="148" t="s">
        <v>122</v>
      </c>
      <c r="N106" s="148" t="s">
        <v>122</v>
      </c>
      <c r="O106" s="190">
        <v>19.7</v>
      </c>
    </row>
    <row r="107" spans="1:15" x14ac:dyDescent="0.25">
      <c r="A107" s="182" t="s">
        <v>442</v>
      </c>
      <c r="B107" s="183">
        <v>40784.395833333336</v>
      </c>
      <c r="C107" s="189" t="s">
        <v>404</v>
      </c>
      <c r="D107" s="192"/>
      <c r="E107" s="150"/>
      <c r="F107" s="193"/>
      <c r="G107" s="182">
        <v>15000</v>
      </c>
      <c r="H107" s="148">
        <v>2200</v>
      </c>
      <c r="I107" s="148">
        <v>3600</v>
      </c>
      <c r="J107" s="148">
        <v>3.2000000000000001E-2</v>
      </c>
      <c r="K107" s="190">
        <v>21.1</v>
      </c>
      <c r="L107" s="185">
        <v>20</v>
      </c>
      <c r="M107" s="148">
        <v>20</v>
      </c>
      <c r="N107" s="148" t="s">
        <v>122</v>
      </c>
      <c r="O107" s="190">
        <v>19</v>
      </c>
    </row>
    <row r="108" spans="1:15" x14ac:dyDescent="0.25">
      <c r="A108" s="182" t="s">
        <v>442</v>
      </c>
      <c r="B108" s="183">
        <v>40882.354166666664</v>
      </c>
      <c r="C108" s="189" t="s">
        <v>404</v>
      </c>
      <c r="D108" s="192"/>
      <c r="E108" s="150"/>
      <c r="F108" s="193"/>
      <c r="G108" s="182" t="s">
        <v>116</v>
      </c>
      <c r="H108" s="148">
        <v>940</v>
      </c>
      <c r="I108" s="148">
        <v>5500</v>
      </c>
      <c r="J108" s="148">
        <v>7.4999999999999997E-3</v>
      </c>
      <c r="K108" s="190">
        <v>15.6</v>
      </c>
      <c r="L108" s="185" t="s">
        <v>420</v>
      </c>
      <c r="M108" s="148">
        <v>20</v>
      </c>
      <c r="N108" s="148" t="s">
        <v>122</v>
      </c>
      <c r="O108" s="190">
        <v>14.5</v>
      </c>
    </row>
    <row r="109" spans="1:15" x14ac:dyDescent="0.25">
      <c r="A109" s="182" t="s">
        <v>442</v>
      </c>
      <c r="B109" s="183">
        <v>40898.34375</v>
      </c>
      <c r="C109" s="189" t="s">
        <v>404</v>
      </c>
      <c r="D109" s="192"/>
      <c r="E109" s="150"/>
      <c r="F109" s="193"/>
      <c r="G109" s="182" t="s">
        <v>124</v>
      </c>
      <c r="H109" s="148">
        <v>150</v>
      </c>
      <c r="I109" s="148">
        <v>460</v>
      </c>
      <c r="J109" s="148">
        <v>2.06E-2</v>
      </c>
      <c r="K109" s="190">
        <v>17.2</v>
      </c>
      <c r="L109" s="185" t="s">
        <v>122</v>
      </c>
      <c r="M109" s="148">
        <v>9</v>
      </c>
      <c r="N109" s="148">
        <v>40</v>
      </c>
      <c r="O109" s="190">
        <v>13.3</v>
      </c>
    </row>
    <row r="110" spans="1:15" x14ac:dyDescent="0.25">
      <c r="A110" s="182" t="s">
        <v>442</v>
      </c>
      <c r="B110" s="183">
        <v>40904.309027777781</v>
      </c>
      <c r="C110" s="189" t="s">
        <v>404</v>
      </c>
      <c r="D110" s="192"/>
      <c r="E110" s="150"/>
      <c r="F110" s="193"/>
      <c r="G110" s="182">
        <v>3800</v>
      </c>
      <c r="H110" s="148">
        <v>30</v>
      </c>
      <c r="I110" s="148">
        <v>310</v>
      </c>
      <c r="J110" s="148">
        <v>4.4999999999999997E-3</v>
      </c>
      <c r="K110" s="190">
        <v>14.6</v>
      </c>
      <c r="L110" s="185" t="s">
        <v>122</v>
      </c>
      <c r="M110" s="148" t="s">
        <v>122</v>
      </c>
      <c r="N110" s="148" t="s">
        <v>122</v>
      </c>
      <c r="O110" s="190">
        <v>13.6</v>
      </c>
    </row>
    <row r="111" spans="1:15" x14ac:dyDescent="0.25">
      <c r="A111" s="182" t="s">
        <v>442</v>
      </c>
      <c r="B111" s="183">
        <v>40940.361111111109</v>
      </c>
      <c r="C111" s="189" t="s">
        <v>404</v>
      </c>
      <c r="D111" s="192"/>
      <c r="E111" s="150"/>
      <c r="F111" s="193"/>
      <c r="G111" s="182" t="s">
        <v>445</v>
      </c>
      <c r="H111" s="148">
        <v>830</v>
      </c>
      <c r="I111" s="148">
        <v>790</v>
      </c>
      <c r="J111" s="148">
        <v>3.0000000000000001E-3</v>
      </c>
      <c r="K111" s="190">
        <v>15.9</v>
      </c>
      <c r="L111" s="185" t="s">
        <v>122</v>
      </c>
      <c r="M111" s="148" t="s">
        <v>122</v>
      </c>
      <c r="N111" s="148" t="s">
        <v>122</v>
      </c>
      <c r="O111" s="190">
        <v>14.5</v>
      </c>
    </row>
    <row r="112" spans="1:15" x14ac:dyDescent="0.25">
      <c r="A112" s="182" t="s">
        <v>442</v>
      </c>
      <c r="B112" s="183">
        <v>40945.35</v>
      </c>
      <c r="C112" s="189" t="s">
        <v>404</v>
      </c>
      <c r="D112" s="185">
        <v>40</v>
      </c>
      <c r="E112" s="148">
        <v>20</v>
      </c>
      <c r="F112" s="186">
        <v>80</v>
      </c>
      <c r="G112" s="182">
        <v>28000</v>
      </c>
      <c r="H112" s="148">
        <v>350</v>
      </c>
      <c r="I112" s="148">
        <v>2900</v>
      </c>
      <c r="J112" s="148">
        <v>4.0000000000000001E-3</v>
      </c>
      <c r="K112" s="190">
        <v>15.7</v>
      </c>
      <c r="L112" s="185">
        <v>40</v>
      </c>
      <c r="M112" s="148">
        <v>9</v>
      </c>
      <c r="N112" s="148">
        <v>80</v>
      </c>
      <c r="O112" s="190">
        <v>13.9</v>
      </c>
    </row>
    <row r="113" spans="1:15" x14ac:dyDescent="0.25">
      <c r="A113" s="182" t="s">
        <v>442</v>
      </c>
      <c r="B113" s="183">
        <v>40961.390277777777</v>
      </c>
      <c r="C113" s="189" t="s">
        <v>404</v>
      </c>
      <c r="D113" s="192"/>
      <c r="E113" s="150"/>
      <c r="F113" s="193"/>
      <c r="G113" s="182">
        <v>27000</v>
      </c>
      <c r="H113" s="148">
        <v>2000</v>
      </c>
      <c r="I113" s="148">
        <v>26000</v>
      </c>
      <c r="J113" s="148">
        <v>6.0000000000000001E-3</v>
      </c>
      <c r="K113" s="190">
        <v>16.100000000000001</v>
      </c>
      <c r="L113" s="185">
        <v>70</v>
      </c>
      <c r="M113" s="148">
        <v>30</v>
      </c>
      <c r="N113" s="148">
        <v>60</v>
      </c>
      <c r="O113" s="190">
        <v>14.9</v>
      </c>
    </row>
    <row r="114" spans="1:15" x14ac:dyDescent="0.25">
      <c r="A114" s="182" t="s">
        <v>442</v>
      </c>
      <c r="B114" s="183">
        <v>40966.336805555555</v>
      </c>
      <c r="C114" s="189" t="s">
        <v>404</v>
      </c>
      <c r="D114" s="192"/>
      <c r="E114" s="150"/>
      <c r="F114" s="193"/>
      <c r="G114" s="182">
        <v>23000</v>
      </c>
      <c r="H114" s="148">
        <v>4400</v>
      </c>
      <c r="I114" s="148">
        <v>2200</v>
      </c>
      <c r="J114" s="148">
        <v>7.0000000000000001E-3</v>
      </c>
      <c r="K114" s="190">
        <v>14.6</v>
      </c>
      <c r="L114" s="185">
        <v>20</v>
      </c>
      <c r="M114" s="148" t="s">
        <v>122</v>
      </c>
      <c r="N114" s="148" t="s">
        <v>122</v>
      </c>
      <c r="O114" s="190">
        <v>14.3</v>
      </c>
    </row>
    <row r="115" spans="1:15" x14ac:dyDescent="0.25">
      <c r="A115" s="182" t="s">
        <v>442</v>
      </c>
      <c r="B115" s="183">
        <v>40911.34375</v>
      </c>
      <c r="C115" s="189" t="s">
        <v>404</v>
      </c>
      <c r="D115" s="192"/>
      <c r="E115" s="150"/>
      <c r="F115" s="193"/>
      <c r="G115" s="182" t="s">
        <v>151</v>
      </c>
      <c r="H115" s="148">
        <v>70</v>
      </c>
      <c r="I115" s="148">
        <v>110</v>
      </c>
      <c r="J115" s="148">
        <v>7.4999999999999997E-3</v>
      </c>
      <c r="K115" s="190">
        <v>15.7</v>
      </c>
      <c r="L115" s="185">
        <v>20</v>
      </c>
      <c r="M115" s="148">
        <v>20</v>
      </c>
      <c r="N115" s="148" t="s">
        <v>122</v>
      </c>
      <c r="O115" s="190">
        <v>14.7</v>
      </c>
    </row>
    <row r="116" spans="1:15" x14ac:dyDescent="0.25">
      <c r="A116" s="182" t="s">
        <v>442</v>
      </c>
      <c r="B116" s="183">
        <v>40917.34375</v>
      </c>
      <c r="C116" s="189" t="s">
        <v>404</v>
      </c>
      <c r="D116" s="192"/>
      <c r="E116" s="150"/>
      <c r="F116" s="193"/>
      <c r="G116" s="182" t="s">
        <v>91</v>
      </c>
      <c r="H116" s="148">
        <v>60</v>
      </c>
      <c r="I116" s="148">
        <v>320</v>
      </c>
      <c r="J116" s="148">
        <v>2.4E-2</v>
      </c>
      <c r="K116" s="190">
        <v>16.899999999999999</v>
      </c>
      <c r="L116" s="185" t="s">
        <v>122</v>
      </c>
      <c r="M116" s="148" t="s">
        <v>122</v>
      </c>
      <c r="N116" s="148">
        <v>40</v>
      </c>
      <c r="O116" s="190">
        <v>13.9</v>
      </c>
    </row>
    <row r="117" spans="1:15" x14ac:dyDescent="0.25">
      <c r="A117" s="182" t="s">
        <v>442</v>
      </c>
      <c r="B117" s="183">
        <v>40926.291666666664</v>
      </c>
      <c r="C117" s="189" t="s">
        <v>404</v>
      </c>
      <c r="D117" s="192"/>
      <c r="E117" s="150"/>
      <c r="F117" s="193"/>
      <c r="G117" s="182" t="s">
        <v>125</v>
      </c>
      <c r="H117" s="148">
        <v>570</v>
      </c>
      <c r="I117" s="148">
        <v>440</v>
      </c>
      <c r="J117" s="148">
        <v>2.7400000000000001E-2</v>
      </c>
      <c r="K117" s="190">
        <v>16.5</v>
      </c>
      <c r="L117" s="185">
        <v>30</v>
      </c>
      <c r="M117" s="148">
        <v>9</v>
      </c>
      <c r="N117" s="148">
        <v>50</v>
      </c>
      <c r="O117" s="190">
        <v>12.7</v>
      </c>
    </row>
    <row r="118" spans="1:15" x14ac:dyDescent="0.25">
      <c r="A118" s="182" t="s">
        <v>442</v>
      </c>
      <c r="B118" s="183">
        <v>40729.329861111109</v>
      </c>
      <c r="C118" s="189" t="s">
        <v>404</v>
      </c>
      <c r="D118" s="192"/>
      <c r="E118" s="150"/>
      <c r="F118" s="193"/>
      <c r="G118" s="182" t="s">
        <v>446</v>
      </c>
      <c r="H118" s="148">
        <v>110</v>
      </c>
      <c r="I118" s="148">
        <v>1390</v>
      </c>
      <c r="J118" s="148">
        <v>5.6599999999999998E-2</v>
      </c>
      <c r="K118" s="190">
        <v>21.2</v>
      </c>
      <c r="L118" s="185">
        <v>30</v>
      </c>
      <c r="M118" s="148" t="s">
        <v>122</v>
      </c>
      <c r="N118" s="148" t="s">
        <v>122</v>
      </c>
      <c r="O118" s="190">
        <v>20.2</v>
      </c>
    </row>
    <row r="119" spans="1:15" x14ac:dyDescent="0.25">
      <c r="A119" s="182" t="s">
        <v>442</v>
      </c>
      <c r="B119" s="183">
        <v>40736.416666666664</v>
      </c>
      <c r="C119" s="191"/>
      <c r="D119" s="192"/>
      <c r="E119" s="150"/>
      <c r="F119" s="193"/>
      <c r="G119" s="194"/>
      <c r="H119" s="150"/>
      <c r="I119" s="150"/>
      <c r="J119" s="150"/>
      <c r="K119" s="187"/>
      <c r="L119" s="185" t="s">
        <v>122</v>
      </c>
      <c r="M119" s="148">
        <v>30</v>
      </c>
      <c r="N119" s="148" t="s">
        <v>122</v>
      </c>
      <c r="O119" s="190">
        <v>20.100000000000001</v>
      </c>
    </row>
    <row r="120" spans="1:15" x14ac:dyDescent="0.25">
      <c r="A120" s="182" t="s">
        <v>442</v>
      </c>
      <c r="B120" s="183">
        <v>40742.348611111112</v>
      </c>
      <c r="C120" s="189" t="s">
        <v>404</v>
      </c>
      <c r="D120" s="192"/>
      <c r="E120" s="150"/>
      <c r="F120" s="193"/>
      <c r="G120" s="182" t="s">
        <v>447</v>
      </c>
      <c r="H120" s="148">
        <v>2200</v>
      </c>
      <c r="I120" s="148">
        <v>6700</v>
      </c>
      <c r="J120" s="148">
        <v>2.8000000000000001E-2</v>
      </c>
      <c r="K120" s="190">
        <v>20.7</v>
      </c>
      <c r="L120" s="185">
        <v>9</v>
      </c>
      <c r="M120" s="148">
        <v>9</v>
      </c>
      <c r="N120" s="148" t="s">
        <v>122</v>
      </c>
      <c r="O120" s="190">
        <v>18.399999999999999</v>
      </c>
    </row>
    <row r="121" spans="1:15" x14ac:dyDescent="0.25">
      <c r="A121" s="182" t="s">
        <v>442</v>
      </c>
      <c r="B121" s="183">
        <v>40749.340277777781</v>
      </c>
      <c r="C121" s="189" t="s">
        <v>404</v>
      </c>
      <c r="D121" s="192"/>
      <c r="E121" s="150"/>
      <c r="F121" s="193"/>
      <c r="G121" s="182" t="s">
        <v>448</v>
      </c>
      <c r="H121" s="148" t="s">
        <v>449</v>
      </c>
      <c r="I121" s="148">
        <v>76000</v>
      </c>
      <c r="J121" s="148">
        <v>2.4E-2</v>
      </c>
      <c r="K121" s="190">
        <v>20.9</v>
      </c>
      <c r="L121" s="185" t="s">
        <v>122</v>
      </c>
      <c r="M121" s="148" t="s">
        <v>122</v>
      </c>
      <c r="N121" s="148" t="s">
        <v>122</v>
      </c>
      <c r="O121" s="190">
        <v>19.7</v>
      </c>
    </row>
    <row r="122" spans="1:15" x14ac:dyDescent="0.25">
      <c r="A122" s="182" t="s">
        <v>442</v>
      </c>
      <c r="B122" s="183">
        <v>41064.319444444445</v>
      </c>
      <c r="C122" s="191"/>
      <c r="D122" s="192"/>
      <c r="E122" s="150"/>
      <c r="F122" s="193"/>
      <c r="G122" s="194"/>
      <c r="H122" s="150"/>
      <c r="I122" s="150"/>
      <c r="J122" s="150"/>
      <c r="K122" s="187"/>
      <c r="L122" s="185">
        <v>9</v>
      </c>
      <c r="M122" s="148">
        <v>20</v>
      </c>
      <c r="N122" s="148" t="s">
        <v>122</v>
      </c>
      <c r="O122" s="190">
        <v>19.399999999999999</v>
      </c>
    </row>
    <row r="123" spans="1:15" x14ac:dyDescent="0.25">
      <c r="A123" s="182" t="s">
        <v>442</v>
      </c>
      <c r="B123" s="183">
        <v>41071.319444444445</v>
      </c>
      <c r="C123" s="191"/>
      <c r="D123" s="192"/>
      <c r="E123" s="150"/>
      <c r="F123" s="193"/>
      <c r="G123" s="194"/>
      <c r="H123" s="150"/>
      <c r="I123" s="150"/>
      <c r="J123" s="150"/>
      <c r="K123" s="187"/>
      <c r="L123" s="185" t="s">
        <v>122</v>
      </c>
      <c r="M123" s="148" t="s">
        <v>122</v>
      </c>
      <c r="N123" s="148" t="s">
        <v>122</v>
      </c>
      <c r="O123" s="187"/>
    </row>
    <row r="124" spans="1:15" x14ac:dyDescent="0.25">
      <c r="A124" s="182" t="s">
        <v>442</v>
      </c>
      <c r="B124" s="183">
        <v>41078.322916666664</v>
      </c>
      <c r="C124" s="191"/>
      <c r="D124" s="192"/>
      <c r="E124" s="150"/>
      <c r="F124" s="193"/>
      <c r="G124" s="194"/>
      <c r="H124" s="150"/>
      <c r="I124" s="150"/>
      <c r="J124" s="150"/>
      <c r="K124" s="187"/>
      <c r="L124" s="185" t="s">
        <v>122</v>
      </c>
      <c r="M124" s="148" t="s">
        <v>122</v>
      </c>
      <c r="N124" s="148" t="s">
        <v>122</v>
      </c>
      <c r="O124" s="190">
        <v>18.899999999999999</v>
      </c>
    </row>
    <row r="125" spans="1:15" x14ac:dyDescent="0.25">
      <c r="A125" s="182" t="s">
        <v>442</v>
      </c>
      <c r="B125" s="183">
        <v>41085.321527777778</v>
      </c>
      <c r="C125" s="191"/>
      <c r="D125" s="192"/>
      <c r="E125" s="150"/>
      <c r="F125" s="193"/>
      <c r="G125" s="194"/>
      <c r="H125" s="150"/>
      <c r="I125" s="150"/>
      <c r="J125" s="150"/>
      <c r="K125" s="187"/>
      <c r="L125" s="185" t="s">
        <v>122</v>
      </c>
      <c r="M125" s="148" t="s">
        <v>122</v>
      </c>
      <c r="N125" s="148">
        <v>9</v>
      </c>
      <c r="O125" s="190">
        <v>17.2</v>
      </c>
    </row>
    <row r="126" spans="1:15" x14ac:dyDescent="0.25">
      <c r="A126" s="182" t="s">
        <v>442</v>
      </c>
      <c r="B126" s="183">
        <v>40973.350694444445</v>
      </c>
      <c r="C126" s="191"/>
      <c r="D126" s="192"/>
      <c r="E126" s="150"/>
      <c r="F126" s="193"/>
      <c r="G126" s="194"/>
      <c r="H126" s="150"/>
      <c r="I126" s="150"/>
      <c r="J126" s="150"/>
      <c r="K126" s="187"/>
      <c r="L126" s="185">
        <v>99</v>
      </c>
      <c r="M126" s="148">
        <v>30</v>
      </c>
      <c r="N126" s="148">
        <v>60</v>
      </c>
      <c r="O126" s="190">
        <v>13.9</v>
      </c>
    </row>
    <row r="127" spans="1:15" x14ac:dyDescent="0.25">
      <c r="A127" s="182" t="s">
        <v>442</v>
      </c>
      <c r="B127" s="183">
        <v>40980.352083333331</v>
      </c>
      <c r="C127" s="191"/>
      <c r="D127" s="192"/>
      <c r="E127" s="150"/>
      <c r="F127" s="193"/>
      <c r="G127" s="194"/>
      <c r="H127" s="150"/>
      <c r="I127" s="150"/>
      <c r="J127" s="150"/>
      <c r="K127" s="187"/>
      <c r="L127" s="185">
        <v>9</v>
      </c>
      <c r="M127" s="148" t="s">
        <v>122</v>
      </c>
      <c r="N127" s="148" t="s">
        <v>122</v>
      </c>
      <c r="O127" s="190">
        <v>13.5</v>
      </c>
    </row>
    <row r="128" spans="1:15" x14ac:dyDescent="0.25">
      <c r="A128" s="182" t="s">
        <v>442</v>
      </c>
      <c r="B128" s="183">
        <v>40990.34375</v>
      </c>
      <c r="C128" s="191"/>
      <c r="D128" s="192"/>
      <c r="E128" s="150"/>
      <c r="F128" s="193"/>
      <c r="G128" s="194"/>
      <c r="H128" s="150"/>
      <c r="I128" s="150"/>
      <c r="J128" s="150"/>
      <c r="K128" s="187"/>
      <c r="L128" s="185">
        <v>9</v>
      </c>
      <c r="M128" s="148" t="s">
        <v>122</v>
      </c>
      <c r="N128" s="148" t="s">
        <v>122</v>
      </c>
      <c r="O128" s="190">
        <v>12.1</v>
      </c>
    </row>
    <row r="129" spans="1:15" x14ac:dyDescent="0.25">
      <c r="A129" s="182" t="s">
        <v>442</v>
      </c>
      <c r="B129" s="183">
        <v>40997.309027777781</v>
      </c>
      <c r="C129" s="191"/>
      <c r="D129" s="192"/>
      <c r="E129" s="150"/>
      <c r="F129" s="193"/>
      <c r="G129" s="194"/>
      <c r="H129" s="150"/>
      <c r="I129" s="150"/>
      <c r="J129" s="150"/>
      <c r="K129" s="187"/>
      <c r="L129" s="185">
        <v>30</v>
      </c>
      <c r="M129" s="148" t="s">
        <v>122</v>
      </c>
      <c r="N129" s="148" t="s">
        <v>122</v>
      </c>
      <c r="O129" s="190">
        <v>14.6</v>
      </c>
    </row>
    <row r="130" spans="1:15" x14ac:dyDescent="0.25">
      <c r="A130" s="182" t="s">
        <v>442</v>
      </c>
      <c r="B130" s="183">
        <v>41036.342361111114</v>
      </c>
      <c r="C130" s="191"/>
      <c r="D130" s="192"/>
      <c r="E130" s="150"/>
      <c r="F130" s="193"/>
      <c r="G130" s="194"/>
      <c r="H130" s="150"/>
      <c r="I130" s="150"/>
      <c r="J130" s="150"/>
      <c r="K130" s="187"/>
      <c r="L130" s="185">
        <v>9</v>
      </c>
      <c r="M130" s="148" t="s">
        <v>122</v>
      </c>
      <c r="N130" s="148">
        <v>9</v>
      </c>
      <c r="O130" s="190">
        <v>17.8</v>
      </c>
    </row>
    <row r="131" spans="1:15" x14ac:dyDescent="0.25">
      <c r="A131" s="182" t="s">
        <v>442</v>
      </c>
      <c r="B131" s="183">
        <v>41043.326388888891</v>
      </c>
      <c r="C131" s="191"/>
      <c r="D131" s="192"/>
      <c r="E131" s="150"/>
      <c r="F131" s="193"/>
      <c r="G131" s="194"/>
      <c r="H131" s="150"/>
      <c r="I131" s="150"/>
      <c r="J131" s="150"/>
      <c r="K131" s="187"/>
      <c r="L131" s="185" t="s">
        <v>122</v>
      </c>
      <c r="M131" s="148" t="s">
        <v>122</v>
      </c>
      <c r="N131" s="148" t="s">
        <v>122</v>
      </c>
      <c r="O131" s="190">
        <v>18.399999999999999</v>
      </c>
    </row>
    <row r="132" spans="1:15" x14ac:dyDescent="0.25">
      <c r="A132" s="182" t="s">
        <v>442</v>
      </c>
      <c r="B132" s="183">
        <v>41050.336805555555</v>
      </c>
      <c r="C132" s="191"/>
      <c r="D132" s="192"/>
      <c r="E132" s="150"/>
      <c r="F132" s="193"/>
      <c r="G132" s="194"/>
      <c r="H132" s="150"/>
      <c r="I132" s="150"/>
      <c r="J132" s="150"/>
      <c r="K132" s="187"/>
      <c r="L132" s="185" t="s">
        <v>122</v>
      </c>
      <c r="M132" s="148" t="s">
        <v>122</v>
      </c>
      <c r="N132" s="148">
        <v>9</v>
      </c>
      <c r="O132" s="190">
        <v>18.399999999999999</v>
      </c>
    </row>
    <row r="133" spans="1:15" x14ac:dyDescent="0.25">
      <c r="A133" s="182" t="s">
        <v>442</v>
      </c>
      <c r="B133" s="183">
        <v>41058.311111111114</v>
      </c>
      <c r="C133" s="191"/>
      <c r="D133" s="192"/>
      <c r="E133" s="150"/>
      <c r="F133" s="193"/>
      <c r="G133" s="194"/>
      <c r="H133" s="150"/>
      <c r="I133" s="150"/>
      <c r="J133" s="150"/>
      <c r="K133" s="187"/>
      <c r="L133" s="185" t="s">
        <v>122</v>
      </c>
      <c r="M133" s="148" t="s">
        <v>122</v>
      </c>
      <c r="N133" s="148" t="s">
        <v>122</v>
      </c>
      <c r="O133" s="190">
        <v>19.7</v>
      </c>
    </row>
    <row r="134" spans="1:15" x14ac:dyDescent="0.25">
      <c r="A134" s="182" t="s">
        <v>442</v>
      </c>
      <c r="B134" s="183">
        <v>40849.333333333336</v>
      </c>
      <c r="C134" s="191"/>
      <c r="D134" s="192"/>
      <c r="E134" s="150"/>
      <c r="F134" s="193"/>
      <c r="G134" s="194"/>
      <c r="H134" s="150"/>
      <c r="I134" s="150"/>
      <c r="J134" s="150"/>
      <c r="K134" s="187"/>
      <c r="L134" s="185" t="s">
        <v>122</v>
      </c>
      <c r="M134" s="148" t="s">
        <v>122</v>
      </c>
      <c r="N134" s="148">
        <v>9</v>
      </c>
      <c r="O134" s="190">
        <v>16.5</v>
      </c>
    </row>
    <row r="135" spans="1:15" x14ac:dyDescent="0.25">
      <c r="A135" s="182" t="s">
        <v>442</v>
      </c>
      <c r="B135" s="183">
        <v>40856.298611111109</v>
      </c>
      <c r="C135" s="191"/>
      <c r="D135" s="192"/>
      <c r="E135" s="150"/>
      <c r="F135" s="193"/>
      <c r="G135" s="194"/>
      <c r="H135" s="150"/>
      <c r="I135" s="150"/>
      <c r="J135" s="150"/>
      <c r="K135" s="187"/>
      <c r="L135" s="185">
        <v>60</v>
      </c>
      <c r="M135" s="148">
        <v>9</v>
      </c>
      <c r="N135" s="148">
        <v>9</v>
      </c>
      <c r="O135" s="190">
        <v>14.5</v>
      </c>
    </row>
    <row r="136" spans="1:15" x14ac:dyDescent="0.25">
      <c r="A136" s="182" t="s">
        <v>442</v>
      </c>
      <c r="B136" s="183">
        <v>40863.320833333331</v>
      </c>
      <c r="C136" s="189" t="s">
        <v>404</v>
      </c>
      <c r="D136" s="192"/>
      <c r="E136" s="150"/>
      <c r="F136" s="193"/>
      <c r="G136" s="182">
        <v>4600</v>
      </c>
      <c r="H136" s="148">
        <v>110</v>
      </c>
      <c r="I136" s="148">
        <v>280</v>
      </c>
      <c r="J136" s="148">
        <v>6.0000000000000001E-3</v>
      </c>
      <c r="K136" s="190">
        <v>17</v>
      </c>
      <c r="L136" s="185" t="s">
        <v>122</v>
      </c>
      <c r="M136" s="148" t="s">
        <v>122</v>
      </c>
      <c r="N136" s="148" t="s">
        <v>122</v>
      </c>
      <c r="O136" s="190">
        <v>16.399999999999999</v>
      </c>
    </row>
    <row r="137" spans="1:15" x14ac:dyDescent="0.25">
      <c r="A137" s="182" t="s">
        <v>442</v>
      </c>
      <c r="B137" s="183">
        <v>40875.361111111109</v>
      </c>
      <c r="C137" s="189" t="s">
        <v>404</v>
      </c>
      <c r="D137" s="192"/>
      <c r="E137" s="150"/>
      <c r="F137" s="193"/>
      <c r="G137" s="182" t="s">
        <v>450</v>
      </c>
      <c r="H137" s="148">
        <v>100</v>
      </c>
      <c r="I137" s="148">
        <v>450</v>
      </c>
      <c r="J137" s="148">
        <v>2.4E-2</v>
      </c>
      <c r="K137" s="190">
        <v>17.7</v>
      </c>
      <c r="L137" s="185">
        <v>20</v>
      </c>
      <c r="M137" s="148" t="s">
        <v>122</v>
      </c>
      <c r="N137" s="148">
        <v>9</v>
      </c>
      <c r="O137" s="190">
        <v>15.7</v>
      </c>
    </row>
    <row r="138" spans="1:15" x14ac:dyDescent="0.25">
      <c r="A138" s="182" t="s">
        <v>442</v>
      </c>
      <c r="B138" s="183">
        <v>40827.420138888891</v>
      </c>
      <c r="C138" s="191"/>
      <c r="D138" s="192"/>
      <c r="E138" s="150"/>
      <c r="F138" s="193"/>
      <c r="G138" s="194"/>
      <c r="H138" s="150"/>
      <c r="I138" s="150"/>
      <c r="J138" s="150"/>
      <c r="K138" s="187"/>
      <c r="L138" s="185">
        <v>30</v>
      </c>
      <c r="M138" s="148">
        <v>9</v>
      </c>
      <c r="N138" s="148" t="s">
        <v>122</v>
      </c>
      <c r="O138" s="190">
        <v>17.7</v>
      </c>
    </row>
    <row r="139" spans="1:15" x14ac:dyDescent="0.25">
      <c r="A139" s="182" t="s">
        <v>442</v>
      </c>
      <c r="B139" s="183">
        <v>40833.368055555555</v>
      </c>
      <c r="C139" s="191"/>
      <c r="D139" s="192"/>
      <c r="E139" s="150"/>
      <c r="F139" s="193"/>
      <c r="G139" s="194"/>
      <c r="H139" s="150"/>
      <c r="I139" s="150"/>
      <c r="J139" s="150"/>
      <c r="K139" s="187"/>
      <c r="L139" s="185" t="s">
        <v>122</v>
      </c>
      <c r="M139" s="148" t="s">
        <v>122</v>
      </c>
      <c r="N139" s="148" t="s">
        <v>122</v>
      </c>
      <c r="O139" s="190">
        <v>17.7</v>
      </c>
    </row>
    <row r="140" spans="1:15" x14ac:dyDescent="0.25">
      <c r="A140" s="182" t="s">
        <v>442</v>
      </c>
      <c r="B140" s="183">
        <v>40840.35</v>
      </c>
      <c r="C140" s="191"/>
      <c r="D140" s="192"/>
      <c r="E140" s="150"/>
      <c r="F140" s="193"/>
      <c r="G140" s="194"/>
      <c r="H140" s="150"/>
      <c r="I140" s="150"/>
      <c r="J140" s="150"/>
      <c r="K140" s="187"/>
      <c r="L140" s="185">
        <v>9</v>
      </c>
      <c r="M140" s="148">
        <v>9</v>
      </c>
      <c r="N140" s="148">
        <v>20</v>
      </c>
      <c r="O140" s="190">
        <v>17.3</v>
      </c>
    </row>
    <row r="141" spans="1:15" x14ac:dyDescent="0.25">
      <c r="A141" s="182" t="s">
        <v>442</v>
      </c>
      <c r="B141" s="183">
        <v>40792.364583333336</v>
      </c>
      <c r="C141" s="189" t="s">
        <v>404</v>
      </c>
      <c r="D141" s="192"/>
      <c r="E141" s="150"/>
      <c r="F141" s="193"/>
      <c r="G141" s="182">
        <v>22000</v>
      </c>
      <c r="H141" s="148">
        <v>2000</v>
      </c>
      <c r="I141" s="148">
        <v>7900</v>
      </c>
      <c r="J141" s="148">
        <v>0.46</v>
      </c>
      <c r="K141" s="190">
        <v>20.3</v>
      </c>
      <c r="L141" s="185">
        <v>30</v>
      </c>
      <c r="M141" s="148" t="s">
        <v>122</v>
      </c>
      <c r="N141" s="148" t="s">
        <v>122</v>
      </c>
      <c r="O141" s="190">
        <v>17</v>
      </c>
    </row>
    <row r="142" spans="1:15" x14ac:dyDescent="0.25">
      <c r="A142" s="182" t="s">
        <v>442</v>
      </c>
      <c r="B142" s="183">
        <v>40798.364583333336</v>
      </c>
      <c r="C142" s="189" t="s">
        <v>404</v>
      </c>
      <c r="D142" s="192"/>
      <c r="E142" s="150"/>
      <c r="F142" s="193"/>
      <c r="G142" s="182" t="s">
        <v>451</v>
      </c>
      <c r="H142" s="148" t="s">
        <v>452</v>
      </c>
      <c r="I142" s="148">
        <v>4900</v>
      </c>
      <c r="J142" s="148">
        <v>0.05</v>
      </c>
      <c r="K142" s="190">
        <v>20.9</v>
      </c>
      <c r="L142" s="185">
        <v>50</v>
      </c>
      <c r="M142" s="148">
        <v>30</v>
      </c>
      <c r="N142" s="148" t="s">
        <v>122</v>
      </c>
      <c r="O142" s="190">
        <v>18.899999999999999</v>
      </c>
    </row>
    <row r="143" spans="1:15" x14ac:dyDescent="0.25">
      <c r="A143" s="182" t="s">
        <v>442</v>
      </c>
      <c r="B143" s="183">
        <v>40805.340277777781</v>
      </c>
      <c r="C143" s="189" t="s">
        <v>404</v>
      </c>
      <c r="D143" s="192"/>
      <c r="E143" s="150"/>
      <c r="F143" s="193"/>
      <c r="G143" s="182" t="s">
        <v>170</v>
      </c>
      <c r="H143" s="148">
        <v>23000</v>
      </c>
      <c r="I143" s="148">
        <v>5800</v>
      </c>
      <c r="J143" s="148">
        <v>0.05</v>
      </c>
      <c r="K143" s="190">
        <v>20.3</v>
      </c>
      <c r="L143" s="185" t="s">
        <v>122</v>
      </c>
      <c r="M143" s="148" t="s">
        <v>122</v>
      </c>
      <c r="N143" s="148" t="s">
        <v>122</v>
      </c>
      <c r="O143" s="190">
        <v>19.100000000000001</v>
      </c>
    </row>
    <row r="144" spans="1:15" x14ac:dyDescent="0.25">
      <c r="A144" s="182" t="s">
        <v>442</v>
      </c>
      <c r="B144" s="183">
        <v>40812.413194444445</v>
      </c>
      <c r="C144" s="191"/>
      <c r="D144" s="185">
        <v>110</v>
      </c>
      <c r="E144" s="148">
        <v>80</v>
      </c>
      <c r="F144" s="186">
        <v>70</v>
      </c>
      <c r="G144" s="194"/>
      <c r="H144" s="150"/>
      <c r="I144" s="150"/>
      <c r="J144" s="150"/>
      <c r="K144" s="187"/>
      <c r="L144" s="185">
        <v>110</v>
      </c>
      <c r="M144" s="148">
        <v>80</v>
      </c>
      <c r="N144" s="148">
        <v>70</v>
      </c>
      <c r="O144" s="190">
        <v>17.7</v>
      </c>
    </row>
    <row r="145" spans="1:15" x14ac:dyDescent="0.25">
      <c r="A145" s="182" t="s">
        <v>453</v>
      </c>
      <c r="B145" s="183">
        <v>41003.329861111109</v>
      </c>
      <c r="C145" s="191"/>
      <c r="D145" s="192"/>
      <c r="E145" s="150"/>
      <c r="F145" s="193"/>
      <c r="G145" s="194"/>
      <c r="H145" s="150"/>
      <c r="I145" s="150"/>
      <c r="J145" s="150"/>
      <c r="K145" s="187"/>
      <c r="L145" s="185" t="s">
        <v>122</v>
      </c>
      <c r="M145" s="148" t="s">
        <v>122</v>
      </c>
      <c r="N145" s="148" t="s">
        <v>122</v>
      </c>
      <c r="O145" s="190">
        <v>13.3</v>
      </c>
    </row>
    <row r="146" spans="1:15" x14ac:dyDescent="0.25">
      <c r="A146" s="182" t="s">
        <v>453</v>
      </c>
      <c r="B146" s="183">
        <v>41008.348611111112</v>
      </c>
      <c r="C146" s="191"/>
      <c r="D146" s="192"/>
      <c r="E146" s="150"/>
      <c r="F146" s="193"/>
      <c r="G146" s="194"/>
      <c r="H146" s="150"/>
      <c r="I146" s="150"/>
      <c r="J146" s="150"/>
      <c r="K146" s="187"/>
      <c r="L146" s="185" t="s">
        <v>122</v>
      </c>
      <c r="M146" s="148" t="s">
        <v>122</v>
      </c>
      <c r="N146" s="148" t="s">
        <v>122</v>
      </c>
      <c r="O146" s="187"/>
    </row>
    <row r="147" spans="1:15" x14ac:dyDescent="0.25">
      <c r="A147" s="182" t="s">
        <v>453</v>
      </c>
      <c r="B147" s="183">
        <v>41015.34375</v>
      </c>
      <c r="C147" s="191"/>
      <c r="D147" s="192"/>
      <c r="E147" s="150"/>
      <c r="F147" s="193"/>
      <c r="G147" s="194"/>
      <c r="H147" s="150"/>
      <c r="I147" s="150"/>
      <c r="J147" s="150"/>
      <c r="K147" s="187"/>
      <c r="L147" s="185">
        <v>9</v>
      </c>
      <c r="M147" s="148" t="s">
        <v>122</v>
      </c>
      <c r="N147" s="148">
        <v>30</v>
      </c>
      <c r="O147" s="190">
        <v>13.2</v>
      </c>
    </row>
    <row r="148" spans="1:15" x14ac:dyDescent="0.25">
      <c r="A148" s="182" t="s">
        <v>453</v>
      </c>
      <c r="B148" s="183">
        <v>41023.34375</v>
      </c>
      <c r="C148" s="191"/>
      <c r="D148" s="192"/>
      <c r="E148" s="150"/>
      <c r="F148" s="193"/>
      <c r="G148" s="194"/>
      <c r="H148" s="150"/>
      <c r="I148" s="150"/>
      <c r="J148" s="150"/>
      <c r="K148" s="187"/>
      <c r="L148" s="185">
        <v>9</v>
      </c>
      <c r="M148" s="148">
        <v>20</v>
      </c>
      <c r="N148" s="148" t="s">
        <v>122</v>
      </c>
      <c r="O148" s="190">
        <v>16.3</v>
      </c>
    </row>
    <row r="149" spans="1:15" x14ac:dyDescent="0.25">
      <c r="A149" s="182" t="s">
        <v>453</v>
      </c>
      <c r="B149" s="183">
        <v>41029.326388888891</v>
      </c>
      <c r="C149" s="191"/>
      <c r="D149" s="192"/>
      <c r="E149" s="150"/>
      <c r="F149" s="193"/>
      <c r="G149" s="194"/>
      <c r="H149" s="150"/>
      <c r="I149" s="150"/>
      <c r="J149" s="150"/>
      <c r="K149" s="187"/>
      <c r="L149" s="185">
        <v>20</v>
      </c>
      <c r="M149" s="148" t="s">
        <v>122</v>
      </c>
      <c r="N149" s="148" t="s">
        <v>122</v>
      </c>
      <c r="O149" s="190">
        <v>17.3</v>
      </c>
    </row>
    <row r="150" spans="1:15" x14ac:dyDescent="0.25">
      <c r="A150" s="182" t="s">
        <v>453</v>
      </c>
      <c r="B150" s="183">
        <v>40756.354166666664</v>
      </c>
      <c r="C150" s="189" t="s">
        <v>404</v>
      </c>
      <c r="D150" s="192"/>
      <c r="E150" s="150"/>
      <c r="F150" s="193"/>
      <c r="G150" s="182" t="s">
        <v>454</v>
      </c>
      <c r="H150" s="148">
        <v>2600</v>
      </c>
      <c r="I150" s="148">
        <v>5800</v>
      </c>
      <c r="J150" s="148">
        <v>8.9999999999999993E-3</v>
      </c>
      <c r="K150" s="190">
        <v>21.6</v>
      </c>
      <c r="L150" s="185">
        <v>20</v>
      </c>
      <c r="M150" s="148" t="s">
        <v>122</v>
      </c>
      <c r="N150" s="148" t="s">
        <v>122</v>
      </c>
      <c r="O150" s="190">
        <v>16.600000000000001</v>
      </c>
    </row>
    <row r="151" spans="1:15" x14ac:dyDescent="0.25">
      <c r="A151" s="182" t="s">
        <v>453</v>
      </c>
      <c r="B151" s="183">
        <v>40766.416666666664</v>
      </c>
      <c r="C151" s="191"/>
      <c r="D151" s="192"/>
      <c r="E151" s="150"/>
      <c r="F151" s="193"/>
      <c r="G151" s="194"/>
      <c r="H151" s="150"/>
      <c r="I151" s="150"/>
      <c r="J151" s="150"/>
      <c r="K151" s="187"/>
      <c r="L151" s="185">
        <v>40</v>
      </c>
      <c r="M151" s="148">
        <v>9</v>
      </c>
      <c r="N151" s="148">
        <v>9</v>
      </c>
      <c r="O151" s="190">
        <v>20.100000000000001</v>
      </c>
    </row>
    <row r="152" spans="1:15" x14ac:dyDescent="0.25">
      <c r="A152" s="182" t="s">
        <v>453</v>
      </c>
      <c r="B152" s="183">
        <v>40770.371527777781</v>
      </c>
      <c r="C152" s="189" t="s">
        <v>404</v>
      </c>
      <c r="D152" s="192"/>
      <c r="E152" s="150"/>
      <c r="F152" s="193"/>
      <c r="G152" s="182" t="s">
        <v>455</v>
      </c>
      <c r="H152" s="148">
        <v>4000</v>
      </c>
      <c r="I152" s="148">
        <v>15400</v>
      </c>
      <c r="J152" s="148">
        <v>6.0000000000000001E-3</v>
      </c>
      <c r="K152" s="190">
        <v>22.6</v>
      </c>
      <c r="L152" s="185">
        <v>20</v>
      </c>
      <c r="M152" s="148">
        <v>9</v>
      </c>
      <c r="N152" s="148" t="s">
        <v>122</v>
      </c>
      <c r="O152" s="190">
        <v>20.3</v>
      </c>
    </row>
    <row r="153" spans="1:15" x14ac:dyDescent="0.25">
      <c r="A153" s="182" t="s">
        <v>453</v>
      </c>
      <c r="B153" s="183">
        <v>40777.362500000003</v>
      </c>
      <c r="C153" s="189" t="s">
        <v>404</v>
      </c>
      <c r="D153" s="192"/>
      <c r="E153" s="150"/>
      <c r="F153" s="193"/>
      <c r="G153" s="182" t="s">
        <v>456</v>
      </c>
      <c r="H153" s="148">
        <v>6300</v>
      </c>
      <c r="I153" s="148">
        <v>33000</v>
      </c>
      <c r="J153" s="148">
        <v>0.01</v>
      </c>
      <c r="K153" s="190">
        <v>22.1</v>
      </c>
      <c r="L153" s="185">
        <v>40</v>
      </c>
      <c r="M153" s="148" t="s">
        <v>122</v>
      </c>
      <c r="N153" s="148" t="s">
        <v>122</v>
      </c>
      <c r="O153" s="190">
        <v>19.899999999999999</v>
      </c>
    </row>
    <row r="154" spans="1:15" x14ac:dyDescent="0.25">
      <c r="A154" s="182" t="s">
        <v>453</v>
      </c>
      <c r="B154" s="183">
        <v>40784.409722222219</v>
      </c>
      <c r="C154" s="189" t="s">
        <v>404</v>
      </c>
      <c r="D154" s="192"/>
      <c r="E154" s="150"/>
      <c r="F154" s="193"/>
      <c r="G154" s="182" t="s">
        <v>457</v>
      </c>
      <c r="H154" s="148">
        <v>3500</v>
      </c>
      <c r="I154" s="148">
        <v>5800</v>
      </c>
      <c r="J154" s="150"/>
      <c r="K154" s="190">
        <v>22.6</v>
      </c>
      <c r="L154" s="185">
        <v>30</v>
      </c>
      <c r="M154" s="148">
        <v>9</v>
      </c>
      <c r="N154" s="148">
        <v>9</v>
      </c>
      <c r="O154" s="190">
        <v>19.100000000000001</v>
      </c>
    </row>
    <row r="155" spans="1:15" x14ac:dyDescent="0.25">
      <c r="A155" s="182" t="s">
        <v>453</v>
      </c>
      <c r="B155" s="183">
        <v>40882.362500000003</v>
      </c>
      <c r="C155" s="189" t="s">
        <v>404</v>
      </c>
      <c r="D155" s="192"/>
      <c r="E155" s="150"/>
      <c r="F155" s="193"/>
      <c r="G155" s="182" t="s">
        <v>135</v>
      </c>
      <c r="H155" s="148">
        <v>1000</v>
      </c>
      <c r="I155" s="148">
        <v>3100</v>
      </c>
      <c r="J155" s="148">
        <v>8.9999999999999993E-3</v>
      </c>
      <c r="K155" s="190">
        <v>13.7</v>
      </c>
      <c r="L155" s="185" t="s">
        <v>418</v>
      </c>
      <c r="M155" s="148">
        <v>20</v>
      </c>
      <c r="N155" s="148" t="s">
        <v>122</v>
      </c>
      <c r="O155" s="190">
        <v>14.5</v>
      </c>
    </row>
    <row r="156" spans="1:15" x14ac:dyDescent="0.25">
      <c r="A156" s="182" t="s">
        <v>453</v>
      </c>
      <c r="B156" s="183">
        <v>40898.352777777778</v>
      </c>
      <c r="C156" s="189" t="s">
        <v>404</v>
      </c>
      <c r="D156" s="192"/>
      <c r="E156" s="150"/>
      <c r="F156" s="193"/>
      <c r="G156" s="182" t="s">
        <v>434</v>
      </c>
      <c r="H156" s="148">
        <v>9300</v>
      </c>
      <c r="I156" s="148">
        <v>50</v>
      </c>
      <c r="J156" s="148">
        <v>6.0000000000000001E-3</v>
      </c>
      <c r="K156" s="190">
        <v>14.9</v>
      </c>
      <c r="L156" s="185">
        <v>9</v>
      </c>
      <c r="M156" s="148">
        <v>9</v>
      </c>
      <c r="N156" s="148">
        <v>40</v>
      </c>
      <c r="O156" s="190">
        <v>13.6</v>
      </c>
    </row>
    <row r="157" spans="1:15" x14ac:dyDescent="0.25">
      <c r="A157" s="182" t="s">
        <v>453</v>
      </c>
      <c r="B157" s="183">
        <v>40904.318055555559</v>
      </c>
      <c r="C157" s="189" t="s">
        <v>404</v>
      </c>
      <c r="D157" s="192"/>
      <c r="E157" s="150"/>
      <c r="F157" s="193"/>
      <c r="G157" s="182" t="s">
        <v>155</v>
      </c>
      <c r="H157" s="148">
        <v>240</v>
      </c>
      <c r="I157" s="148">
        <v>220</v>
      </c>
      <c r="J157" s="148">
        <v>6.0000000000000001E-3</v>
      </c>
      <c r="K157" s="190">
        <v>13.4</v>
      </c>
      <c r="L157" s="185" t="s">
        <v>122</v>
      </c>
      <c r="M157" s="148" t="s">
        <v>122</v>
      </c>
      <c r="N157" s="148" t="s">
        <v>122</v>
      </c>
      <c r="O157" s="190">
        <v>13.5</v>
      </c>
    </row>
    <row r="158" spans="1:15" x14ac:dyDescent="0.25">
      <c r="A158" s="182" t="s">
        <v>453</v>
      </c>
      <c r="B158" s="183">
        <v>40940.369444444441</v>
      </c>
      <c r="C158" s="189" t="s">
        <v>404</v>
      </c>
      <c r="D158" s="192"/>
      <c r="E158" s="150"/>
      <c r="F158" s="193"/>
      <c r="G158" s="182" t="s">
        <v>424</v>
      </c>
      <c r="H158" s="148">
        <v>2800</v>
      </c>
      <c r="I158" s="148">
        <v>29000</v>
      </c>
      <c r="J158" s="148">
        <v>1E-3</v>
      </c>
      <c r="K158" s="190">
        <v>15.2</v>
      </c>
      <c r="L158" s="185" t="s">
        <v>122</v>
      </c>
      <c r="M158" s="148" t="s">
        <v>122</v>
      </c>
      <c r="N158" s="148" t="s">
        <v>122</v>
      </c>
      <c r="O158" s="190">
        <v>14.9</v>
      </c>
    </row>
    <row r="159" spans="1:15" x14ac:dyDescent="0.25">
      <c r="A159" s="182" t="s">
        <v>453</v>
      </c>
      <c r="B159" s="183">
        <v>40945.361111111109</v>
      </c>
      <c r="C159" s="189" t="s">
        <v>404</v>
      </c>
      <c r="D159" s="192"/>
      <c r="E159" s="150"/>
      <c r="F159" s="193"/>
      <c r="G159" s="182" t="s">
        <v>132</v>
      </c>
      <c r="H159" s="148">
        <v>2800</v>
      </c>
      <c r="I159" s="148">
        <v>21000</v>
      </c>
      <c r="J159" s="148">
        <v>3.0000000000000001E-3</v>
      </c>
      <c r="K159" s="190">
        <v>15.1</v>
      </c>
      <c r="L159" s="185">
        <v>40</v>
      </c>
      <c r="M159" s="148">
        <v>30</v>
      </c>
      <c r="N159" s="148">
        <v>50</v>
      </c>
      <c r="O159" s="190">
        <v>14.1</v>
      </c>
    </row>
    <row r="160" spans="1:15" x14ac:dyDescent="0.25">
      <c r="A160" s="182" t="s">
        <v>453</v>
      </c>
      <c r="B160" s="183">
        <v>40961.402777777781</v>
      </c>
      <c r="C160" s="189" t="s">
        <v>404</v>
      </c>
      <c r="D160" s="192"/>
      <c r="E160" s="150"/>
      <c r="F160" s="193"/>
      <c r="G160" s="182" t="s">
        <v>151</v>
      </c>
      <c r="H160" s="148">
        <v>8200</v>
      </c>
      <c r="I160" s="148">
        <v>21000</v>
      </c>
      <c r="J160" s="148">
        <v>3.0000000000000001E-3</v>
      </c>
      <c r="K160" s="190">
        <v>16.399999999999999</v>
      </c>
      <c r="L160" s="185">
        <v>280</v>
      </c>
      <c r="M160" s="148">
        <v>90</v>
      </c>
      <c r="N160" s="148">
        <v>120</v>
      </c>
      <c r="O160" s="190">
        <v>15</v>
      </c>
    </row>
    <row r="161" spans="1:15" x14ac:dyDescent="0.25">
      <c r="A161" s="182" t="s">
        <v>453</v>
      </c>
      <c r="B161" s="183">
        <v>40966.35</v>
      </c>
      <c r="C161" s="189" t="s">
        <v>404</v>
      </c>
      <c r="D161" s="192"/>
      <c r="E161" s="150"/>
      <c r="F161" s="193"/>
      <c r="G161" s="182">
        <v>390000</v>
      </c>
      <c r="H161" s="148">
        <v>10400</v>
      </c>
      <c r="I161" s="148">
        <v>5300</v>
      </c>
      <c r="J161" s="148">
        <v>1.7000000000000001E-2</v>
      </c>
      <c r="K161" s="190">
        <v>14.7</v>
      </c>
      <c r="L161" s="185">
        <v>20</v>
      </c>
      <c r="M161" s="148">
        <v>9</v>
      </c>
      <c r="N161" s="148" t="s">
        <v>122</v>
      </c>
      <c r="O161" s="190">
        <v>14.2</v>
      </c>
    </row>
    <row r="162" spans="1:15" x14ac:dyDescent="0.25">
      <c r="A162" s="182" t="s">
        <v>453</v>
      </c>
      <c r="B162" s="183">
        <v>40911.353472222225</v>
      </c>
      <c r="C162" s="189" t="s">
        <v>404</v>
      </c>
      <c r="D162" s="192"/>
      <c r="E162" s="150"/>
      <c r="F162" s="193"/>
      <c r="G162" s="182" t="s">
        <v>407</v>
      </c>
      <c r="H162" s="148">
        <v>20</v>
      </c>
      <c r="I162" s="148">
        <v>210</v>
      </c>
      <c r="J162" s="148">
        <v>1.03E-2</v>
      </c>
      <c r="K162" s="190">
        <v>14.9</v>
      </c>
      <c r="L162" s="185">
        <v>30</v>
      </c>
      <c r="M162" s="148">
        <v>9</v>
      </c>
      <c r="N162" s="148">
        <v>9</v>
      </c>
      <c r="O162" s="190">
        <v>14.6</v>
      </c>
    </row>
    <row r="163" spans="1:15" x14ac:dyDescent="0.25">
      <c r="A163" s="182" t="s">
        <v>453</v>
      </c>
      <c r="B163" s="183">
        <v>40917.355555555558</v>
      </c>
      <c r="C163" s="189" t="s">
        <v>404</v>
      </c>
      <c r="D163" s="192"/>
      <c r="E163" s="150"/>
      <c r="F163" s="193"/>
      <c r="G163" s="182" t="s">
        <v>458</v>
      </c>
      <c r="H163" s="148">
        <v>220</v>
      </c>
      <c r="I163" s="148">
        <v>2100</v>
      </c>
      <c r="J163" s="148">
        <v>6.8999999999999999E-3</v>
      </c>
      <c r="K163" s="190">
        <v>14.2</v>
      </c>
      <c r="L163" s="185">
        <v>20</v>
      </c>
      <c r="M163" s="148">
        <v>9</v>
      </c>
      <c r="N163" s="148">
        <v>60</v>
      </c>
      <c r="O163" s="190">
        <v>14.4</v>
      </c>
    </row>
    <row r="164" spans="1:15" x14ac:dyDescent="0.25">
      <c r="A164" s="182" t="s">
        <v>453</v>
      </c>
      <c r="B164" s="183">
        <v>40926.302083333336</v>
      </c>
      <c r="C164" s="189" t="s">
        <v>404</v>
      </c>
      <c r="D164" s="192"/>
      <c r="E164" s="150"/>
      <c r="F164" s="193"/>
      <c r="G164" s="182" t="s">
        <v>459</v>
      </c>
      <c r="H164" s="148">
        <v>440</v>
      </c>
      <c r="I164" s="148">
        <v>860</v>
      </c>
      <c r="J164" s="148">
        <v>1.4999999999999999E-2</v>
      </c>
      <c r="K164" s="190">
        <v>12.8</v>
      </c>
      <c r="L164" s="185">
        <v>40</v>
      </c>
      <c r="M164" s="148">
        <v>30</v>
      </c>
      <c r="N164" s="148">
        <v>70</v>
      </c>
      <c r="O164" s="190">
        <v>12.6</v>
      </c>
    </row>
    <row r="165" spans="1:15" x14ac:dyDescent="0.25">
      <c r="A165" s="182" t="s">
        <v>453</v>
      </c>
      <c r="B165" s="183">
        <v>40729.34375</v>
      </c>
      <c r="C165" s="189" t="s">
        <v>404</v>
      </c>
      <c r="D165" s="192"/>
      <c r="E165" s="150"/>
      <c r="F165" s="193"/>
      <c r="G165" s="182" t="s">
        <v>112</v>
      </c>
      <c r="H165" s="148">
        <v>1400</v>
      </c>
      <c r="I165" s="148">
        <v>11800</v>
      </c>
      <c r="J165" s="148">
        <v>1.03E-2</v>
      </c>
      <c r="K165" s="190">
        <v>21.7</v>
      </c>
      <c r="L165" s="185">
        <v>9</v>
      </c>
      <c r="M165" s="148" t="s">
        <v>122</v>
      </c>
      <c r="N165" s="148">
        <v>9</v>
      </c>
      <c r="O165" s="190">
        <v>20</v>
      </c>
    </row>
    <row r="166" spans="1:15" x14ac:dyDescent="0.25">
      <c r="A166" s="182" t="s">
        <v>453</v>
      </c>
      <c r="B166" s="183">
        <v>40736.420138888891</v>
      </c>
      <c r="C166" s="191"/>
      <c r="D166" s="192"/>
      <c r="E166" s="150"/>
      <c r="F166" s="193"/>
      <c r="G166" s="194"/>
      <c r="H166" s="150"/>
      <c r="I166" s="150"/>
      <c r="J166" s="150"/>
      <c r="K166" s="187"/>
      <c r="L166" s="185">
        <v>30</v>
      </c>
      <c r="M166" s="148">
        <v>9</v>
      </c>
      <c r="N166" s="148" t="s">
        <v>122</v>
      </c>
      <c r="O166" s="190">
        <v>20.2</v>
      </c>
    </row>
    <row r="167" spans="1:15" x14ac:dyDescent="0.25">
      <c r="A167" s="182" t="s">
        <v>453</v>
      </c>
      <c r="B167" s="183">
        <v>40742.361111111109</v>
      </c>
      <c r="C167" s="189" t="s">
        <v>404</v>
      </c>
      <c r="D167" s="192"/>
      <c r="E167" s="150"/>
      <c r="F167" s="193"/>
      <c r="G167" s="182" t="s">
        <v>460</v>
      </c>
      <c r="H167" s="148">
        <v>9000</v>
      </c>
      <c r="I167" s="148">
        <v>24000</v>
      </c>
      <c r="J167" s="148">
        <v>6.0000000000000001E-3</v>
      </c>
      <c r="K167" s="190">
        <v>21.8</v>
      </c>
      <c r="L167" s="185" t="s">
        <v>122</v>
      </c>
      <c r="M167" s="148" t="s">
        <v>122</v>
      </c>
      <c r="N167" s="148" t="s">
        <v>122</v>
      </c>
      <c r="O167" s="190">
        <v>18.7</v>
      </c>
    </row>
    <row r="168" spans="1:15" x14ac:dyDescent="0.25">
      <c r="A168" s="182" t="s">
        <v>453</v>
      </c>
      <c r="B168" s="183">
        <v>40749.354166666664</v>
      </c>
      <c r="C168" s="189" t="s">
        <v>404</v>
      </c>
      <c r="D168" s="192"/>
      <c r="E168" s="150"/>
      <c r="F168" s="193"/>
      <c r="G168" s="182" t="s">
        <v>461</v>
      </c>
      <c r="H168" s="148" t="s">
        <v>462</v>
      </c>
      <c r="I168" s="148">
        <v>5400</v>
      </c>
      <c r="J168" s="148">
        <v>6.7999999999999996E-3</v>
      </c>
      <c r="K168" s="190">
        <v>22.1</v>
      </c>
      <c r="L168" s="185" t="s">
        <v>122</v>
      </c>
      <c r="M168" s="148" t="s">
        <v>122</v>
      </c>
      <c r="N168" s="148" t="s">
        <v>122</v>
      </c>
      <c r="O168" s="190">
        <v>19.8</v>
      </c>
    </row>
    <row r="169" spans="1:15" x14ac:dyDescent="0.25">
      <c r="A169" s="182" t="s">
        <v>453</v>
      </c>
      <c r="B169" s="183">
        <v>41064.326388888891</v>
      </c>
      <c r="C169" s="191"/>
      <c r="D169" s="192"/>
      <c r="E169" s="150"/>
      <c r="F169" s="193"/>
      <c r="G169" s="194"/>
      <c r="H169" s="150"/>
      <c r="I169" s="150"/>
      <c r="J169" s="150"/>
      <c r="K169" s="187"/>
      <c r="L169" s="185">
        <v>40</v>
      </c>
      <c r="M169" s="148">
        <v>9</v>
      </c>
      <c r="N169" s="148" t="s">
        <v>122</v>
      </c>
      <c r="O169" s="190">
        <v>19.5</v>
      </c>
    </row>
    <row r="170" spans="1:15" x14ac:dyDescent="0.25">
      <c r="A170" s="182" t="s">
        <v>453</v>
      </c>
      <c r="B170" s="183">
        <v>41071.327777777777</v>
      </c>
      <c r="C170" s="191"/>
      <c r="D170" s="192"/>
      <c r="E170" s="150"/>
      <c r="F170" s="193"/>
      <c r="G170" s="194"/>
      <c r="H170" s="150"/>
      <c r="I170" s="150"/>
      <c r="J170" s="150"/>
      <c r="K170" s="187"/>
      <c r="L170" s="185" t="s">
        <v>122</v>
      </c>
      <c r="M170" s="148" t="s">
        <v>122</v>
      </c>
      <c r="N170" s="148" t="s">
        <v>122</v>
      </c>
      <c r="O170" s="190">
        <v>19.899999999999999</v>
      </c>
    </row>
    <row r="171" spans="1:15" x14ac:dyDescent="0.25">
      <c r="A171" s="182" t="s">
        <v>453</v>
      </c>
      <c r="B171" s="183">
        <v>41078.329861111109</v>
      </c>
      <c r="C171" s="191"/>
      <c r="D171" s="192"/>
      <c r="E171" s="150"/>
      <c r="F171" s="193"/>
      <c r="G171" s="194"/>
      <c r="H171" s="150"/>
      <c r="I171" s="150"/>
      <c r="J171" s="150"/>
      <c r="K171" s="187"/>
      <c r="L171" s="185" t="s">
        <v>122</v>
      </c>
      <c r="M171" s="148" t="s">
        <v>122</v>
      </c>
      <c r="N171" s="148" t="s">
        <v>122</v>
      </c>
      <c r="O171" s="190">
        <v>19</v>
      </c>
    </row>
    <row r="172" spans="1:15" x14ac:dyDescent="0.25">
      <c r="A172" s="182" t="s">
        <v>453</v>
      </c>
      <c r="B172" s="183">
        <v>41085.333333333336</v>
      </c>
      <c r="C172" s="191"/>
      <c r="D172" s="192"/>
      <c r="E172" s="150"/>
      <c r="F172" s="193"/>
      <c r="G172" s="194"/>
      <c r="H172" s="150"/>
      <c r="I172" s="150"/>
      <c r="J172" s="150"/>
      <c r="K172" s="187"/>
      <c r="L172" s="185">
        <v>9</v>
      </c>
      <c r="M172" s="148" t="s">
        <v>122</v>
      </c>
      <c r="N172" s="148" t="s">
        <v>122</v>
      </c>
      <c r="O172" s="190">
        <v>17.3</v>
      </c>
    </row>
    <row r="173" spans="1:15" x14ac:dyDescent="0.25">
      <c r="A173" s="182" t="s">
        <v>453</v>
      </c>
      <c r="B173" s="183">
        <v>40973.361111111109</v>
      </c>
      <c r="C173" s="191"/>
      <c r="D173" s="192"/>
      <c r="E173" s="150"/>
      <c r="F173" s="193"/>
      <c r="G173" s="194"/>
      <c r="H173" s="150"/>
      <c r="I173" s="150"/>
      <c r="J173" s="150"/>
      <c r="K173" s="187"/>
      <c r="L173" s="185">
        <v>40</v>
      </c>
      <c r="M173" s="148">
        <v>20</v>
      </c>
      <c r="N173" s="148">
        <v>9</v>
      </c>
      <c r="O173" s="190">
        <v>14.1</v>
      </c>
    </row>
    <row r="174" spans="1:15" x14ac:dyDescent="0.25">
      <c r="A174" s="182" t="s">
        <v>453</v>
      </c>
      <c r="B174" s="183">
        <v>40980.357638888891</v>
      </c>
      <c r="C174" s="191"/>
      <c r="D174" s="192"/>
      <c r="E174" s="150"/>
      <c r="F174" s="193"/>
      <c r="G174" s="194"/>
      <c r="H174" s="150"/>
      <c r="I174" s="150"/>
      <c r="J174" s="150"/>
      <c r="K174" s="187"/>
      <c r="L174" s="185">
        <v>9</v>
      </c>
      <c r="M174" s="148" t="s">
        <v>122</v>
      </c>
      <c r="N174" s="148">
        <v>9</v>
      </c>
      <c r="O174" s="190">
        <v>13.6</v>
      </c>
    </row>
    <row r="175" spans="1:15" x14ac:dyDescent="0.25">
      <c r="A175" s="182" t="s">
        <v>453</v>
      </c>
      <c r="B175" s="183">
        <v>40990.350694444445</v>
      </c>
      <c r="C175" s="191"/>
      <c r="D175" s="192"/>
      <c r="E175" s="150"/>
      <c r="F175" s="193"/>
      <c r="G175" s="194"/>
      <c r="H175" s="150"/>
      <c r="I175" s="150"/>
      <c r="J175" s="150"/>
      <c r="K175" s="187"/>
      <c r="L175" s="185">
        <v>9</v>
      </c>
      <c r="M175" s="148" t="s">
        <v>122</v>
      </c>
      <c r="N175" s="148">
        <v>20</v>
      </c>
      <c r="O175" s="190">
        <v>12.3</v>
      </c>
    </row>
    <row r="176" spans="1:15" x14ac:dyDescent="0.25">
      <c r="A176" s="182" t="s">
        <v>453</v>
      </c>
      <c r="B176" s="183">
        <v>40997.322916666664</v>
      </c>
      <c r="C176" s="191"/>
      <c r="D176" s="192"/>
      <c r="E176" s="150"/>
      <c r="F176" s="193"/>
      <c r="G176" s="194"/>
      <c r="H176" s="150"/>
      <c r="I176" s="150"/>
      <c r="J176" s="150"/>
      <c r="K176" s="187"/>
      <c r="L176" s="185" t="s">
        <v>122</v>
      </c>
      <c r="M176" s="148">
        <v>9</v>
      </c>
      <c r="N176" s="148" t="s">
        <v>122</v>
      </c>
      <c r="O176" s="190">
        <v>14.7</v>
      </c>
    </row>
    <row r="177" spans="1:15" x14ac:dyDescent="0.25">
      <c r="A177" s="182" t="s">
        <v>453</v>
      </c>
      <c r="B177" s="183">
        <v>41036.343055555553</v>
      </c>
      <c r="C177" s="191"/>
      <c r="D177" s="192"/>
      <c r="E177" s="150"/>
      <c r="F177" s="193"/>
      <c r="G177" s="194"/>
      <c r="H177" s="150"/>
      <c r="I177" s="150"/>
      <c r="J177" s="150"/>
      <c r="K177" s="187"/>
      <c r="L177" s="185" t="s">
        <v>418</v>
      </c>
      <c r="M177" s="148" t="s">
        <v>463</v>
      </c>
      <c r="N177" s="148">
        <v>20</v>
      </c>
      <c r="O177" s="190">
        <v>17.899999999999999</v>
      </c>
    </row>
    <row r="178" spans="1:15" x14ac:dyDescent="0.25">
      <c r="A178" s="182" t="s">
        <v>453</v>
      </c>
      <c r="B178" s="183">
        <v>41043.340277777781</v>
      </c>
      <c r="C178" s="191"/>
      <c r="D178" s="192"/>
      <c r="E178" s="150"/>
      <c r="F178" s="193"/>
      <c r="G178" s="194"/>
      <c r="H178" s="150"/>
      <c r="I178" s="150"/>
      <c r="J178" s="150"/>
      <c r="K178" s="187"/>
      <c r="L178" s="185" t="s">
        <v>122</v>
      </c>
      <c r="M178" s="148" t="s">
        <v>122</v>
      </c>
      <c r="N178" s="148" t="s">
        <v>122</v>
      </c>
      <c r="O178" s="190">
        <v>18.600000000000001</v>
      </c>
    </row>
    <row r="179" spans="1:15" x14ac:dyDescent="0.25">
      <c r="A179" s="182" t="s">
        <v>453</v>
      </c>
      <c r="B179" s="183">
        <v>41050.347222222219</v>
      </c>
      <c r="C179" s="191"/>
      <c r="D179" s="192"/>
      <c r="E179" s="150"/>
      <c r="F179" s="193"/>
      <c r="G179" s="194"/>
      <c r="H179" s="150"/>
      <c r="I179" s="150"/>
      <c r="J179" s="150"/>
      <c r="K179" s="187"/>
      <c r="L179" s="185" t="s">
        <v>122</v>
      </c>
      <c r="M179" s="148">
        <v>9</v>
      </c>
      <c r="N179" s="148" t="s">
        <v>122</v>
      </c>
      <c r="O179" s="190">
        <v>18.399999999999999</v>
      </c>
    </row>
    <row r="180" spans="1:15" x14ac:dyDescent="0.25">
      <c r="A180" s="182" t="s">
        <v>453</v>
      </c>
      <c r="B180" s="183">
        <v>41058.319444444445</v>
      </c>
      <c r="C180" s="191"/>
      <c r="D180" s="192"/>
      <c r="E180" s="150"/>
      <c r="F180" s="193"/>
      <c r="G180" s="194"/>
      <c r="H180" s="150"/>
      <c r="I180" s="150"/>
      <c r="J180" s="150"/>
      <c r="K180" s="187"/>
      <c r="L180" s="185" t="s">
        <v>122</v>
      </c>
      <c r="M180" s="148">
        <v>9</v>
      </c>
      <c r="N180" s="148" t="s">
        <v>122</v>
      </c>
      <c r="O180" s="190">
        <v>19.7</v>
      </c>
    </row>
    <row r="181" spans="1:15" x14ac:dyDescent="0.25">
      <c r="A181" s="182" t="s">
        <v>453</v>
      </c>
      <c r="B181" s="183">
        <v>40849.342361111114</v>
      </c>
      <c r="C181" s="189" t="s">
        <v>404</v>
      </c>
      <c r="D181" s="192"/>
      <c r="E181" s="150"/>
      <c r="F181" s="193"/>
      <c r="G181" s="182" t="s">
        <v>464</v>
      </c>
      <c r="H181" s="148">
        <v>2800</v>
      </c>
      <c r="I181" s="148">
        <v>5500</v>
      </c>
      <c r="J181" s="148">
        <v>6.0000000000000001E-3</v>
      </c>
      <c r="K181" s="190">
        <v>19.100000000000001</v>
      </c>
      <c r="L181" s="185">
        <v>9</v>
      </c>
      <c r="M181" s="148" t="s">
        <v>122</v>
      </c>
      <c r="N181" s="148" t="s">
        <v>122</v>
      </c>
      <c r="O181" s="190">
        <v>16.7</v>
      </c>
    </row>
    <row r="182" spans="1:15" x14ac:dyDescent="0.25">
      <c r="A182" s="182" t="s">
        <v>453</v>
      </c>
      <c r="B182" s="183">
        <v>40856.309027777781</v>
      </c>
      <c r="C182" s="189" t="s">
        <v>404</v>
      </c>
      <c r="D182" s="192"/>
      <c r="E182" s="150"/>
      <c r="F182" s="193"/>
      <c r="G182" s="182" t="s">
        <v>458</v>
      </c>
      <c r="H182" s="148" t="s">
        <v>156</v>
      </c>
      <c r="I182" s="148">
        <v>3900</v>
      </c>
      <c r="J182" s="148">
        <v>6.0000000000000001E-3</v>
      </c>
      <c r="K182" s="190">
        <v>16.399999999999999</v>
      </c>
      <c r="L182" s="185" t="s">
        <v>122</v>
      </c>
      <c r="M182" s="148" t="s">
        <v>122</v>
      </c>
      <c r="N182" s="148" t="s">
        <v>122</v>
      </c>
      <c r="O182" s="187"/>
    </row>
    <row r="183" spans="1:15" x14ac:dyDescent="0.25">
      <c r="A183" s="182" t="s">
        <v>453</v>
      </c>
      <c r="B183" s="183">
        <v>40863.329861111109</v>
      </c>
      <c r="C183" s="189" t="s">
        <v>404</v>
      </c>
      <c r="D183" s="192"/>
      <c r="E183" s="150"/>
      <c r="F183" s="193"/>
      <c r="G183" s="182" t="s">
        <v>465</v>
      </c>
      <c r="H183" s="148">
        <v>49000</v>
      </c>
      <c r="I183" s="148">
        <v>250000</v>
      </c>
      <c r="J183" s="148">
        <v>6.0000000000000001E-3</v>
      </c>
      <c r="K183" s="190">
        <v>18.100000000000001</v>
      </c>
      <c r="L183" s="185" t="s">
        <v>122</v>
      </c>
      <c r="M183" s="148">
        <v>9</v>
      </c>
      <c r="N183" s="148" t="s">
        <v>122</v>
      </c>
      <c r="O183" s="190">
        <v>17</v>
      </c>
    </row>
    <row r="184" spans="1:15" x14ac:dyDescent="0.25">
      <c r="A184" s="182" t="s">
        <v>453</v>
      </c>
      <c r="B184" s="183">
        <v>40875.371527777781</v>
      </c>
      <c r="C184" s="189" t="s">
        <v>404</v>
      </c>
      <c r="D184" s="192"/>
      <c r="E184" s="150"/>
      <c r="F184" s="193"/>
      <c r="G184" s="182" t="s">
        <v>457</v>
      </c>
      <c r="H184" s="148">
        <v>750</v>
      </c>
      <c r="I184" s="148">
        <v>810</v>
      </c>
      <c r="J184" s="148">
        <v>5.3E-3</v>
      </c>
      <c r="K184" s="190">
        <v>16.899999999999999</v>
      </c>
      <c r="L184" s="185">
        <v>40</v>
      </c>
      <c r="M184" s="148">
        <v>9</v>
      </c>
      <c r="N184" s="148">
        <v>8</v>
      </c>
      <c r="O184" s="190">
        <v>15.7</v>
      </c>
    </row>
    <row r="185" spans="1:15" x14ac:dyDescent="0.25">
      <c r="A185" s="182" t="s">
        <v>453</v>
      </c>
      <c r="B185" s="183">
        <v>40827.427777777775</v>
      </c>
      <c r="C185" s="191"/>
      <c r="D185" s="192"/>
      <c r="E185" s="150"/>
      <c r="F185" s="193"/>
      <c r="G185" s="194"/>
      <c r="H185" s="150"/>
      <c r="I185" s="150"/>
      <c r="J185" s="150"/>
      <c r="K185" s="187"/>
      <c r="L185" s="185" t="s">
        <v>466</v>
      </c>
      <c r="M185" s="148" t="s">
        <v>122</v>
      </c>
      <c r="N185" s="148">
        <v>9</v>
      </c>
      <c r="O185" s="190">
        <v>17.7</v>
      </c>
    </row>
    <row r="186" spans="1:15" x14ac:dyDescent="0.25">
      <c r="A186" s="182" t="s">
        <v>453</v>
      </c>
      <c r="B186" s="183">
        <v>40833.378472222219</v>
      </c>
      <c r="C186" s="189" t="s">
        <v>404</v>
      </c>
      <c r="D186" s="192"/>
      <c r="E186" s="150"/>
      <c r="F186" s="193"/>
      <c r="G186" s="182" t="s">
        <v>458</v>
      </c>
      <c r="H186" s="148">
        <v>2700</v>
      </c>
      <c r="I186" s="148">
        <v>4800</v>
      </c>
      <c r="J186" s="148">
        <v>4.7999999999999996E-3</v>
      </c>
      <c r="K186" s="190">
        <v>20.7</v>
      </c>
      <c r="L186" s="185" t="s">
        <v>122</v>
      </c>
      <c r="M186" s="148" t="s">
        <v>122</v>
      </c>
      <c r="N186" s="148" t="s">
        <v>122</v>
      </c>
      <c r="O186" s="190">
        <v>17.8</v>
      </c>
    </row>
    <row r="187" spans="1:15" x14ac:dyDescent="0.25">
      <c r="A187" s="182" t="s">
        <v>453</v>
      </c>
      <c r="B187" s="183">
        <v>40840.361111111109</v>
      </c>
      <c r="C187" s="189" t="s">
        <v>404</v>
      </c>
      <c r="D187" s="192"/>
      <c r="E187" s="150"/>
      <c r="F187" s="193"/>
      <c r="G187" s="182" t="s">
        <v>151</v>
      </c>
      <c r="H187" s="148">
        <v>5500</v>
      </c>
      <c r="I187" s="148">
        <v>10600</v>
      </c>
      <c r="J187" s="148">
        <v>6.8999999999999999E-3</v>
      </c>
      <c r="K187" s="190">
        <v>19.600000000000001</v>
      </c>
      <c r="L187" s="185">
        <v>90</v>
      </c>
      <c r="M187" s="148">
        <v>30</v>
      </c>
      <c r="N187" s="148">
        <v>20</v>
      </c>
      <c r="O187" s="190">
        <v>17.100000000000001</v>
      </c>
    </row>
    <row r="188" spans="1:15" x14ac:dyDescent="0.25">
      <c r="A188" s="182" t="s">
        <v>453</v>
      </c>
      <c r="B188" s="183">
        <v>40792.371527777781</v>
      </c>
      <c r="C188" s="189" t="s">
        <v>404</v>
      </c>
      <c r="D188" s="192"/>
      <c r="E188" s="150"/>
      <c r="F188" s="193"/>
      <c r="G188" s="182" t="s">
        <v>112</v>
      </c>
      <c r="H188" s="148">
        <v>1900</v>
      </c>
      <c r="I188" s="148">
        <v>940</v>
      </c>
      <c r="J188" s="148">
        <v>0.01</v>
      </c>
      <c r="K188" s="190">
        <v>22.3</v>
      </c>
      <c r="L188" s="185">
        <v>40</v>
      </c>
      <c r="M188" s="148">
        <v>9</v>
      </c>
      <c r="N188" s="148" t="s">
        <v>122</v>
      </c>
      <c r="O188" s="190">
        <v>17.2</v>
      </c>
    </row>
    <row r="189" spans="1:15" x14ac:dyDescent="0.25">
      <c r="A189" s="182" t="s">
        <v>453</v>
      </c>
      <c r="B189" s="183">
        <v>40798.375</v>
      </c>
      <c r="C189" s="189" t="s">
        <v>404</v>
      </c>
      <c r="D189" s="192"/>
      <c r="E189" s="150"/>
      <c r="F189" s="193"/>
      <c r="G189" s="182" t="s">
        <v>467</v>
      </c>
      <c r="H189" s="148" t="s">
        <v>468</v>
      </c>
      <c r="I189" s="148">
        <v>51000</v>
      </c>
      <c r="J189" s="148">
        <v>0.01</v>
      </c>
      <c r="K189" s="190">
        <v>21.5</v>
      </c>
      <c r="L189" s="185">
        <v>70</v>
      </c>
      <c r="M189" s="148" t="s">
        <v>122</v>
      </c>
      <c r="N189" s="148">
        <v>9</v>
      </c>
      <c r="O189" s="190">
        <v>18.8</v>
      </c>
    </row>
    <row r="190" spans="1:15" x14ac:dyDescent="0.25">
      <c r="A190" s="182" t="s">
        <v>453</v>
      </c>
      <c r="B190" s="183">
        <v>40805.352083333331</v>
      </c>
      <c r="C190" s="189" t="s">
        <v>404</v>
      </c>
      <c r="D190" s="192"/>
      <c r="E190" s="150"/>
      <c r="F190" s="193"/>
      <c r="G190" s="182" t="s">
        <v>469</v>
      </c>
      <c r="H190" s="148">
        <v>17000</v>
      </c>
      <c r="I190" s="148">
        <v>2200</v>
      </c>
      <c r="J190" s="148">
        <v>0.01</v>
      </c>
      <c r="K190" s="190">
        <v>20.7</v>
      </c>
      <c r="L190" s="185" t="s">
        <v>122</v>
      </c>
      <c r="M190" s="148" t="s">
        <v>122</v>
      </c>
      <c r="N190" s="148" t="s">
        <v>122</v>
      </c>
      <c r="O190" s="190">
        <v>19.100000000000001</v>
      </c>
    </row>
    <row r="191" spans="1:15" x14ac:dyDescent="0.25">
      <c r="A191" s="182" t="s">
        <v>453</v>
      </c>
      <c r="B191" s="183">
        <v>40812.422222222223</v>
      </c>
      <c r="C191" s="191"/>
      <c r="D191" s="192"/>
      <c r="E191" s="150"/>
      <c r="F191" s="193"/>
      <c r="G191" s="194"/>
      <c r="H191" s="150"/>
      <c r="I191" s="150"/>
      <c r="J191" s="150"/>
      <c r="K191" s="187"/>
      <c r="L191" s="185" t="s">
        <v>414</v>
      </c>
      <c r="M191" s="148">
        <v>110</v>
      </c>
      <c r="N191" s="148">
        <v>160</v>
      </c>
      <c r="O191" s="190">
        <v>17.8</v>
      </c>
    </row>
    <row r="192" spans="1:15" x14ac:dyDescent="0.25">
      <c r="A192" s="182" t="s">
        <v>470</v>
      </c>
      <c r="B192" s="183">
        <v>41003.333333333336</v>
      </c>
      <c r="C192" s="191"/>
      <c r="D192" s="192"/>
      <c r="E192" s="150"/>
      <c r="F192" s="193"/>
      <c r="G192" s="194"/>
      <c r="H192" s="150"/>
      <c r="I192" s="150"/>
      <c r="J192" s="150"/>
      <c r="K192" s="187"/>
      <c r="L192" s="185">
        <v>9</v>
      </c>
      <c r="M192" s="148" t="s">
        <v>122</v>
      </c>
      <c r="N192" s="148" t="s">
        <v>122</v>
      </c>
      <c r="O192" s="190">
        <v>13.4</v>
      </c>
    </row>
    <row r="193" spans="1:15" x14ac:dyDescent="0.25">
      <c r="A193" s="182" t="s">
        <v>470</v>
      </c>
      <c r="B193" s="183">
        <v>41008.354166666664</v>
      </c>
      <c r="C193" s="191"/>
      <c r="D193" s="192"/>
      <c r="E193" s="150"/>
      <c r="F193" s="193"/>
      <c r="G193" s="194"/>
      <c r="H193" s="150"/>
      <c r="I193" s="150"/>
      <c r="J193" s="150"/>
      <c r="K193" s="187"/>
      <c r="L193" s="185" t="s">
        <v>122</v>
      </c>
      <c r="M193" s="148">
        <v>9</v>
      </c>
      <c r="N193" s="148" t="s">
        <v>122</v>
      </c>
      <c r="O193" s="187"/>
    </row>
    <row r="194" spans="1:15" x14ac:dyDescent="0.25">
      <c r="A194" s="182" t="s">
        <v>470</v>
      </c>
      <c r="B194" s="183">
        <v>41015.350694444445</v>
      </c>
      <c r="C194" s="191"/>
      <c r="D194" s="192"/>
      <c r="E194" s="150"/>
      <c r="F194" s="193"/>
      <c r="G194" s="194"/>
      <c r="H194" s="150"/>
      <c r="I194" s="150"/>
      <c r="J194" s="150"/>
      <c r="K194" s="187"/>
      <c r="L194" s="185">
        <v>20</v>
      </c>
      <c r="M194" s="148">
        <v>9</v>
      </c>
      <c r="N194" s="148" t="s">
        <v>122</v>
      </c>
      <c r="O194" s="190">
        <v>13.3</v>
      </c>
    </row>
    <row r="195" spans="1:15" x14ac:dyDescent="0.25">
      <c r="A195" s="182" t="s">
        <v>470</v>
      </c>
      <c r="B195" s="183">
        <v>41023.35</v>
      </c>
      <c r="C195" s="191"/>
      <c r="D195" s="192"/>
      <c r="E195" s="150"/>
      <c r="F195" s="193"/>
      <c r="G195" s="194"/>
      <c r="H195" s="150"/>
      <c r="I195" s="150"/>
      <c r="J195" s="150"/>
      <c r="K195" s="187"/>
      <c r="L195" s="185" t="s">
        <v>122</v>
      </c>
      <c r="M195" s="148" t="s">
        <v>122</v>
      </c>
      <c r="N195" s="148" t="s">
        <v>122</v>
      </c>
      <c r="O195" s="190">
        <v>16.2</v>
      </c>
    </row>
    <row r="196" spans="1:15" x14ac:dyDescent="0.25">
      <c r="A196" s="182" t="s">
        <v>470</v>
      </c>
      <c r="B196" s="183">
        <v>41029.354166666664</v>
      </c>
      <c r="C196" s="191"/>
      <c r="D196" s="192"/>
      <c r="E196" s="150"/>
      <c r="F196" s="193"/>
      <c r="G196" s="194"/>
      <c r="H196" s="150"/>
      <c r="I196" s="150"/>
      <c r="J196" s="150"/>
      <c r="K196" s="187"/>
      <c r="L196" s="185">
        <v>9</v>
      </c>
      <c r="M196" s="148" t="s">
        <v>122</v>
      </c>
      <c r="N196" s="148" t="s">
        <v>122</v>
      </c>
      <c r="O196" s="190">
        <v>17.3</v>
      </c>
    </row>
    <row r="197" spans="1:15" x14ac:dyDescent="0.25">
      <c r="A197" s="182" t="s">
        <v>470</v>
      </c>
      <c r="B197" s="183">
        <v>40756.369444444441</v>
      </c>
      <c r="C197" s="189" t="s">
        <v>404</v>
      </c>
      <c r="D197" s="192"/>
      <c r="E197" s="150"/>
      <c r="F197" s="193"/>
      <c r="G197" s="182" t="s">
        <v>155</v>
      </c>
      <c r="H197" s="148">
        <v>280</v>
      </c>
      <c r="I197" s="148">
        <v>280</v>
      </c>
      <c r="J197" s="148">
        <v>1.5E-3</v>
      </c>
      <c r="K197" s="190">
        <v>19.399999999999999</v>
      </c>
      <c r="L197" s="185" t="s">
        <v>122</v>
      </c>
      <c r="M197" s="148" t="s">
        <v>122</v>
      </c>
      <c r="N197" s="148" t="s">
        <v>122</v>
      </c>
      <c r="O197" s="190">
        <v>16.600000000000001</v>
      </c>
    </row>
    <row r="198" spans="1:15" x14ac:dyDescent="0.25">
      <c r="A198" s="182" t="s">
        <v>470</v>
      </c>
      <c r="B198" s="183">
        <v>40766.425694444442</v>
      </c>
      <c r="C198" s="191"/>
      <c r="D198" s="192"/>
      <c r="E198" s="150"/>
      <c r="F198" s="193"/>
      <c r="G198" s="194"/>
      <c r="H198" s="150"/>
      <c r="I198" s="150"/>
      <c r="J198" s="150"/>
      <c r="K198" s="187"/>
      <c r="L198" s="185">
        <v>30</v>
      </c>
      <c r="M198" s="148" t="s">
        <v>122</v>
      </c>
      <c r="N198" s="148">
        <v>9</v>
      </c>
      <c r="O198" s="190">
        <v>20.2</v>
      </c>
    </row>
    <row r="199" spans="1:15" x14ac:dyDescent="0.25">
      <c r="A199" s="182" t="s">
        <v>470</v>
      </c>
      <c r="B199" s="183">
        <v>40770.388888888891</v>
      </c>
      <c r="C199" s="189" t="s">
        <v>404</v>
      </c>
      <c r="D199" s="192"/>
      <c r="E199" s="150"/>
      <c r="F199" s="193"/>
      <c r="G199" s="182" t="s">
        <v>425</v>
      </c>
      <c r="H199" s="148" t="s">
        <v>105</v>
      </c>
      <c r="I199" s="148">
        <v>500</v>
      </c>
      <c r="J199" s="148">
        <v>2.3999999999999998E-3</v>
      </c>
      <c r="K199" s="190">
        <v>20.399999999999999</v>
      </c>
      <c r="L199" s="185" t="s">
        <v>122</v>
      </c>
      <c r="M199" s="148">
        <v>9</v>
      </c>
      <c r="N199" s="148" t="s">
        <v>122</v>
      </c>
      <c r="O199" s="190">
        <v>20.2</v>
      </c>
    </row>
    <row r="200" spans="1:15" x14ac:dyDescent="0.25">
      <c r="A200" s="182" t="s">
        <v>470</v>
      </c>
      <c r="B200" s="183">
        <v>40777.370138888888</v>
      </c>
      <c r="C200" s="189" t="s">
        <v>404</v>
      </c>
      <c r="D200" s="192"/>
      <c r="E200" s="150"/>
      <c r="F200" s="193"/>
      <c r="G200" s="182" t="s">
        <v>471</v>
      </c>
      <c r="H200" s="148" t="s">
        <v>472</v>
      </c>
      <c r="I200" s="148">
        <v>1000</v>
      </c>
      <c r="J200" s="148">
        <v>0.01</v>
      </c>
      <c r="K200" s="190">
        <v>19.399999999999999</v>
      </c>
      <c r="L200" s="185" t="s">
        <v>122</v>
      </c>
      <c r="M200" s="148" t="s">
        <v>122</v>
      </c>
      <c r="N200" s="148" t="s">
        <v>122</v>
      </c>
      <c r="O200" s="190">
        <v>19.8</v>
      </c>
    </row>
    <row r="201" spans="1:15" x14ac:dyDescent="0.25">
      <c r="A201" s="182" t="s">
        <v>470</v>
      </c>
      <c r="B201" s="183">
        <v>40784.423611111109</v>
      </c>
      <c r="C201" s="189" t="s">
        <v>404</v>
      </c>
      <c r="D201" s="192"/>
      <c r="E201" s="150"/>
      <c r="F201" s="193"/>
      <c r="G201" s="182" t="s">
        <v>151</v>
      </c>
      <c r="H201" s="148">
        <v>2800</v>
      </c>
      <c r="I201" s="148">
        <v>2100</v>
      </c>
      <c r="J201" s="148">
        <v>0</v>
      </c>
      <c r="K201" s="190">
        <v>20.7</v>
      </c>
      <c r="L201" s="185">
        <v>40</v>
      </c>
      <c r="M201" s="148" t="s">
        <v>122</v>
      </c>
      <c r="N201" s="148" t="s">
        <v>122</v>
      </c>
      <c r="O201" s="190">
        <v>19.100000000000001</v>
      </c>
    </row>
    <row r="202" spans="1:15" x14ac:dyDescent="0.25">
      <c r="A202" s="182" t="s">
        <v>470</v>
      </c>
      <c r="B202" s="183">
        <v>40882.373611111114</v>
      </c>
      <c r="C202" s="189" t="s">
        <v>404</v>
      </c>
      <c r="D202" s="192"/>
      <c r="E202" s="150"/>
      <c r="F202" s="193"/>
      <c r="G202" s="182" t="s">
        <v>473</v>
      </c>
      <c r="H202" s="148">
        <v>570</v>
      </c>
      <c r="I202" s="148" t="s">
        <v>122</v>
      </c>
      <c r="J202" s="148">
        <v>8.9999999999999993E-3</v>
      </c>
      <c r="K202" s="190">
        <v>15.3</v>
      </c>
      <c r="L202" s="185" t="s">
        <v>122</v>
      </c>
      <c r="M202" s="148" t="s">
        <v>122</v>
      </c>
      <c r="N202" s="148" t="s">
        <v>122</v>
      </c>
      <c r="O202" s="190">
        <v>14.6</v>
      </c>
    </row>
    <row r="203" spans="1:15" x14ac:dyDescent="0.25">
      <c r="A203" s="182" t="s">
        <v>470</v>
      </c>
      <c r="B203" s="183">
        <v>40898.361805555556</v>
      </c>
      <c r="C203" s="191"/>
      <c r="D203" s="192"/>
      <c r="E203" s="150"/>
      <c r="F203" s="193"/>
      <c r="G203" s="182" t="s">
        <v>112</v>
      </c>
      <c r="H203" s="148">
        <v>300</v>
      </c>
      <c r="I203" s="148">
        <v>120</v>
      </c>
      <c r="J203" s="150"/>
      <c r="K203" s="187"/>
      <c r="L203" s="185" t="s">
        <v>122</v>
      </c>
      <c r="M203" s="148" t="s">
        <v>122</v>
      </c>
      <c r="N203" s="148">
        <v>9</v>
      </c>
      <c r="O203" s="187"/>
    </row>
    <row r="204" spans="1:15" x14ac:dyDescent="0.25">
      <c r="A204" s="182" t="s">
        <v>470</v>
      </c>
      <c r="B204" s="183">
        <v>40904.340277777781</v>
      </c>
      <c r="C204" s="189" t="s">
        <v>404</v>
      </c>
      <c r="D204" s="192"/>
      <c r="E204" s="150"/>
      <c r="F204" s="193"/>
      <c r="G204" s="182" t="s">
        <v>144</v>
      </c>
      <c r="H204" s="148">
        <v>40</v>
      </c>
      <c r="I204" s="148" t="s">
        <v>122</v>
      </c>
      <c r="J204" s="148">
        <v>1.5E-3</v>
      </c>
      <c r="K204" s="190">
        <v>13.5</v>
      </c>
      <c r="L204" s="185" t="s">
        <v>122</v>
      </c>
      <c r="M204" s="148" t="s">
        <v>122</v>
      </c>
      <c r="N204" s="148" t="s">
        <v>122</v>
      </c>
      <c r="O204" s="190">
        <v>13</v>
      </c>
    </row>
    <row r="205" spans="1:15" x14ac:dyDescent="0.25">
      <c r="A205" s="182" t="s">
        <v>470</v>
      </c>
      <c r="B205" s="183">
        <v>40940.381944444445</v>
      </c>
      <c r="C205" s="189" t="s">
        <v>404</v>
      </c>
      <c r="D205" s="192"/>
      <c r="E205" s="150"/>
      <c r="F205" s="193"/>
      <c r="G205" s="182">
        <v>32000</v>
      </c>
      <c r="H205" s="148">
        <v>480</v>
      </c>
      <c r="I205" s="148">
        <v>130</v>
      </c>
      <c r="J205" s="148">
        <v>1E-3</v>
      </c>
      <c r="K205" s="190">
        <v>15.4</v>
      </c>
      <c r="L205" s="185">
        <v>9</v>
      </c>
      <c r="M205" s="148" t="s">
        <v>122</v>
      </c>
      <c r="N205" s="148" t="s">
        <v>122</v>
      </c>
      <c r="O205" s="190">
        <v>15.2</v>
      </c>
    </row>
    <row r="206" spans="1:15" x14ac:dyDescent="0.25">
      <c r="A206" s="182" t="s">
        <v>470</v>
      </c>
      <c r="B206" s="183">
        <v>40945.371527777781</v>
      </c>
      <c r="C206" s="189" t="s">
        <v>404</v>
      </c>
      <c r="D206" s="192"/>
      <c r="E206" s="150"/>
      <c r="F206" s="193"/>
      <c r="G206" s="182" t="s">
        <v>474</v>
      </c>
      <c r="H206" s="148">
        <v>280</v>
      </c>
      <c r="I206" s="148" t="s">
        <v>122</v>
      </c>
      <c r="J206" s="148">
        <v>1E-3</v>
      </c>
      <c r="K206" s="190">
        <v>14.1</v>
      </c>
      <c r="L206" s="185">
        <v>9</v>
      </c>
      <c r="M206" s="148">
        <v>9</v>
      </c>
      <c r="N206" s="148">
        <v>20</v>
      </c>
      <c r="O206" s="190">
        <v>14.3</v>
      </c>
    </row>
    <row r="207" spans="1:15" x14ac:dyDescent="0.25">
      <c r="A207" s="182" t="s">
        <v>470</v>
      </c>
      <c r="B207" s="183">
        <v>40961.413194444445</v>
      </c>
      <c r="C207" s="189" t="s">
        <v>404</v>
      </c>
      <c r="D207" s="192"/>
      <c r="E207" s="150"/>
      <c r="F207" s="193"/>
      <c r="G207" s="182" t="s">
        <v>475</v>
      </c>
      <c r="H207" s="148">
        <v>5800</v>
      </c>
      <c r="I207" s="148">
        <v>9</v>
      </c>
      <c r="J207" s="148">
        <v>4.0000000000000001E-3</v>
      </c>
      <c r="K207" s="190">
        <v>15.4</v>
      </c>
      <c r="L207" s="185">
        <v>20</v>
      </c>
      <c r="M207" s="148" t="s">
        <v>122</v>
      </c>
      <c r="N207" s="148">
        <v>30</v>
      </c>
      <c r="O207" s="190">
        <v>15</v>
      </c>
    </row>
    <row r="208" spans="1:15" x14ac:dyDescent="0.25">
      <c r="A208" s="182" t="s">
        <v>470</v>
      </c>
      <c r="B208" s="183">
        <v>40966.361111111109</v>
      </c>
      <c r="C208" s="189" t="s">
        <v>404</v>
      </c>
      <c r="D208" s="192"/>
      <c r="E208" s="150"/>
      <c r="F208" s="193"/>
      <c r="G208" s="182" t="s">
        <v>476</v>
      </c>
      <c r="H208" s="148">
        <v>850</v>
      </c>
      <c r="I208" s="148">
        <v>70</v>
      </c>
      <c r="J208" s="148">
        <v>1E-3</v>
      </c>
      <c r="K208" s="190">
        <v>12.7</v>
      </c>
      <c r="L208" s="185" t="s">
        <v>477</v>
      </c>
      <c r="M208" s="148" t="s">
        <v>122</v>
      </c>
      <c r="N208" s="148" t="s">
        <v>122</v>
      </c>
      <c r="O208" s="190">
        <v>14.3</v>
      </c>
    </row>
    <row r="209" spans="1:15" x14ac:dyDescent="0.25">
      <c r="A209" s="182" t="s">
        <v>470</v>
      </c>
      <c r="B209" s="183">
        <v>40911.363888888889</v>
      </c>
      <c r="C209" s="189" t="s">
        <v>404</v>
      </c>
      <c r="D209" s="192"/>
      <c r="E209" s="150"/>
      <c r="F209" s="193"/>
      <c r="G209" s="182">
        <v>49000</v>
      </c>
      <c r="H209" s="148">
        <v>2400</v>
      </c>
      <c r="I209" s="148">
        <v>9</v>
      </c>
      <c r="J209" s="148">
        <v>1E-3</v>
      </c>
      <c r="K209" s="190">
        <v>14.8</v>
      </c>
      <c r="L209" s="185">
        <v>40</v>
      </c>
      <c r="M209" s="148">
        <v>9</v>
      </c>
      <c r="N209" s="148" t="s">
        <v>122</v>
      </c>
      <c r="O209" s="190">
        <v>14.7</v>
      </c>
    </row>
    <row r="210" spans="1:15" x14ac:dyDescent="0.25">
      <c r="A210" s="182" t="s">
        <v>470</v>
      </c>
      <c r="B210" s="183">
        <v>40917.368055555555</v>
      </c>
      <c r="C210" s="189" t="s">
        <v>404</v>
      </c>
      <c r="D210" s="192"/>
      <c r="E210" s="150"/>
      <c r="F210" s="193"/>
      <c r="G210" s="182">
        <v>29000</v>
      </c>
      <c r="H210" s="148">
        <v>2700</v>
      </c>
      <c r="I210" s="148" t="s">
        <v>122</v>
      </c>
      <c r="J210" s="148">
        <v>3.0000000000000001E-3</v>
      </c>
      <c r="K210" s="190">
        <v>14.2</v>
      </c>
      <c r="L210" s="185">
        <v>9</v>
      </c>
      <c r="M210" s="148" t="s">
        <v>122</v>
      </c>
      <c r="N210" s="148">
        <v>9</v>
      </c>
      <c r="O210" s="190">
        <v>14.5</v>
      </c>
    </row>
    <row r="211" spans="1:15" x14ac:dyDescent="0.25">
      <c r="A211" s="182" t="s">
        <v>470</v>
      </c>
      <c r="B211" s="183">
        <v>40926.313888888886</v>
      </c>
      <c r="C211" s="189" t="s">
        <v>404</v>
      </c>
      <c r="D211" s="192"/>
      <c r="E211" s="150"/>
      <c r="F211" s="193"/>
      <c r="G211" s="182" t="s">
        <v>478</v>
      </c>
      <c r="H211" s="148">
        <v>2300</v>
      </c>
      <c r="I211" s="148">
        <v>160</v>
      </c>
      <c r="J211" s="148">
        <v>2.3999999999999998E-3</v>
      </c>
      <c r="K211" s="190">
        <v>12.9</v>
      </c>
      <c r="L211" s="185">
        <v>40</v>
      </c>
      <c r="M211" s="148">
        <v>30</v>
      </c>
      <c r="N211" s="148">
        <v>220</v>
      </c>
      <c r="O211" s="190">
        <v>12.6</v>
      </c>
    </row>
    <row r="212" spans="1:15" x14ac:dyDescent="0.25">
      <c r="A212" s="182" t="s">
        <v>470</v>
      </c>
      <c r="B212" s="183">
        <v>40729.354166666664</v>
      </c>
      <c r="C212" s="189" t="s">
        <v>404</v>
      </c>
      <c r="D212" s="192"/>
      <c r="E212" s="150"/>
      <c r="F212" s="193"/>
      <c r="G212" s="182" t="s">
        <v>457</v>
      </c>
      <c r="H212" s="148">
        <v>600</v>
      </c>
      <c r="I212" s="148">
        <v>720</v>
      </c>
      <c r="J212" s="148">
        <v>8.6E-3</v>
      </c>
      <c r="K212" s="190">
        <v>19.899999999999999</v>
      </c>
      <c r="L212" s="185">
        <v>40</v>
      </c>
      <c r="M212" s="148" t="s">
        <v>122</v>
      </c>
      <c r="N212" s="148">
        <v>9</v>
      </c>
      <c r="O212" s="190">
        <v>20.399999999999999</v>
      </c>
    </row>
    <row r="213" spans="1:15" x14ac:dyDescent="0.25">
      <c r="A213" s="182" t="s">
        <v>470</v>
      </c>
      <c r="B213" s="183">
        <v>40736.434027777781</v>
      </c>
      <c r="C213" s="191"/>
      <c r="D213" s="192"/>
      <c r="E213" s="150"/>
      <c r="F213" s="193"/>
      <c r="G213" s="194"/>
      <c r="H213" s="150"/>
      <c r="I213" s="150"/>
      <c r="J213" s="150"/>
      <c r="K213" s="187"/>
      <c r="L213" s="185">
        <v>20</v>
      </c>
      <c r="M213" s="148" t="s">
        <v>122</v>
      </c>
      <c r="N213" s="148" t="s">
        <v>122</v>
      </c>
      <c r="O213" s="190">
        <v>20.399999999999999</v>
      </c>
    </row>
    <row r="214" spans="1:15" x14ac:dyDescent="0.25">
      <c r="A214" s="182" t="s">
        <v>470</v>
      </c>
      <c r="B214" s="183">
        <v>40742.368055555555</v>
      </c>
      <c r="C214" s="189" t="s">
        <v>404</v>
      </c>
      <c r="D214" s="192"/>
      <c r="E214" s="150"/>
      <c r="F214" s="193"/>
      <c r="G214" s="182" t="s">
        <v>426</v>
      </c>
      <c r="H214" s="148">
        <v>680</v>
      </c>
      <c r="I214" s="148">
        <v>560</v>
      </c>
      <c r="J214" s="148">
        <v>1.5E-3</v>
      </c>
      <c r="K214" s="190">
        <v>20.8</v>
      </c>
      <c r="L214" s="185" t="s">
        <v>122</v>
      </c>
      <c r="M214" s="148" t="s">
        <v>122</v>
      </c>
      <c r="N214" s="148" t="s">
        <v>122</v>
      </c>
      <c r="O214" s="190">
        <v>18.899999999999999</v>
      </c>
    </row>
    <row r="215" spans="1:15" x14ac:dyDescent="0.25">
      <c r="A215" s="182" t="s">
        <v>470</v>
      </c>
      <c r="B215" s="183">
        <v>40749.368055555555</v>
      </c>
      <c r="C215" s="189" t="s">
        <v>404</v>
      </c>
      <c r="D215" s="192"/>
      <c r="E215" s="150"/>
      <c r="F215" s="193"/>
      <c r="G215" s="182" t="s">
        <v>479</v>
      </c>
      <c r="H215" s="148">
        <v>430</v>
      </c>
      <c r="I215" s="148">
        <v>1170</v>
      </c>
      <c r="J215" s="148">
        <v>2.3999999999999998E-3</v>
      </c>
      <c r="K215" s="190">
        <v>19.600000000000001</v>
      </c>
      <c r="L215" s="185" t="s">
        <v>122</v>
      </c>
      <c r="M215" s="148" t="s">
        <v>122</v>
      </c>
      <c r="N215" s="148" t="s">
        <v>122</v>
      </c>
      <c r="O215" s="190">
        <v>19.7</v>
      </c>
    </row>
    <row r="216" spans="1:15" x14ac:dyDescent="0.25">
      <c r="A216" s="182" t="s">
        <v>470</v>
      </c>
      <c r="B216" s="183">
        <v>41064.333333333336</v>
      </c>
      <c r="C216" s="191"/>
      <c r="D216" s="192"/>
      <c r="E216" s="150"/>
      <c r="F216" s="193"/>
      <c r="G216" s="194"/>
      <c r="H216" s="150"/>
      <c r="I216" s="150"/>
      <c r="J216" s="150"/>
      <c r="K216" s="187"/>
      <c r="L216" s="185">
        <v>20</v>
      </c>
      <c r="M216" s="148">
        <v>30</v>
      </c>
      <c r="N216" s="148">
        <v>9</v>
      </c>
      <c r="O216" s="190">
        <v>19.5</v>
      </c>
    </row>
    <row r="217" spans="1:15" x14ac:dyDescent="0.25">
      <c r="A217" s="182" t="s">
        <v>470</v>
      </c>
      <c r="B217" s="183">
        <v>41071.336805555555</v>
      </c>
      <c r="C217" s="191"/>
      <c r="D217" s="192"/>
      <c r="E217" s="150"/>
      <c r="F217" s="193"/>
      <c r="G217" s="194"/>
      <c r="H217" s="150"/>
      <c r="I217" s="150"/>
      <c r="J217" s="150"/>
      <c r="K217" s="187"/>
      <c r="L217" s="185">
        <v>9</v>
      </c>
      <c r="M217" s="148" t="s">
        <v>122</v>
      </c>
      <c r="N217" s="148" t="s">
        <v>122</v>
      </c>
      <c r="O217" s="190">
        <v>19.899999999999999</v>
      </c>
    </row>
    <row r="218" spans="1:15" x14ac:dyDescent="0.25">
      <c r="A218" s="182" t="s">
        <v>470</v>
      </c>
      <c r="B218" s="183">
        <v>41078.336111111108</v>
      </c>
      <c r="C218" s="191"/>
      <c r="D218" s="192"/>
      <c r="E218" s="150"/>
      <c r="F218" s="193"/>
      <c r="G218" s="194"/>
      <c r="H218" s="150"/>
      <c r="I218" s="150"/>
      <c r="J218" s="150"/>
      <c r="K218" s="187"/>
      <c r="L218" s="185">
        <v>20</v>
      </c>
      <c r="M218" s="148">
        <v>20</v>
      </c>
      <c r="N218" s="148" t="s">
        <v>122</v>
      </c>
      <c r="O218" s="190">
        <v>18.8</v>
      </c>
    </row>
    <row r="219" spans="1:15" x14ac:dyDescent="0.25">
      <c r="A219" s="182" t="s">
        <v>470</v>
      </c>
      <c r="B219" s="183">
        <v>41085.341666666667</v>
      </c>
      <c r="C219" s="191"/>
      <c r="D219" s="192"/>
      <c r="E219" s="150"/>
      <c r="F219" s="193"/>
      <c r="G219" s="194"/>
      <c r="H219" s="150"/>
      <c r="I219" s="150"/>
      <c r="J219" s="150"/>
      <c r="K219" s="187"/>
      <c r="L219" s="185">
        <v>9</v>
      </c>
      <c r="M219" s="148" t="s">
        <v>122</v>
      </c>
      <c r="N219" s="148" t="s">
        <v>122</v>
      </c>
      <c r="O219" s="190">
        <v>17.399999999999999</v>
      </c>
    </row>
    <row r="220" spans="1:15" x14ac:dyDescent="0.25">
      <c r="A220" s="182" t="s">
        <v>470</v>
      </c>
      <c r="B220" s="183">
        <v>40973.371527777781</v>
      </c>
      <c r="C220" s="191"/>
      <c r="D220" s="192"/>
      <c r="E220" s="150"/>
      <c r="F220" s="193"/>
      <c r="G220" s="194"/>
      <c r="H220" s="150"/>
      <c r="I220" s="150"/>
      <c r="J220" s="150"/>
      <c r="K220" s="187"/>
      <c r="L220" s="185">
        <v>9</v>
      </c>
      <c r="M220" s="148" t="s">
        <v>122</v>
      </c>
      <c r="N220" s="148">
        <v>20</v>
      </c>
      <c r="O220" s="190">
        <v>14.4</v>
      </c>
    </row>
    <row r="221" spans="1:15" x14ac:dyDescent="0.25">
      <c r="A221" s="182" t="s">
        <v>470</v>
      </c>
      <c r="B221" s="183">
        <v>40980.378472222219</v>
      </c>
      <c r="C221" s="191"/>
      <c r="D221" s="192"/>
      <c r="E221" s="150"/>
      <c r="F221" s="193"/>
      <c r="G221" s="194"/>
      <c r="H221" s="150"/>
      <c r="I221" s="150"/>
      <c r="J221" s="150"/>
      <c r="K221" s="187"/>
      <c r="L221" s="185">
        <v>9</v>
      </c>
      <c r="M221" s="148" t="s">
        <v>122</v>
      </c>
      <c r="N221" s="148" t="s">
        <v>122</v>
      </c>
      <c r="O221" s="190">
        <v>13.7</v>
      </c>
    </row>
    <row r="222" spans="1:15" x14ac:dyDescent="0.25">
      <c r="A222" s="182" t="s">
        <v>470</v>
      </c>
      <c r="B222" s="183">
        <v>40990.357638888891</v>
      </c>
      <c r="C222" s="191"/>
      <c r="D222" s="192"/>
      <c r="E222" s="150"/>
      <c r="F222" s="193"/>
      <c r="G222" s="194"/>
      <c r="H222" s="150"/>
      <c r="I222" s="150"/>
      <c r="J222" s="150"/>
      <c r="K222" s="187"/>
      <c r="L222" s="185">
        <v>20</v>
      </c>
      <c r="M222" s="148" t="s">
        <v>122</v>
      </c>
      <c r="N222" s="148">
        <v>20</v>
      </c>
      <c r="O222" s="190">
        <v>12.3</v>
      </c>
    </row>
    <row r="223" spans="1:15" x14ac:dyDescent="0.25">
      <c r="A223" s="182" t="s">
        <v>470</v>
      </c>
      <c r="B223" s="183">
        <v>40997.333333333336</v>
      </c>
      <c r="C223" s="191"/>
      <c r="D223" s="192"/>
      <c r="E223" s="150"/>
      <c r="F223" s="193"/>
      <c r="G223" s="194"/>
      <c r="H223" s="150"/>
      <c r="I223" s="150"/>
      <c r="J223" s="150"/>
      <c r="K223" s="187"/>
      <c r="L223" s="185">
        <v>290</v>
      </c>
      <c r="M223" s="148">
        <v>99</v>
      </c>
      <c r="N223" s="148">
        <v>70</v>
      </c>
      <c r="O223" s="190">
        <v>14.6</v>
      </c>
    </row>
    <row r="224" spans="1:15" x14ac:dyDescent="0.25">
      <c r="A224" s="182" t="s">
        <v>470</v>
      </c>
      <c r="B224" s="183">
        <v>41036.34375</v>
      </c>
      <c r="C224" s="191"/>
      <c r="D224" s="192"/>
      <c r="E224" s="150"/>
      <c r="F224" s="193"/>
      <c r="G224" s="194"/>
      <c r="H224" s="150"/>
      <c r="I224" s="150"/>
      <c r="J224" s="150"/>
      <c r="K224" s="187"/>
      <c r="L224" s="185" t="s">
        <v>122</v>
      </c>
      <c r="M224" s="148" t="s">
        <v>122</v>
      </c>
      <c r="N224" s="148" t="s">
        <v>122</v>
      </c>
      <c r="O224" s="190">
        <v>18.100000000000001</v>
      </c>
    </row>
    <row r="225" spans="1:15" x14ac:dyDescent="0.25">
      <c r="A225" s="182" t="s">
        <v>470</v>
      </c>
      <c r="B225" s="183">
        <v>41043.347222222219</v>
      </c>
      <c r="C225" s="191"/>
      <c r="D225" s="192"/>
      <c r="E225" s="150"/>
      <c r="F225" s="193"/>
      <c r="G225" s="194"/>
      <c r="H225" s="150"/>
      <c r="I225" s="150"/>
      <c r="J225" s="150"/>
      <c r="K225" s="187"/>
      <c r="L225" s="185" t="s">
        <v>122</v>
      </c>
      <c r="M225" s="148" t="s">
        <v>122</v>
      </c>
      <c r="N225" s="148" t="s">
        <v>122</v>
      </c>
      <c r="O225" s="190">
        <v>18.399999999999999</v>
      </c>
    </row>
    <row r="226" spans="1:15" x14ac:dyDescent="0.25">
      <c r="A226" s="182" t="s">
        <v>470</v>
      </c>
      <c r="B226" s="183">
        <v>41050.356944444444</v>
      </c>
      <c r="C226" s="191"/>
      <c r="D226" s="192"/>
      <c r="E226" s="150"/>
      <c r="F226" s="193"/>
      <c r="G226" s="194"/>
      <c r="H226" s="150"/>
      <c r="I226" s="150"/>
      <c r="J226" s="150"/>
      <c r="K226" s="187"/>
      <c r="L226" s="185">
        <v>9</v>
      </c>
      <c r="M226" s="148" t="s">
        <v>122</v>
      </c>
      <c r="N226" s="148" t="s">
        <v>122</v>
      </c>
      <c r="O226" s="190">
        <v>18.5</v>
      </c>
    </row>
    <row r="227" spans="1:15" x14ac:dyDescent="0.25">
      <c r="A227" s="182" t="s">
        <v>470</v>
      </c>
      <c r="B227" s="183">
        <v>41058.327777777777</v>
      </c>
      <c r="C227" s="191"/>
      <c r="D227" s="192"/>
      <c r="E227" s="150"/>
      <c r="F227" s="193"/>
      <c r="G227" s="194"/>
      <c r="H227" s="150"/>
      <c r="I227" s="150"/>
      <c r="J227" s="150"/>
      <c r="K227" s="187"/>
      <c r="L227" s="185">
        <v>9</v>
      </c>
      <c r="M227" s="148" t="s">
        <v>122</v>
      </c>
      <c r="N227" s="148" t="s">
        <v>122</v>
      </c>
      <c r="O227" s="190">
        <v>19.8</v>
      </c>
    </row>
    <row r="228" spans="1:15" x14ac:dyDescent="0.25">
      <c r="A228" s="182" t="s">
        <v>470</v>
      </c>
      <c r="B228" s="183">
        <v>40849.350694444445</v>
      </c>
      <c r="C228" s="189" t="s">
        <v>404</v>
      </c>
      <c r="D228" s="192"/>
      <c r="E228" s="150"/>
      <c r="F228" s="193"/>
      <c r="G228" s="182" t="s">
        <v>175</v>
      </c>
      <c r="H228" s="148">
        <v>870</v>
      </c>
      <c r="I228" s="148">
        <v>50</v>
      </c>
      <c r="J228" s="148">
        <v>8.0000000000000002E-3</v>
      </c>
      <c r="K228" s="190">
        <v>17.600000000000001</v>
      </c>
      <c r="L228" s="185" t="s">
        <v>122</v>
      </c>
      <c r="M228" s="148" t="s">
        <v>122</v>
      </c>
      <c r="N228" s="148" t="s">
        <v>122</v>
      </c>
      <c r="O228" s="190">
        <v>16.600000000000001</v>
      </c>
    </row>
    <row r="229" spans="1:15" x14ac:dyDescent="0.25">
      <c r="A229" s="182" t="s">
        <v>470</v>
      </c>
      <c r="B229" s="183">
        <v>40856.319444444445</v>
      </c>
      <c r="C229" s="189" t="s">
        <v>404</v>
      </c>
      <c r="D229" s="192"/>
      <c r="E229" s="150"/>
      <c r="F229" s="193"/>
      <c r="G229" s="182" t="s">
        <v>480</v>
      </c>
      <c r="H229" s="148">
        <v>300</v>
      </c>
      <c r="I229" s="148">
        <v>9</v>
      </c>
      <c r="J229" s="148">
        <v>1.5E-3</v>
      </c>
      <c r="K229" s="190">
        <v>14.8</v>
      </c>
      <c r="L229" s="185">
        <v>30</v>
      </c>
      <c r="M229" s="148" t="s">
        <v>122</v>
      </c>
      <c r="N229" s="148" t="s">
        <v>122</v>
      </c>
      <c r="O229" s="190">
        <v>14.7</v>
      </c>
    </row>
    <row r="230" spans="1:15" x14ac:dyDescent="0.25">
      <c r="A230" s="182" t="s">
        <v>470</v>
      </c>
      <c r="B230" s="183">
        <v>40863.343055555553</v>
      </c>
      <c r="C230" s="189" t="s">
        <v>404</v>
      </c>
      <c r="D230" s="192"/>
      <c r="E230" s="150"/>
      <c r="F230" s="193"/>
      <c r="G230" s="182">
        <v>1100</v>
      </c>
      <c r="H230" s="148">
        <v>160</v>
      </c>
      <c r="I230" s="148">
        <v>20</v>
      </c>
      <c r="J230" s="148">
        <v>1.5E-3</v>
      </c>
      <c r="K230" s="190">
        <v>16.7</v>
      </c>
      <c r="L230" s="185">
        <v>20</v>
      </c>
      <c r="M230" s="148">
        <v>9</v>
      </c>
      <c r="N230" s="148">
        <v>9</v>
      </c>
      <c r="O230" s="190">
        <v>17</v>
      </c>
    </row>
    <row r="231" spans="1:15" x14ac:dyDescent="0.25">
      <c r="A231" s="182" t="s">
        <v>470</v>
      </c>
      <c r="B231" s="183">
        <v>40875.381944444445</v>
      </c>
      <c r="C231" s="189" t="s">
        <v>404</v>
      </c>
      <c r="D231" s="192"/>
      <c r="E231" s="150"/>
      <c r="F231" s="193"/>
      <c r="G231" s="182">
        <v>260000</v>
      </c>
      <c r="H231" s="148">
        <v>3200</v>
      </c>
      <c r="I231" s="148">
        <v>2500</v>
      </c>
      <c r="J231" s="148">
        <v>1.7999999999999999E-2</v>
      </c>
      <c r="K231" s="190">
        <v>16.8</v>
      </c>
      <c r="L231" s="185">
        <v>9</v>
      </c>
      <c r="M231" s="148" t="s">
        <v>122</v>
      </c>
      <c r="N231" s="148" t="s">
        <v>122</v>
      </c>
      <c r="O231" s="190">
        <v>15.8</v>
      </c>
    </row>
    <row r="232" spans="1:15" x14ac:dyDescent="0.25">
      <c r="A232" s="182" t="s">
        <v>470</v>
      </c>
      <c r="B232" s="183">
        <v>40827.43472222222</v>
      </c>
      <c r="C232" s="191"/>
      <c r="D232" s="192"/>
      <c r="E232" s="150"/>
      <c r="F232" s="193"/>
      <c r="G232" s="194"/>
      <c r="H232" s="150"/>
      <c r="I232" s="150"/>
      <c r="J232" s="150"/>
      <c r="K232" s="187"/>
      <c r="L232" s="185" t="s">
        <v>481</v>
      </c>
      <c r="M232" s="148">
        <v>9</v>
      </c>
      <c r="N232" s="148">
        <v>20</v>
      </c>
      <c r="O232" s="190">
        <v>17.7</v>
      </c>
    </row>
    <row r="233" spans="1:15" x14ac:dyDescent="0.25">
      <c r="A233" s="182" t="s">
        <v>470</v>
      </c>
      <c r="B233" s="183">
        <v>40833.395833333336</v>
      </c>
      <c r="C233" s="189" t="s">
        <v>404</v>
      </c>
      <c r="D233" s="192"/>
      <c r="E233" s="150"/>
      <c r="F233" s="193"/>
      <c r="G233" s="182">
        <v>14000</v>
      </c>
      <c r="H233" s="148">
        <v>380</v>
      </c>
      <c r="I233" s="148">
        <v>130</v>
      </c>
      <c r="J233" s="148">
        <v>2.3999999999999998E-3</v>
      </c>
      <c r="K233" s="190">
        <v>18.3</v>
      </c>
      <c r="L233" s="185">
        <v>40</v>
      </c>
      <c r="M233" s="148">
        <v>20</v>
      </c>
      <c r="N233" s="148" t="s">
        <v>122</v>
      </c>
      <c r="O233" s="190">
        <v>17.399999999999999</v>
      </c>
    </row>
    <row r="234" spans="1:15" x14ac:dyDescent="0.25">
      <c r="A234" s="182" t="s">
        <v>470</v>
      </c>
      <c r="B234" s="183">
        <v>40840.373611111114</v>
      </c>
      <c r="C234" s="189" t="s">
        <v>404</v>
      </c>
      <c r="D234" s="192"/>
      <c r="E234" s="150"/>
      <c r="F234" s="193"/>
      <c r="G234" s="182" t="s">
        <v>482</v>
      </c>
      <c r="H234" s="148">
        <v>2700</v>
      </c>
      <c r="I234" s="148">
        <v>60</v>
      </c>
      <c r="J234" s="148">
        <v>0.01</v>
      </c>
      <c r="K234" s="190">
        <v>18.100000000000001</v>
      </c>
      <c r="L234" s="185">
        <v>160</v>
      </c>
      <c r="M234" s="148">
        <v>60</v>
      </c>
      <c r="N234" s="148">
        <v>180</v>
      </c>
      <c r="O234" s="190">
        <v>17.100000000000001</v>
      </c>
    </row>
    <row r="235" spans="1:15" x14ac:dyDescent="0.25">
      <c r="A235" s="182" t="s">
        <v>470</v>
      </c>
      <c r="B235" s="183">
        <v>40792.381944444445</v>
      </c>
      <c r="C235" s="189" t="s">
        <v>404</v>
      </c>
      <c r="D235" s="192"/>
      <c r="E235" s="150"/>
      <c r="F235" s="193"/>
      <c r="G235" s="182" t="s">
        <v>483</v>
      </c>
      <c r="H235" s="148">
        <v>2400</v>
      </c>
      <c r="I235" s="148">
        <v>2500</v>
      </c>
      <c r="J235" s="148">
        <v>0</v>
      </c>
      <c r="K235" s="190">
        <v>19.399999999999999</v>
      </c>
      <c r="L235" s="185">
        <v>80</v>
      </c>
      <c r="M235" s="148" t="s">
        <v>122</v>
      </c>
      <c r="N235" s="148" t="s">
        <v>122</v>
      </c>
      <c r="O235" s="190">
        <v>17.100000000000001</v>
      </c>
    </row>
    <row r="236" spans="1:15" x14ac:dyDescent="0.25">
      <c r="A236" s="182" t="s">
        <v>470</v>
      </c>
      <c r="B236" s="183">
        <v>40798.381944444445</v>
      </c>
      <c r="C236" s="189" t="s">
        <v>404</v>
      </c>
      <c r="D236" s="192"/>
      <c r="E236" s="150"/>
      <c r="F236" s="193"/>
      <c r="G236" s="195" t="s">
        <v>484</v>
      </c>
      <c r="H236" s="196" t="s">
        <v>485</v>
      </c>
      <c r="I236" s="148">
        <v>85000</v>
      </c>
      <c r="J236" s="148">
        <v>0.01</v>
      </c>
      <c r="K236" s="190">
        <v>19.600000000000001</v>
      </c>
      <c r="L236" s="185">
        <v>150</v>
      </c>
      <c r="M236" s="148" t="s">
        <v>122</v>
      </c>
      <c r="N236" s="148">
        <v>9</v>
      </c>
      <c r="O236" s="190">
        <v>18.899999999999999</v>
      </c>
    </row>
    <row r="237" spans="1:15" x14ac:dyDescent="0.25">
      <c r="A237" s="182" t="s">
        <v>470</v>
      </c>
      <c r="B237" s="183">
        <v>40805.364583333336</v>
      </c>
      <c r="C237" s="189" t="s">
        <v>404</v>
      </c>
      <c r="D237" s="192"/>
      <c r="E237" s="150"/>
      <c r="F237" s="193"/>
      <c r="G237" s="182" t="s">
        <v>486</v>
      </c>
      <c r="H237" s="148">
        <v>48000</v>
      </c>
      <c r="I237" s="148">
        <v>4100</v>
      </c>
      <c r="J237" s="148">
        <v>0.02</v>
      </c>
      <c r="K237" s="190">
        <v>19.600000000000001</v>
      </c>
      <c r="L237" s="185">
        <v>20</v>
      </c>
      <c r="M237" s="148">
        <v>9</v>
      </c>
      <c r="N237" s="148" t="s">
        <v>122</v>
      </c>
      <c r="O237" s="190">
        <v>19</v>
      </c>
    </row>
    <row r="238" spans="1:15" x14ac:dyDescent="0.25">
      <c r="A238" s="182" t="s">
        <v>470</v>
      </c>
      <c r="B238" s="183">
        <v>40812.427083333336</v>
      </c>
      <c r="C238" s="191"/>
      <c r="D238" s="192"/>
      <c r="E238" s="150"/>
      <c r="F238" s="193"/>
      <c r="G238" s="194"/>
      <c r="H238" s="150"/>
      <c r="I238" s="150"/>
      <c r="J238" s="150"/>
      <c r="K238" s="187"/>
      <c r="L238" s="185">
        <v>50</v>
      </c>
      <c r="M238" s="148">
        <v>90</v>
      </c>
      <c r="N238" s="148">
        <v>60</v>
      </c>
      <c r="O238" s="190">
        <v>17.899999999999999</v>
      </c>
    </row>
    <row r="239" spans="1:15" x14ac:dyDescent="0.25">
      <c r="A239" s="182" t="s">
        <v>487</v>
      </c>
      <c r="B239" s="183">
        <v>41003.34375</v>
      </c>
      <c r="C239" s="189" t="s">
        <v>404</v>
      </c>
      <c r="D239" s="192"/>
      <c r="E239" s="150"/>
      <c r="F239" s="193"/>
      <c r="G239" s="195" t="s">
        <v>488</v>
      </c>
      <c r="H239" s="148">
        <v>24000</v>
      </c>
      <c r="I239" s="148">
        <v>3300</v>
      </c>
      <c r="J239" s="148">
        <v>2E-3</v>
      </c>
      <c r="K239" s="190">
        <v>14.8</v>
      </c>
      <c r="L239" s="185">
        <v>99</v>
      </c>
      <c r="M239" s="148">
        <v>20</v>
      </c>
      <c r="N239" s="148">
        <v>40</v>
      </c>
      <c r="O239" s="190">
        <v>13.4</v>
      </c>
    </row>
    <row r="240" spans="1:15" x14ac:dyDescent="0.25">
      <c r="A240" s="182" t="s">
        <v>487</v>
      </c>
      <c r="B240" s="183">
        <v>41008.362500000003</v>
      </c>
      <c r="C240" s="191"/>
      <c r="D240" s="192"/>
      <c r="E240" s="150"/>
      <c r="F240" s="193"/>
      <c r="G240" s="195" t="s">
        <v>489</v>
      </c>
      <c r="H240" s="148">
        <v>2400</v>
      </c>
      <c r="I240" s="148">
        <v>5300</v>
      </c>
      <c r="J240" s="150"/>
      <c r="K240" s="187"/>
      <c r="L240" s="185" t="s">
        <v>122</v>
      </c>
      <c r="M240" s="148" t="s">
        <v>122</v>
      </c>
      <c r="N240" s="148" t="s">
        <v>122</v>
      </c>
      <c r="O240" s="187"/>
    </row>
    <row r="241" spans="1:15" x14ac:dyDescent="0.25">
      <c r="A241" s="182" t="s">
        <v>487</v>
      </c>
      <c r="B241" s="183">
        <v>41015.364583333336</v>
      </c>
      <c r="C241" s="189" t="s">
        <v>404</v>
      </c>
      <c r="D241" s="192"/>
      <c r="E241" s="150"/>
      <c r="F241" s="193"/>
      <c r="G241" s="195" t="s">
        <v>490</v>
      </c>
      <c r="H241" s="148">
        <v>2200</v>
      </c>
      <c r="I241" s="148">
        <v>1170</v>
      </c>
      <c r="J241" s="148">
        <v>2E-3</v>
      </c>
      <c r="K241" s="190">
        <v>15.2</v>
      </c>
      <c r="L241" s="185">
        <v>9</v>
      </c>
      <c r="M241" s="148" t="s">
        <v>122</v>
      </c>
      <c r="N241" s="148" t="s">
        <v>122</v>
      </c>
      <c r="O241" s="190">
        <v>13</v>
      </c>
    </row>
    <row r="242" spans="1:15" x14ac:dyDescent="0.25">
      <c r="A242" s="182" t="s">
        <v>487</v>
      </c>
      <c r="B242" s="183">
        <v>41023.361111111109</v>
      </c>
      <c r="C242" s="189" t="s">
        <v>404</v>
      </c>
      <c r="D242" s="192"/>
      <c r="E242" s="150"/>
      <c r="F242" s="193"/>
      <c r="G242" s="195" t="s">
        <v>491</v>
      </c>
      <c r="H242" s="148">
        <v>9600</v>
      </c>
      <c r="I242" s="148">
        <v>3400</v>
      </c>
      <c r="J242" s="148">
        <v>2E-3</v>
      </c>
      <c r="K242" s="190">
        <v>17.8</v>
      </c>
      <c r="L242" s="185" t="s">
        <v>122</v>
      </c>
      <c r="M242" s="148" t="s">
        <v>122</v>
      </c>
      <c r="N242" s="148" t="s">
        <v>122</v>
      </c>
      <c r="O242" s="190">
        <v>16.100000000000001</v>
      </c>
    </row>
    <row r="243" spans="1:15" x14ac:dyDescent="0.25">
      <c r="A243" s="182" t="s">
        <v>487</v>
      </c>
      <c r="B243" s="183">
        <v>41029.340277777781</v>
      </c>
      <c r="C243" s="189" t="s">
        <v>404</v>
      </c>
      <c r="D243" s="192"/>
      <c r="E243" s="150"/>
      <c r="F243" s="193"/>
      <c r="G243" s="195" t="s">
        <v>492</v>
      </c>
      <c r="H243" s="148">
        <v>4600</v>
      </c>
      <c r="I243" s="148">
        <v>5600</v>
      </c>
      <c r="J243" s="148">
        <v>5.0000000000000001E-3</v>
      </c>
      <c r="K243" s="190">
        <v>17.8</v>
      </c>
      <c r="L243" s="185" t="s">
        <v>122</v>
      </c>
      <c r="M243" s="148" t="s">
        <v>122</v>
      </c>
      <c r="N243" s="148" t="s">
        <v>122</v>
      </c>
      <c r="O243" s="190">
        <v>17.5</v>
      </c>
    </row>
    <row r="244" spans="1:15" x14ac:dyDescent="0.25">
      <c r="A244" s="182" t="s">
        <v>487</v>
      </c>
      <c r="B244" s="183">
        <v>40756.378472222219</v>
      </c>
      <c r="C244" s="189" t="s">
        <v>404</v>
      </c>
      <c r="D244" s="192"/>
      <c r="E244" s="150"/>
      <c r="F244" s="193"/>
      <c r="G244" s="182" t="s">
        <v>493</v>
      </c>
      <c r="H244" s="148">
        <v>23000</v>
      </c>
      <c r="I244" s="148">
        <v>58000</v>
      </c>
      <c r="J244" s="148">
        <v>4.7999999999999996E-3</v>
      </c>
      <c r="K244" s="190">
        <v>20.399999999999999</v>
      </c>
      <c r="L244" s="185">
        <v>20</v>
      </c>
      <c r="M244" s="148" t="s">
        <v>122</v>
      </c>
      <c r="N244" s="148" t="s">
        <v>122</v>
      </c>
      <c r="O244" s="190">
        <v>16.7</v>
      </c>
    </row>
    <row r="245" spans="1:15" x14ac:dyDescent="0.25">
      <c r="A245" s="182" t="s">
        <v>487</v>
      </c>
      <c r="B245" s="183">
        <v>40766.434027777781</v>
      </c>
      <c r="C245" s="189"/>
      <c r="D245" s="192"/>
      <c r="E245" s="150"/>
      <c r="F245" s="193"/>
      <c r="G245" s="182"/>
      <c r="H245" s="148"/>
      <c r="I245" s="148"/>
      <c r="J245" s="148"/>
      <c r="K245" s="190"/>
      <c r="L245" s="185">
        <v>9</v>
      </c>
      <c r="M245" s="148" t="s">
        <v>122</v>
      </c>
      <c r="N245" s="148" t="s">
        <v>122</v>
      </c>
      <c r="O245" s="190">
        <v>20.2</v>
      </c>
    </row>
    <row r="246" spans="1:15" x14ac:dyDescent="0.25">
      <c r="A246" s="182" t="s">
        <v>487</v>
      </c>
      <c r="B246" s="183">
        <v>40770.395833333336</v>
      </c>
      <c r="C246" s="189" t="s">
        <v>404</v>
      </c>
      <c r="D246" s="192"/>
      <c r="E246" s="150"/>
      <c r="F246" s="193"/>
      <c r="G246" s="182">
        <v>68000000</v>
      </c>
      <c r="H246" s="148">
        <v>177000</v>
      </c>
      <c r="I246" s="148">
        <v>26000</v>
      </c>
      <c r="J246" s="148">
        <v>6.0000000000000001E-3</v>
      </c>
      <c r="K246" s="190">
        <v>20.5</v>
      </c>
      <c r="L246" s="185">
        <v>20</v>
      </c>
      <c r="M246" s="148" t="s">
        <v>122</v>
      </c>
      <c r="N246" s="148" t="s">
        <v>122</v>
      </c>
      <c r="O246" s="190">
        <v>20.2</v>
      </c>
    </row>
    <row r="247" spans="1:15" x14ac:dyDescent="0.25">
      <c r="A247" s="182" t="s">
        <v>487</v>
      </c>
      <c r="B247" s="183">
        <v>40777.385416666664</v>
      </c>
      <c r="C247" s="189" t="s">
        <v>404</v>
      </c>
      <c r="D247" s="192"/>
      <c r="E247" s="150"/>
      <c r="F247" s="193"/>
      <c r="G247" s="182">
        <v>360000</v>
      </c>
      <c r="H247" s="148">
        <v>3000</v>
      </c>
      <c r="I247" s="148">
        <v>380</v>
      </c>
      <c r="J247" s="148">
        <v>0.01</v>
      </c>
      <c r="K247" s="190">
        <v>19.600000000000001</v>
      </c>
      <c r="L247" s="185">
        <v>20</v>
      </c>
      <c r="M247" s="148" t="s">
        <v>122</v>
      </c>
      <c r="N247" s="148" t="s">
        <v>122</v>
      </c>
      <c r="O247" s="190">
        <v>19.8</v>
      </c>
    </row>
    <row r="248" spans="1:15" x14ac:dyDescent="0.25">
      <c r="A248" s="182" t="s">
        <v>487</v>
      </c>
      <c r="B248" s="183">
        <v>40784.430555555555</v>
      </c>
      <c r="C248" s="189" t="s">
        <v>404</v>
      </c>
      <c r="D248" s="192"/>
      <c r="E248" s="150"/>
      <c r="F248" s="193"/>
      <c r="G248" s="182">
        <v>270000</v>
      </c>
      <c r="H248" s="148">
        <v>4200</v>
      </c>
      <c r="I248" s="148">
        <v>3800</v>
      </c>
      <c r="J248" s="148">
        <v>0.01</v>
      </c>
      <c r="K248" s="190">
        <v>20.8</v>
      </c>
      <c r="L248" s="185">
        <v>70</v>
      </c>
      <c r="M248" s="148" t="s">
        <v>122</v>
      </c>
      <c r="N248" s="148">
        <v>9</v>
      </c>
      <c r="O248" s="190">
        <v>19.100000000000001</v>
      </c>
    </row>
    <row r="249" spans="1:15" x14ac:dyDescent="0.25">
      <c r="A249" s="182" t="s">
        <v>487</v>
      </c>
      <c r="B249" s="183">
        <v>40882.385416666664</v>
      </c>
      <c r="C249" s="189" t="s">
        <v>404</v>
      </c>
      <c r="D249" s="192"/>
      <c r="E249" s="150"/>
      <c r="F249" s="193"/>
      <c r="G249" s="182">
        <v>220000</v>
      </c>
      <c r="H249" s="148">
        <v>140</v>
      </c>
      <c r="I249" s="148">
        <v>230</v>
      </c>
      <c r="J249" s="148">
        <v>4.0000000000000001E-3</v>
      </c>
      <c r="K249" s="190">
        <v>12.7</v>
      </c>
      <c r="L249" s="185" t="s">
        <v>418</v>
      </c>
      <c r="M249" s="148" t="s">
        <v>122</v>
      </c>
      <c r="N249" s="148" t="s">
        <v>122</v>
      </c>
      <c r="O249" s="190">
        <v>14.9</v>
      </c>
    </row>
    <row r="250" spans="1:15" x14ac:dyDescent="0.25">
      <c r="A250" s="182" t="s">
        <v>487</v>
      </c>
      <c r="B250" s="183">
        <v>40898.375</v>
      </c>
      <c r="C250" s="189" t="s">
        <v>404</v>
      </c>
      <c r="D250" s="192"/>
      <c r="E250" s="150"/>
      <c r="F250" s="193"/>
      <c r="G250" s="195" t="s">
        <v>494</v>
      </c>
      <c r="H250" s="148">
        <v>11400</v>
      </c>
      <c r="I250" s="148">
        <v>720</v>
      </c>
      <c r="J250" s="148">
        <v>4.7999999999999996E-3</v>
      </c>
      <c r="K250" s="190">
        <v>16.100000000000001</v>
      </c>
      <c r="L250" s="185">
        <v>9</v>
      </c>
      <c r="M250" s="148">
        <v>9</v>
      </c>
      <c r="N250" s="148" t="s">
        <v>122</v>
      </c>
      <c r="O250" s="190">
        <v>14.5</v>
      </c>
    </row>
    <row r="251" spans="1:15" x14ac:dyDescent="0.25">
      <c r="A251" s="182" t="s">
        <v>487</v>
      </c>
      <c r="B251" s="183">
        <v>40904.364583333336</v>
      </c>
      <c r="C251" s="189" t="s">
        <v>404</v>
      </c>
      <c r="D251" s="192"/>
      <c r="E251" s="150"/>
      <c r="F251" s="193"/>
      <c r="G251" s="195" t="s">
        <v>495</v>
      </c>
      <c r="H251" s="148">
        <v>16000</v>
      </c>
      <c r="I251" s="148">
        <v>5700</v>
      </c>
      <c r="J251" s="148">
        <v>2E-3</v>
      </c>
      <c r="K251" s="190">
        <v>14.2</v>
      </c>
      <c r="L251" s="185">
        <v>20</v>
      </c>
      <c r="M251" s="148">
        <v>9</v>
      </c>
      <c r="N251" s="148" t="s">
        <v>122</v>
      </c>
      <c r="O251" s="190">
        <v>13.2</v>
      </c>
    </row>
    <row r="252" spans="1:15" x14ac:dyDescent="0.25">
      <c r="A252" s="182" t="s">
        <v>487</v>
      </c>
      <c r="B252" s="183">
        <v>40940.395833333336</v>
      </c>
      <c r="C252" s="189" t="s">
        <v>404</v>
      </c>
      <c r="D252" s="192"/>
      <c r="E252" s="150"/>
      <c r="F252" s="193"/>
      <c r="G252" s="182" t="s">
        <v>496</v>
      </c>
      <c r="H252" s="148">
        <v>330</v>
      </c>
      <c r="I252" s="148">
        <v>2100</v>
      </c>
      <c r="J252" s="148">
        <v>1E-3</v>
      </c>
      <c r="K252" s="190">
        <v>16.3</v>
      </c>
      <c r="L252" s="185">
        <v>70</v>
      </c>
      <c r="M252" s="148" t="s">
        <v>122</v>
      </c>
      <c r="N252" s="148">
        <v>9</v>
      </c>
      <c r="O252" s="190">
        <v>15.2</v>
      </c>
    </row>
    <row r="253" spans="1:15" x14ac:dyDescent="0.25">
      <c r="A253" s="182" t="s">
        <v>487</v>
      </c>
      <c r="B253" s="183">
        <v>40945.381944444445</v>
      </c>
      <c r="C253" s="189" t="s">
        <v>404</v>
      </c>
      <c r="D253" s="192"/>
      <c r="E253" s="150"/>
      <c r="F253" s="193"/>
      <c r="G253" s="182">
        <v>11000000</v>
      </c>
      <c r="H253" s="148">
        <v>14000</v>
      </c>
      <c r="I253" s="148">
        <v>300</v>
      </c>
      <c r="J253" s="148">
        <v>1E-3</v>
      </c>
      <c r="K253" s="190">
        <v>14.2</v>
      </c>
      <c r="L253" s="185">
        <v>20</v>
      </c>
      <c r="M253" s="148">
        <v>30</v>
      </c>
      <c r="N253" s="148">
        <v>40</v>
      </c>
      <c r="O253" s="190">
        <v>14.3</v>
      </c>
    </row>
    <row r="254" spans="1:15" x14ac:dyDescent="0.25">
      <c r="A254" s="182" t="s">
        <v>487</v>
      </c>
      <c r="B254" s="183">
        <v>40961.420138888891</v>
      </c>
      <c r="C254" s="189" t="s">
        <v>404</v>
      </c>
      <c r="D254" s="192"/>
      <c r="E254" s="150"/>
      <c r="F254" s="193"/>
      <c r="G254" s="182">
        <v>4100000</v>
      </c>
      <c r="H254" s="148">
        <v>13000</v>
      </c>
      <c r="I254" s="148">
        <v>8900</v>
      </c>
      <c r="J254" s="148">
        <v>2E-3</v>
      </c>
      <c r="K254" s="190">
        <v>16.399999999999999</v>
      </c>
      <c r="L254" s="185">
        <v>9</v>
      </c>
      <c r="M254" s="148" t="s">
        <v>463</v>
      </c>
      <c r="N254" s="148" t="s">
        <v>122</v>
      </c>
      <c r="O254" s="190">
        <v>15.1</v>
      </c>
    </row>
    <row r="255" spans="1:15" x14ac:dyDescent="0.25">
      <c r="A255" s="182" t="s">
        <v>487</v>
      </c>
      <c r="B255" s="183">
        <v>40966.368055555555</v>
      </c>
      <c r="C255" s="189" t="s">
        <v>404</v>
      </c>
      <c r="D255" s="192"/>
      <c r="E255" s="150"/>
      <c r="F255" s="193"/>
      <c r="G255" s="195" t="s">
        <v>497</v>
      </c>
      <c r="H255" s="148">
        <v>490</v>
      </c>
      <c r="I255" s="148">
        <v>3000</v>
      </c>
      <c r="J255" s="148">
        <v>2E-3</v>
      </c>
      <c r="K255" s="190">
        <v>13.5</v>
      </c>
      <c r="L255" s="185" t="s">
        <v>122</v>
      </c>
      <c r="M255" s="148" t="s">
        <v>122</v>
      </c>
      <c r="N255" s="148" t="s">
        <v>122</v>
      </c>
      <c r="O255" s="190">
        <v>14.5</v>
      </c>
    </row>
    <row r="256" spans="1:15" x14ac:dyDescent="0.25">
      <c r="A256" s="182" t="s">
        <v>487</v>
      </c>
      <c r="B256" s="183">
        <v>40911.378472222219</v>
      </c>
      <c r="C256" s="189" t="s">
        <v>404</v>
      </c>
      <c r="D256" s="192"/>
      <c r="E256" s="150"/>
      <c r="F256" s="193"/>
      <c r="G256" s="195" t="s">
        <v>498</v>
      </c>
      <c r="H256" s="148">
        <v>3100</v>
      </c>
      <c r="I256" s="148">
        <v>2300</v>
      </c>
      <c r="J256" s="148">
        <v>6.0000000000000001E-3</v>
      </c>
      <c r="K256" s="190">
        <v>16.5</v>
      </c>
      <c r="L256" s="185">
        <v>40</v>
      </c>
      <c r="M256" s="148" t="s">
        <v>122</v>
      </c>
      <c r="N256" s="148" t="s">
        <v>122</v>
      </c>
      <c r="O256" s="190">
        <v>14.7</v>
      </c>
    </row>
    <row r="257" spans="1:15" x14ac:dyDescent="0.25">
      <c r="A257" s="182" t="s">
        <v>487</v>
      </c>
      <c r="B257" s="183">
        <v>40917.381944444445</v>
      </c>
      <c r="C257" s="189" t="s">
        <v>404</v>
      </c>
      <c r="D257" s="192"/>
      <c r="E257" s="150"/>
      <c r="F257" s="193"/>
      <c r="G257" s="182" t="s">
        <v>499</v>
      </c>
      <c r="H257" s="148">
        <v>580</v>
      </c>
      <c r="I257" s="148">
        <v>900</v>
      </c>
      <c r="J257" s="148">
        <v>2.3999999999999998E-3</v>
      </c>
      <c r="K257" s="190">
        <v>14.3</v>
      </c>
      <c r="L257" s="185">
        <v>9</v>
      </c>
      <c r="M257" s="148" t="s">
        <v>122</v>
      </c>
      <c r="N257" s="148">
        <v>20</v>
      </c>
      <c r="O257" s="190">
        <v>14.7</v>
      </c>
    </row>
    <row r="258" spans="1:15" x14ac:dyDescent="0.25">
      <c r="A258" s="182" t="s">
        <v>487</v>
      </c>
      <c r="B258" s="183">
        <v>40926.326388888891</v>
      </c>
      <c r="C258" s="189" t="s">
        <v>404</v>
      </c>
      <c r="D258" s="192"/>
      <c r="E258" s="150"/>
      <c r="F258" s="193"/>
      <c r="G258" s="182" t="s">
        <v>500</v>
      </c>
      <c r="H258" s="148">
        <v>110</v>
      </c>
      <c r="I258" s="148">
        <v>140</v>
      </c>
      <c r="J258" s="148">
        <v>5.3E-3</v>
      </c>
      <c r="K258" s="190">
        <v>12.7</v>
      </c>
      <c r="L258" s="185">
        <v>30</v>
      </c>
      <c r="M258" s="148">
        <v>30</v>
      </c>
      <c r="N258" s="148">
        <v>150</v>
      </c>
      <c r="O258" s="190">
        <v>12.7</v>
      </c>
    </row>
    <row r="259" spans="1:15" x14ac:dyDescent="0.25">
      <c r="A259" s="182" t="s">
        <v>487</v>
      </c>
      <c r="B259" s="183">
        <v>40729.361111111109</v>
      </c>
      <c r="C259" s="189" t="s">
        <v>404</v>
      </c>
      <c r="D259" s="192"/>
      <c r="E259" s="150"/>
      <c r="F259" s="193"/>
      <c r="G259" s="182">
        <v>80000000</v>
      </c>
      <c r="H259" s="148">
        <v>132000</v>
      </c>
      <c r="I259" s="148">
        <v>107000</v>
      </c>
      <c r="J259" s="148">
        <v>6.0000000000000001E-3</v>
      </c>
      <c r="K259" s="190">
        <v>20.8</v>
      </c>
      <c r="L259" s="185">
        <v>20</v>
      </c>
      <c r="M259" s="148" t="s">
        <v>122</v>
      </c>
      <c r="N259" s="148">
        <v>9</v>
      </c>
      <c r="O259" s="190">
        <v>20.100000000000001</v>
      </c>
    </row>
    <row r="260" spans="1:15" x14ac:dyDescent="0.25">
      <c r="A260" s="182" t="s">
        <v>487</v>
      </c>
      <c r="B260" s="183">
        <v>40736.440972222219</v>
      </c>
      <c r="C260" s="189"/>
      <c r="D260" s="192"/>
      <c r="E260" s="150"/>
      <c r="F260" s="193"/>
      <c r="G260" s="182"/>
      <c r="H260" s="148"/>
      <c r="I260" s="148"/>
      <c r="J260" s="148"/>
      <c r="K260" s="190"/>
      <c r="L260" s="185" t="s">
        <v>122</v>
      </c>
      <c r="M260" s="148" t="s">
        <v>122</v>
      </c>
      <c r="N260" s="148">
        <v>9</v>
      </c>
      <c r="O260" s="190">
        <v>20.6</v>
      </c>
    </row>
    <row r="261" spans="1:15" x14ac:dyDescent="0.25">
      <c r="A261" s="182" t="s">
        <v>487</v>
      </c>
      <c r="B261" s="183">
        <v>40742.378472222219</v>
      </c>
      <c r="C261" s="189" t="s">
        <v>404</v>
      </c>
      <c r="D261" s="192"/>
      <c r="E261" s="150"/>
      <c r="F261" s="193"/>
      <c r="G261" s="182" t="s">
        <v>120</v>
      </c>
      <c r="H261" s="148">
        <v>3700</v>
      </c>
      <c r="I261" s="148">
        <v>9800</v>
      </c>
      <c r="J261" s="148">
        <v>5.3E-3</v>
      </c>
      <c r="K261" s="190">
        <v>20.7</v>
      </c>
      <c r="L261" s="185">
        <v>9</v>
      </c>
      <c r="M261" s="148" t="s">
        <v>122</v>
      </c>
      <c r="N261" s="148">
        <v>9</v>
      </c>
      <c r="O261" s="190">
        <v>18.399999999999999</v>
      </c>
    </row>
    <row r="262" spans="1:15" x14ac:dyDescent="0.25">
      <c r="A262" s="182" t="s">
        <v>487</v>
      </c>
      <c r="B262" s="183">
        <v>40749.385416666664</v>
      </c>
      <c r="C262" s="189" t="s">
        <v>404</v>
      </c>
      <c r="D262" s="192"/>
      <c r="E262" s="150"/>
      <c r="F262" s="193"/>
      <c r="G262" s="182">
        <v>33000000</v>
      </c>
      <c r="H262" s="148" t="s">
        <v>445</v>
      </c>
      <c r="I262" s="148">
        <v>124000</v>
      </c>
      <c r="J262" s="148">
        <v>6.0000000000000001E-3</v>
      </c>
      <c r="K262" s="190">
        <v>20.7</v>
      </c>
      <c r="L262" s="185" t="s">
        <v>122</v>
      </c>
      <c r="M262" s="148" t="s">
        <v>122</v>
      </c>
      <c r="N262" s="148" t="s">
        <v>122</v>
      </c>
      <c r="O262" s="190">
        <v>19.8</v>
      </c>
    </row>
    <row r="263" spans="1:15" x14ac:dyDescent="0.25">
      <c r="A263" s="182" t="s">
        <v>487</v>
      </c>
      <c r="B263" s="183">
        <v>41064.34375</v>
      </c>
      <c r="C263" s="189" t="s">
        <v>404</v>
      </c>
      <c r="D263" s="192"/>
      <c r="E263" s="150"/>
      <c r="F263" s="193"/>
      <c r="G263" s="182">
        <v>5000000</v>
      </c>
      <c r="H263" s="148" t="s">
        <v>446</v>
      </c>
      <c r="I263" s="148">
        <v>2200</v>
      </c>
      <c r="J263" s="148">
        <v>1E-3</v>
      </c>
      <c r="K263" s="190">
        <v>18</v>
      </c>
      <c r="L263" s="185">
        <v>40</v>
      </c>
      <c r="M263" s="148" t="s">
        <v>122</v>
      </c>
      <c r="N263" s="148">
        <v>20</v>
      </c>
      <c r="O263" s="190">
        <v>19.600000000000001</v>
      </c>
    </row>
    <row r="264" spans="1:15" x14ac:dyDescent="0.25">
      <c r="A264" s="182" t="s">
        <v>487</v>
      </c>
      <c r="B264" s="183">
        <v>41071.350694444445</v>
      </c>
      <c r="C264" s="189" t="s">
        <v>404</v>
      </c>
      <c r="D264" s="192"/>
      <c r="E264" s="150"/>
      <c r="F264" s="193"/>
      <c r="G264" s="182">
        <v>24000000</v>
      </c>
      <c r="H264" s="148">
        <v>5000000</v>
      </c>
      <c r="I264" s="148">
        <v>11600</v>
      </c>
      <c r="J264" s="148">
        <v>1E-3</v>
      </c>
      <c r="K264" s="190">
        <v>18.5</v>
      </c>
      <c r="L264" s="185" t="s">
        <v>122</v>
      </c>
      <c r="M264" s="148" t="s">
        <v>122</v>
      </c>
      <c r="N264" s="148" t="s">
        <v>122</v>
      </c>
      <c r="O264" s="190">
        <v>20</v>
      </c>
    </row>
    <row r="265" spans="1:15" x14ac:dyDescent="0.25">
      <c r="A265" s="182" t="s">
        <v>487</v>
      </c>
      <c r="B265" s="183">
        <v>41078.343055555553</v>
      </c>
      <c r="C265" s="189" t="s">
        <v>404</v>
      </c>
      <c r="D265" s="192"/>
      <c r="E265" s="150"/>
      <c r="F265" s="193"/>
      <c r="G265" s="182">
        <v>38000000</v>
      </c>
      <c r="H265" s="148">
        <v>780000</v>
      </c>
      <c r="I265" s="148">
        <v>54000</v>
      </c>
      <c r="J265" s="148">
        <v>1E-3</v>
      </c>
      <c r="K265" s="190">
        <v>19.2</v>
      </c>
      <c r="L265" s="185">
        <v>9</v>
      </c>
      <c r="M265" s="148">
        <v>9</v>
      </c>
      <c r="N265" s="148">
        <v>9</v>
      </c>
      <c r="O265" s="190">
        <v>19</v>
      </c>
    </row>
    <row r="266" spans="1:15" x14ac:dyDescent="0.25">
      <c r="A266" s="182" t="s">
        <v>487</v>
      </c>
      <c r="B266" s="183">
        <v>41085.350694444445</v>
      </c>
      <c r="C266" s="189" t="s">
        <v>404</v>
      </c>
      <c r="D266" s="192"/>
      <c r="E266" s="150"/>
      <c r="F266" s="193"/>
      <c r="G266" s="195" t="s">
        <v>501</v>
      </c>
      <c r="H266" s="148" t="s">
        <v>502</v>
      </c>
      <c r="I266" s="148">
        <v>198000</v>
      </c>
      <c r="J266" s="148">
        <v>1E-3</v>
      </c>
      <c r="K266" s="190">
        <v>18.5</v>
      </c>
      <c r="L266" s="185" t="s">
        <v>122</v>
      </c>
      <c r="M266" s="148" t="s">
        <v>122</v>
      </c>
      <c r="N266" s="148" t="s">
        <v>122</v>
      </c>
      <c r="O266" s="190">
        <v>17.899999999999999</v>
      </c>
    </row>
    <row r="267" spans="1:15" x14ac:dyDescent="0.25">
      <c r="A267" s="182" t="s">
        <v>487</v>
      </c>
      <c r="B267" s="183">
        <v>40973.381944444445</v>
      </c>
      <c r="C267" s="189" t="s">
        <v>404</v>
      </c>
      <c r="D267" s="192"/>
      <c r="E267" s="150"/>
      <c r="F267" s="193"/>
      <c r="G267" s="195" t="s">
        <v>503</v>
      </c>
      <c r="H267" s="148">
        <v>340000000</v>
      </c>
      <c r="I267" s="148">
        <v>140000000</v>
      </c>
      <c r="J267" s="148">
        <v>2E-3</v>
      </c>
      <c r="K267" s="190">
        <v>15.9</v>
      </c>
      <c r="L267" s="185">
        <v>2300</v>
      </c>
      <c r="M267" s="148">
        <v>90</v>
      </c>
      <c r="N267" s="148">
        <v>40</v>
      </c>
      <c r="O267" s="190">
        <v>14.7</v>
      </c>
    </row>
    <row r="268" spans="1:15" x14ac:dyDescent="0.25">
      <c r="A268" s="182" t="s">
        <v>487</v>
      </c>
      <c r="B268" s="183">
        <v>40980.395833333336</v>
      </c>
      <c r="C268" s="189" t="s">
        <v>404</v>
      </c>
      <c r="D268" s="192"/>
      <c r="E268" s="150"/>
      <c r="F268" s="193"/>
      <c r="G268" s="182">
        <v>29000000</v>
      </c>
      <c r="H268" s="148">
        <v>450000</v>
      </c>
      <c r="I268" s="148">
        <v>5100</v>
      </c>
      <c r="J268" s="148">
        <v>3.0000000000000001E-3</v>
      </c>
      <c r="K268" s="190">
        <v>14</v>
      </c>
      <c r="L268" s="185">
        <v>40</v>
      </c>
      <c r="M268" s="148">
        <v>9</v>
      </c>
      <c r="N268" s="148" t="s">
        <v>122</v>
      </c>
      <c r="O268" s="190">
        <v>13.8</v>
      </c>
    </row>
    <row r="269" spans="1:15" x14ac:dyDescent="0.25">
      <c r="A269" s="182" t="s">
        <v>487</v>
      </c>
      <c r="B269" s="183">
        <v>40990.368055555555</v>
      </c>
      <c r="C269" s="189" t="s">
        <v>404</v>
      </c>
      <c r="D269" s="192"/>
      <c r="E269" s="150"/>
      <c r="F269" s="193"/>
      <c r="G269" s="182">
        <v>32000000</v>
      </c>
      <c r="H269" s="148">
        <v>4800</v>
      </c>
      <c r="I269" s="148">
        <v>3500</v>
      </c>
      <c r="J269" s="150"/>
      <c r="K269" s="190">
        <v>14.5</v>
      </c>
      <c r="L269" s="185">
        <v>40</v>
      </c>
      <c r="M269" s="148" t="s">
        <v>122</v>
      </c>
      <c r="N269" s="148">
        <v>40</v>
      </c>
      <c r="O269" s="190">
        <v>12.3</v>
      </c>
    </row>
    <row r="270" spans="1:15" x14ac:dyDescent="0.25">
      <c r="A270" s="182" t="s">
        <v>487</v>
      </c>
      <c r="B270" s="183">
        <v>40991.328472222223</v>
      </c>
      <c r="C270" s="191"/>
      <c r="D270" s="185">
        <v>930000</v>
      </c>
      <c r="E270" s="148">
        <v>32000</v>
      </c>
      <c r="F270" s="186">
        <v>53000</v>
      </c>
      <c r="G270" s="182">
        <v>2300000</v>
      </c>
      <c r="H270" s="148">
        <v>4600</v>
      </c>
      <c r="I270" s="148">
        <v>7800</v>
      </c>
      <c r="J270" s="150"/>
      <c r="K270" s="187"/>
      <c r="L270" s="185"/>
      <c r="M270" s="148"/>
      <c r="N270" s="148"/>
      <c r="O270" s="190"/>
    </row>
    <row r="271" spans="1:15" x14ac:dyDescent="0.25">
      <c r="A271" s="182" t="s">
        <v>487</v>
      </c>
      <c r="B271" s="183">
        <v>40997.343055555553</v>
      </c>
      <c r="C271" s="189" t="s">
        <v>404</v>
      </c>
      <c r="D271" s="192"/>
      <c r="E271" s="150"/>
      <c r="F271" s="193"/>
      <c r="G271" s="195" t="s">
        <v>504</v>
      </c>
      <c r="H271" s="148">
        <v>5900</v>
      </c>
      <c r="I271" s="148">
        <v>4400</v>
      </c>
      <c r="J271" s="150"/>
      <c r="K271" s="190">
        <v>14.1</v>
      </c>
      <c r="L271" s="185">
        <v>30</v>
      </c>
      <c r="M271" s="148">
        <v>9</v>
      </c>
      <c r="N271" s="148">
        <v>9</v>
      </c>
      <c r="O271" s="190">
        <v>14.7</v>
      </c>
    </row>
    <row r="272" spans="1:15" x14ac:dyDescent="0.25">
      <c r="A272" s="182" t="s">
        <v>487</v>
      </c>
      <c r="B272" s="183">
        <v>41036.381944444445</v>
      </c>
      <c r="C272" s="189" t="s">
        <v>404</v>
      </c>
      <c r="D272" s="192"/>
      <c r="E272" s="150"/>
      <c r="F272" s="193"/>
      <c r="G272" s="195" t="s">
        <v>505</v>
      </c>
      <c r="H272" s="148">
        <v>16000</v>
      </c>
      <c r="I272" s="148">
        <v>5200</v>
      </c>
      <c r="J272" s="150"/>
      <c r="K272" s="190">
        <v>18.2</v>
      </c>
      <c r="L272" s="185" t="s">
        <v>122</v>
      </c>
      <c r="M272" s="148" t="s">
        <v>122</v>
      </c>
      <c r="N272" s="148" t="s">
        <v>122</v>
      </c>
      <c r="O272" s="190">
        <v>18.100000000000001</v>
      </c>
    </row>
    <row r="273" spans="1:15" x14ac:dyDescent="0.25">
      <c r="A273" s="182" t="s">
        <v>487</v>
      </c>
      <c r="B273" s="183">
        <v>41043.355555555558</v>
      </c>
      <c r="C273" s="189" t="s">
        <v>404</v>
      </c>
      <c r="D273" s="192"/>
      <c r="E273" s="150"/>
      <c r="F273" s="193"/>
      <c r="G273" s="195" t="s">
        <v>497</v>
      </c>
      <c r="H273" s="148" t="s">
        <v>506</v>
      </c>
      <c r="I273" s="148">
        <v>8200</v>
      </c>
      <c r="J273" s="148">
        <v>2E-3</v>
      </c>
      <c r="K273" s="190">
        <v>17.8</v>
      </c>
      <c r="L273" s="185" t="s">
        <v>122</v>
      </c>
      <c r="M273" s="148" t="s">
        <v>122</v>
      </c>
      <c r="N273" s="148" t="s">
        <v>122</v>
      </c>
      <c r="O273" s="190">
        <v>18</v>
      </c>
    </row>
    <row r="274" spans="1:15" x14ac:dyDescent="0.25">
      <c r="A274" s="182" t="s">
        <v>487</v>
      </c>
      <c r="B274" s="183">
        <v>41050.368055555555</v>
      </c>
      <c r="C274" s="189" t="s">
        <v>404</v>
      </c>
      <c r="D274" s="192"/>
      <c r="E274" s="150"/>
      <c r="F274" s="193"/>
      <c r="G274" s="195" t="s">
        <v>507</v>
      </c>
      <c r="H274" s="148" t="s">
        <v>508</v>
      </c>
      <c r="I274" s="148">
        <v>9600</v>
      </c>
      <c r="J274" s="148">
        <v>2E-3</v>
      </c>
      <c r="K274" s="190">
        <v>18.5</v>
      </c>
      <c r="L274" s="185">
        <v>9</v>
      </c>
      <c r="M274" s="148" t="s">
        <v>122</v>
      </c>
      <c r="N274" s="148" t="s">
        <v>122</v>
      </c>
      <c r="O274" s="190">
        <v>18.3</v>
      </c>
    </row>
    <row r="275" spans="1:15" x14ac:dyDescent="0.25">
      <c r="A275" s="182" t="s">
        <v>487</v>
      </c>
      <c r="B275" s="183">
        <v>41058.340277777781</v>
      </c>
      <c r="C275" s="189" t="s">
        <v>404</v>
      </c>
      <c r="D275" s="192"/>
      <c r="E275" s="150"/>
      <c r="F275" s="193"/>
      <c r="G275" s="195" t="s">
        <v>501</v>
      </c>
      <c r="H275" s="148" t="s">
        <v>175</v>
      </c>
      <c r="I275" s="148">
        <v>12000</v>
      </c>
      <c r="J275" s="148">
        <v>2E-3</v>
      </c>
      <c r="K275" s="190">
        <v>20.2</v>
      </c>
      <c r="L275" s="185">
        <v>9</v>
      </c>
      <c r="M275" s="148" t="s">
        <v>122</v>
      </c>
      <c r="N275" s="148" t="s">
        <v>122</v>
      </c>
      <c r="O275" s="190">
        <v>19.899999999999999</v>
      </c>
    </row>
    <row r="276" spans="1:15" x14ac:dyDescent="0.25">
      <c r="A276" s="182" t="s">
        <v>487</v>
      </c>
      <c r="B276" s="183">
        <v>40849.361111111109</v>
      </c>
      <c r="C276" s="189" t="s">
        <v>404</v>
      </c>
      <c r="D276" s="192"/>
      <c r="E276" s="150"/>
      <c r="F276" s="193"/>
      <c r="G276" s="195" t="s">
        <v>509</v>
      </c>
      <c r="H276" s="148">
        <v>35000</v>
      </c>
      <c r="I276" s="148" t="s">
        <v>510</v>
      </c>
      <c r="J276" s="148">
        <v>4.7999999999999996E-3</v>
      </c>
      <c r="K276" s="190">
        <v>17.2</v>
      </c>
      <c r="L276" s="185">
        <v>9</v>
      </c>
      <c r="M276" s="148" t="s">
        <v>122</v>
      </c>
      <c r="N276" s="148" t="s">
        <v>122</v>
      </c>
      <c r="O276" s="190">
        <v>16.899999999999999</v>
      </c>
    </row>
    <row r="277" spans="1:15" x14ac:dyDescent="0.25">
      <c r="A277" s="182" t="s">
        <v>487</v>
      </c>
      <c r="B277" s="183">
        <v>40856.329861111109</v>
      </c>
      <c r="C277" s="189" t="s">
        <v>404</v>
      </c>
      <c r="D277" s="192"/>
      <c r="E277" s="150"/>
      <c r="F277" s="193"/>
      <c r="G277" s="182" t="s">
        <v>126</v>
      </c>
      <c r="H277" s="148">
        <v>8300</v>
      </c>
      <c r="I277" s="148">
        <v>10000</v>
      </c>
      <c r="J277" s="150"/>
      <c r="K277" s="190">
        <v>14.3</v>
      </c>
      <c r="L277" s="185">
        <v>40</v>
      </c>
      <c r="M277" s="148" t="s">
        <v>122</v>
      </c>
      <c r="N277" s="148">
        <v>40</v>
      </c>
      <c r="O277" s="190">
        <v>14.7</v>
      </c>
    </row>
    <row r="278" spans="1:15" x14ac:dyDescent="0.25">
      <c r="A278" s="182" t="s">
        <v>487</v>
      </c>
      <c r="B278" s="183">
        <v>40863.354166666664</v>
      </c>
      <c r="C278" s="189" t="s">
        <v>404</v>
      </c>
      <c r="D278" s="192"/>
      <c r="E278" s="150"/>
      <c r="F278" s="193"/>
      <c r="G278" s="182">
        <v>3200000</v>
      </c>
      <c r="H278" s="148">
        <v>5500</v>
      </c>
      <c r="I278" s="148">
        <v>8100</v>
      </c>
      <c r="J278" s="150"/>
      <c r="K278" s="190">
        <v>17.100000000000001</v>
      </c>
      <c r="L278" s="185">
        <v>30</v>
      </c>
      <c r="M278" s="148" t="s">
        <v>122</v>
      </c>
      <c r="N278" s="148" t="s">
        <v>122</v>
      </c>
      <c r="O278" s="190">
        <v>17</v>
      </c>
    </row>
    <row r="279" spans="1:15" x14ac:dyDescent="0.25">
      <c r="A279" s="182" t="s">
        <v>487</v>
      </c>
      <c r="B279" s="183">
        <v>40875.392361111109</v>
      </c>
      <c r="C279" s="189" t="s">
        <v>404</v>
      </c>
      <c r="D279" s="192"/>
      <c r="E279" s="150"/>
      <c r="F279" s="193"/>
      <c r="G279" s="182">
        <v>240000</v>
      </c>
      <c r="H279" s="148">
        <v>50</v>
      </c>
      <c r="I279" s="148">
        <v>600</v>
      </c>
      <c r="J279" s="148">
        <v>3.0000000000000001E-3</v>
      </c>
      <c r="K279" s="190">
        <v>15.9</v>
      </c>
      <c r="L279" s="185">
        <v>20</v>
      </c>
      <c r="M279" s="148">
        <v>9</v>
      </c>
      <c r="N279" s="148" t="s">
        <v>463</v>
      </c>
      <c r="O279" s="190">
        <v>16.2</v>
      </c>
    </row>
    <row r="280" spans="1:15" x14ac:dyDescent="0.25">
      <c r="A280" s="182" t="s">
        <v>487</v>
      </c>
      <c r="B280" s="183">
        <v>40827.440972222219</v>
      </c>
      <c r="C280" s="189"/>
      <c r="D280" s="192"/>
      <c r="E280" s="150"/>
      <c r="F280" s="193"/>
      <c r="G280" s="182"/>
      <c r="H280" s="148"/>
      <c r="I280" s="148"/>
      <c r="J280" s="148"/>
      <c r="K280" s="190"/>
      <c r="L280" s="185">
        <v>110</v>
      </c>
      <c r="M280" s="148">
        <v>9</v>
      </c>
      <c r="N280" s="148">
        <v>20</v>
      </c>
      <c r="O280" s="190">
        <v>17.7</v>
      </c>
    </row>
    <row r="281" spans="1:15" x14ac:dyDescent="0.25">
      <c r="A281" s="182" t="s">
        <v>487</v>
      </c>
      <c r="B281" s="183">
        <v>40833.408333333333</v>
      </c>
      <c r="C281" s="189" t="s">
        <v>404</v>
      </c>
      <c r="D281" s="192"/>
      <c r="E281" s="150"/>
      <c r="F281" s="193"/>
      <c r="G281" s="182">
        <v>880000</v>
      </c>
      <c r="H281" s="148">
        <v>22000</v>
      </c>
      <c r="I281" s="148">
        <v>3800</v>
      </c>
      <c r="J281" s="148">
        <v>2.0999999999999999E-3</v>
      </c>
      <c r="K281" s="190">
        <v>19.100000000000001</v>
      </c>
      <c r="L281" s="185">
        <v>40</v>
      </c>
      <c r="M281" s="148" t="s">
        <v>122</v>
      </c>
      <c r="N281" s="148" t="s">
        <v>122</v>
      </c>
      <c r="O281" s="190">
        <v>17.5</v>
      </c>
    </row>
    <row r="282" spans="1:15" x14ac:dyDescent="0.25">
      <c r="A282" s="182" t="s">
        <v>487</v>
      </c>
      <c r="B282" s="183">
        <v>40840.381944444445</v>
      </c>
      <c r="C282" s="189" t="s">
        <v>404</v>
      </c>
      <c r="D282" s="192"/>
      <c r="E282" s="150"/>
      <c r="F282" s="193"/>
      <c r="G282" s="182">
        <v>37000</v>
      </c>
      <c r="H282" s="148">
        <v>380</v>
      </c>
      <c r="I282" s="148">
        <v>320</v>
      </c>
      <c r="J282" s="148">
        <v>6.0000000000000001E-3</v>
      </c>
      <c r="K282" s="190">
        <v>17.8</v>
      </c>
      <c r="L282" s="185">
        <v>110</v>
      </c>
      <c r="M282" s="148">
        <v>40</v>
      </c>
      <c r="N282" s="148">
        <v>170</v>
      </c>
      <c r="O282" s="190">
        <v>17.3</v>
      </c>
    </row>
    <row r="283" spans="1:15" x14ac:dyDescent="0.25">
      <c r="A283" s="182" t="s">
        <v>487</v>
      </c>
      <c r="B283" s="183">
        <v>40792.390972222223</v>
      </c>
      <c r="C283" s="189" t="s">
        <v>404</v>
      </c>
      <c r="D283" s="192"/>
      <c r="E283" s="150"/>
      <c r="F283" s="193"/>
      <c r="G283" s="182">
        <v>290000</v>
      </c>
      <c r="H283" s="148">
        <v>1800</v>
      </c>
      <c r="I283" s="148">
        <v>440</v>
      </c>
      <c r="J283" s="148">
        <v>0.01</v>
      </c>
      <c r="K283" s="190">
        <v>20.2</v>
      </c>
      <c r="L283" s="185">
        <v>30</v>
      </c>
      <c r="M283" s="148" t="s">
        <v>122</v>
      </c>
      <c r="N283" s="148" t="s">
        <v>122</v>
      </c>
      <c r="O283" s="190">
        <v>17.2</v>
      </c>
    </row>
    <row r="284" spans="1:15" x14ac:dyDescent="0.25">
      <c r="A284" s="182" t="s">
        <v>487</v>
      </c>
      <c r="B284" s="183">
        <v>40798.388888888891</v>
      </c>
      <c r="C284" s="189" t="s">
        <v>404</v>
      </c>
      <c r="D284" s="192"/>
      <c r="E284" s="150"/>
      <c r="F284" s="193"/>
      <c r="G284" s="195" t="s">
        <v>489</v>
      </c>
      <c r="H284" s="148">
        <v>120000</v>
      </c>
      <c r="I284" s="148">
        <v>95000</v>
      </c>
      <c r="J284" s="148">
        <v>0</v>
      </c>
      <c r="K284" s="190">
        <v>20.100000000000001</v>
      </c>
      <c r="L284" s="185">
        <v>120</v>
      </c>
      <c r="M284" s="148" t="s">
        <v>122</v>
      </c>
      <c r="N284" s="148">
        <v>20</v>
      </c>
      <c r="O284" s="190">
        <v>19.600000000000001</v>
      </c>
    </row>
    <row r="285" spans="1:15" x14ac:dyDescent="0.25">
      <c r="A285" s="182" t="s">
        <v>487</v>
      </c>
      <c r="B285" s="183">
        <v>40805.375</v>
      </c>
      <c r="C285" s="189" t="s">
        <v>404</v>
      </c>
      <c r="D285" s="192"/>
      <c r="E285" s="150"/>
      <c r="F285" s="193"/>
      <c r="G285" s="182" t="s">
        <v>511</v>
      </c>
      <c r="H285" s="148">
        <v>3100</v>
      </c>
      <c r="I285" s="148">
        <v>3100</v>
      </c>
      <c r="J285" s="148">
        <v>0.01</v>
      </c>
      <c r="K285" s="190">
        <v>19.7</v>
      </c>
      <c r="L285" s="185">
        <v>9</v>
      </c>
      <c r="M285" s="148" t="s">
        <v>122</v>
      </c>
      <c r="N285" s="148" t="s">
        <v>122</v>
      </c>
      <c r="O285" s="190">
        <v>19</v>
      </c>
    </row>
    <row r="286" spans="1:15" x14ac:dyDescent="0.25">
      <c r="A286" s="182" t="s">
        <v>487</v>
      </c>
      <c r="B286" s="183">
        <v>40812.4375</v>
      </c>
      <c r="C286" s="191"/>
      <c r="D286" s="192"/>
      <c r="E286" s="150"/>
      <c r="F286" s="193"/>
      <c r="G286" s="194"/>
      <c r="H286" s="150"/>
      <c r="I286" s="150"/>
      <c r="J286" s="150"/>
      <c r="K286" s="187"/>
      <c r="L286" s="185" t="s">
        <v>122</v>
      </c>
      <c r="M286" s="148" t="s">
        <v>122</v>
      </c>
      <c r="N286" s="148">
        <v>9</v>
      </c>
      <c r="O286" s="190">
        <v>18.3</v>
      </c>
    </row>
    <row r="287" spans="1:15" x14ac:dyDescent="0.25">
      <c r="A287" s="182" t="s">
        <v>512</v>
      </c>
      <c r="B287" s="183">
        <v>41003.465277777781</v>
      </c>
      <c r="C287" s="189" t="s">
        <v>398</v>
      </c>
      <c r="D287" s="185" t="s">
        <v>122</v>
      </c>
      <c r="E287" s="148" t="s">
        <v>122</v>
      </c>
      <c r="F287" s="186" t="s">
        <v>122</v>
      </c>
      <c r="G287" s="182" t="s">
        <v>480</v>
      </c>
      <c r="H287" s="148">
        <v>40</v>
      </c>
      <c r="I287" s="148">
        <v>490</v>
      </c>
      <c r="J287" s="148">
        <v>5.5E-2</v>
      </c>
      <c r="K287" s="190">
        <v>19.8</v>
      </c>
      <c r="L287" s="185" t="s">
        <v>420</v>
      </c>
      <c r="M287" s="148" t="s">
        <v>122</v>
      </c>
      <c r="N287" s="148" t="s">
        <v>122</v>
      </c>
      <c r="O287" s="190">
        <v>15.4</v>
      </c>
    </row>
    <row r="288" spans="1:15" x14ac:dyDescent="0.25">
      <c r="A288" s="182" t="s">
        <v>512</v>
      </c>
      <c r="B288" s="183">
        <v>41008.458333333336</v>
      </c>
      <c r="C288" s="191"/>
      <c r="D288" s="185">
        <v>20</v>
      </c>
      <c r="E288" s="148" t="s">
        <v>122</v>
      </c>
      <c r="F288" s="186" t="s">
        <v>122</v>
      </c>
      <c r="G288" s="182" t="s">
        <v>513</v>
      </c>
      <c r="H288" s="148">
        <v>30</v>
      </c>
      <c r="I288" s="148">
        <v>100</v>
      </c>
      <c r="J288" s="150"/>
      <c r="K288" s="187"/>
      <c r="L288" s="185" t="s">
        <v>122</v>
      </c>
      <c r="M288" s="148" t="s">
        <v>122</v>
      </c>
      <c r="N288" s="148" t="s">
        <v>122</v>
      </c>
      <c r="O288" s="187"/>
    </row>
    <row r="289" spans="1:15" x14ac:dyDescent="0.25">
      <c r="A289" s="182" t="s">
        <v>512</v>
      </c>
      <c r="B289" s="183">
        <v>41015.458333333336</v>
      </c>
      <c r="C289" s="189" t="s">
        <v>398</v>
      </c>
      <c r="D289" s="185" t="s">
        <v>122</v>
      </c>
      <c r="E289" s="148" t="s">
        <v>122</v>
      </c>
      <c r="F289" s="186" t="s">
        <v>122</v>
      </c>
      <c r="G289" s="182" t="s">
        <v>433</v>
      </c>
      <c r="H289" s="148" t="s">
        <v>122</v>
      </c>
      <c r="I289" s="148">
        <v>99</v>
      </c>
      <c r="J289" s="148">
        <v>1.1679999999999999</v>
      </c>
      <c r="K289" s="190">
        <v>16.600000000000001</v>
      </c>
      <c r="L289" s="185">
        <v>70</v>
      </c>
      <c r="M289" s="148" t="s">
        <v>122</v>
      </c>
      <c r="N289" s="148" t="s">
        <v>122</v>
      </c>
      <c r="O289" s="190">
        <v>14.2</v>
      </c>
    </row>
    <row r="290" spans="1:15" x14ac:dyDescent="0.25">
      <c r="A290" s="182" t="s">
        <v>512</v>
      </c>
      <c r="B290" s="183">
        <v>41023.444444444445</v>
      </c>
      <c r="C290" s="189" t="s">
        <v>398</v>
      </c>
      <c r="D290" s="185">
        <v>90</v>
      </c>
      <c r="E290" s="148" t="s">
        <v>122</v>
      </c>
      <c r="F290" s="186" t="s">
        <v>122</v>
      </c>
      <c r="G290" s="182" t="s">
        <v>514</v>
      </c>
      <c r="H290" s="148">
        <v>9</v>
      </c>
      <c r="I290" s="148">
        <v>40</v>
      </c>
      <c r="J290" s="148">
        <v>0.44900000000000001</v>
      </c>
      <c r="K290" s="190">
        <v>17.8</v>
      </c>
      <c r="L290" s="185" t="s">
        <v>122</v>
      </c>
      <c r="M290" s="148" t="s">
        <v>122</v>
      </c>
      <c r="N290" s="148" t="s">
        <v>122</v>
      </c>
      <c r="O290" s="190">
        <v>16.600000000000001</v>
      </c>
    </row>
    <row r="291" spans="1:15" x14ac:dyDescent="0.25">
      <c r="A291" s="182" t="s">
        <v>512</v>
      </c>
      <c r="B291" s="183">
        <v>41029.427083333336</v>
      </c>
      <c r="C291" s="189" t="s">
        <v>398</v>
      </c>
      <c r="D291" s="185" t="s">
        <v>515</v>
      </c>
      <c r="E291" s="148" t="s">
        <v>122</v>
      </c>
      <c r="F291" s="186" t="s">
        <v>122</v>
      </c>
      <c r="G291" s="182" t="s">
        <v>132</v>
      </c>
      <c r="H291" s="148">
        <v>40</v>
      </c>
      <c r="I291" s="148">
        <v>150</v>
      </c>
      <c r="J291" s="148">
        <v>0.23499999999999999</v>
      </c>
      <c r="K291" s="190">
        <v>18.2</v>
      </c>
      <c r="L291" s="185">
        <v>9</v>
      </c>
      <c r="M291" s="148" t="s">
        <v>122</v>
      </c>
      <c r="N291" s="148">
        <v>9</v>
      </c>
      <c r="O291" s="190">
        <v>17.3</v>
      </c>
    </row>
    <row r="292" spans="1:15" x14ac:dyDescent="0.25">
      <c r="A292" s="182" t="s">
        <v>512</v>
      </c>
      <c r="B292" s="183">
        <v>40756.447916666664</v>
      </c>
      <c r="C292" s="189" t="s">
        <v>404</v>
      </c>
      <c r="D292" s="192"/>
      <c r="E292" s="150"/>
      <c r="F292" s="193"/>
      <c r="G292" s="182" t="s">
        <v>516</v>
      </c>
      <c r="H292" s="148">
        <v>120</v>
      </c>
      <c r="I292" s="148">
        <v>40</v>
      </c>
      <c r="J292" s="150"/>
      <c r="K292" s="190">
        <v>23.3</v>
      </c>
      <c r="L292" s="185">
        <v>9</v>
      </c>
      <c r="M292" s="148" t="s">
        <v>122</v>
      </c>
      <c r="N292" s="148" t="s">
        <v>122</v>
      </c>
      <c r="O292" s="190">
        <v>17.8</v>
      </c>
    </row>
    <row r="293" spans="1:15" x14ac:dyDescent="0.25">
      <c r="A293" s="182" t="s">
        <v>512</v>
      </c>
      <c r="B293" s="183">
        <v>40766.5</v>
      </c>
      <c r="C293" s="189"/>
      <c r="D293" s="192"/>
      <c r="E293" s="150"/>
      <c r="F293" s="193"/>
      <c r="G293" s="182"/>
      <c r="H293" s="148"/>
      <c r="I293" s="148"/>
      <c r="J293" s="150"/>
      <c r="K293" s="190"/>
      <c r="L293" s="185">
        <v>40</v>
      </c>
      <c r="M293" s="148" t="s">
        <v>122</v>
      </c>
      <c r="N293" s="148" t="s">
        <v>122</v>
      </c>
      <c r="O293" s="190">
        <v>20.3</v>
      </c>
    </row>
    <row r="294" spans="1:15" x14ac:dyDescent="0.25">
      <c r="A294" s="182" t="s">
        <v>512</v>
      </c>
      <c r="B294" s="183">
        <v>40770.472222222219</v>
      </c>
      <c r="C294" s="189" t="s">
        <v>404</v>
      </c>
      <c r="D294" s="192"/>
      <c r="E294" s="150"/>
      <c r="F294" s="193"/>
      <c r="G294" s="182" t="s">
        <v>517</v>
      </c>
      <c r="H294" s="148">
        <v>40</v>
      </c>
      <c r="I294" s="148" t="s">
        <v>122</v>
      </c>
      <c r="J294" s="150"/>
      <c r="K294" s="190">
        <v>22.3</v>
      </c>
      <c r="L294" s="185" t="s">
        <v>122</v>
      </c>
      <c r="M294" s="148" t="s">
        <v>122</v>
      </c>
      <c r="N294" s="148" t="s">
        <v>122</v>
      </c>
      <c r="O294" s="190">
        <v>20.5</v>
      </c>
    </row>
    <row r="295" spans="1:15" x14ac:dyDescent="0.25">
      <c r="A295" s="182" t="s">
        <v>512</v>
      </c>
      <c r="B295" s="183">
        <v>40777.458333333336</v>
      </c>
      <c r="C295" s="189" t="s">
        <v>404</v>
      </c>
      <c r="D295" s="192"/>
      <c r="E295" s="150"/>
      <c r="F295" s="193"/>
      <c r="G295" s="182" t="s">
        <v>142</v>
      </c>
      <c r="H295" s="148">
        <v>20</v>
      </c>
      <c r="I295" s="148">
        <v>20</v>
      </c>
      <c r="J295" s="148">
        <v>0</v>
      </c>
      <c r="K295" s="190">
        <v>23.5</v>
      </c>
      <c r="L295" s="185">
        <v>9</v>
      </c>
      <c r="M295" s="148">
        <v>9</v>
      </c>
      <c r="N295" s="148" t="s">
        <v>122</v>
      </c>
      <c r="O295" s="190">
        <v>20.9</v>
      </c>
    </row>
    <row r="296" spans="1:15" x14ac:dyDescent="0.25">
      <c r="A296" s="182" t="s">
        <v>512</v>
      </c>
      <c r="B296" s="183">
        <v>40784.493055555555</v>
      </c>
      <c r="C296" s="189" t="s">
        <v>404</v>
      </c>
      <c r="D296" s="192"/>
      <c r="E296" s="150"/>
      <c r="F296" s="193"/>
      <c r="G296" s="182" t="s">
        <v>121</v>
      </c>
      <c r="H296" s="148">
        <v>9</v>
      </c>
      <c r="I296" s="148">
        <v>20</v>
      </c>
      <c r="J296" s="148">
        <v>0</v>
      </c>
      <c r="K296" s="190">
        <v>23.1</v>
      </c>
      <c r="L296" s="185" t="s">
        <v>122</v>
      </c>
      <c r="M296" s="148" t="s">
        <v>122</v>
      </c>
      <c r="N296" s="148" t="s">
        <v>122</v>
      </c>
      <c r="O296" s="190">
        <v>20.100000000000001</v>
      </c>
    </row>
    <row r="297" spans="1:15" x14ac:dyDescent="0.25">
      <c r="A297" s="182" t="s">
        <v>512</v>
      </c>
      <c r="B297" s="183">
        <v>40882.458333333336</v>
      </c>
      <c r="C297" s="189" t="s">
        <v>398</v>
      </c>
      <c r="D297" s="185">
        <v>9</v>
      </c>
      <c r="E297" s="148" t="s">
        <v>122</v>
      </c>
      <c r="F297" s="186" t="s">
        <v>122</v>
      </c>
      <c r="G297" s="182">
        <v>310</v>
      </c>
      <c r="H297" s="148">
        <v>20</v>
      </c>
      <c r="I297" s="148">
        <v>30</v>
      </c>
      <c r="J297" s="148">
        <v>3.09E-2</v>
      </c>
      <c r="K297" s="190">
        <v>13.3</v>
      </c>
      <c r="L297" s="185" t="s">
        <v>122</v>
      </c>
      <c r="M297" s="148" t="s">
        <v>122</v>
      </c>
      <c r="N297" s="148" t="s">
        <v>122</v>
      </c>
      <c r="O297" s="190">
        <v>15.9</v>
      </c>
    </row>
    <row r="298" spans="1:15" x14ac:dyDescent="0.25">
      <c r="A298" s="182" t="s">
        <v>512</v>
      </c>
      <c r="B298" s="183">
        <v>40898.458333333336</v>
      </c>
      <c r="C298" s="189" t="s">
        <v>404</v>
      </c>
      <c r="D298" s="192"/>
      <c r="E298" s="150"/>
      <c r="F298" s="193"/>
      <c r="G298" s="182" t="s">
        <v>406</v>
      </c>
      <c r="H298" s="148">
        <v>70</v>
      </c>
      <c r="I298" s="148">
        <v>50</v>
      </c>
      <c r="J298" s="150"/>
      <c r="K298" s="190">
        <v>14.7</v>
      </c>
      <c r="L298" s="185" t="s">
        <v>122</v>
      </c>
      <c r="M298" s="148" t="s">
        <v>122</v>
      </c>
      <c r="N298" s="148" t="s">
        <v>122</v>
      </c>
      <c r="O298" s="190">
        <v>15.9</v>
      </c>
    </row>
    <row r="299" spans="1:15" x14ac:dyDescent="0.25">
      <c r="A299" s="182" t="s">
        <v>512</v>
      </c>
      <c r="B299" s="183">
        <v>40904.451388888891</v>
      </c>
      <c r="C299" s="189" t="s">
        <v>398</v>
      </c>
      <c r="D299" s="185" t="s">
        <v>122</v>
      </c>
      <c r="E299" s="148" t="s">
        <v>122</v>
      </c>
      <c r="F299" s="186" t="s">
        <v>122</v>
      </c>
      <c r="G299" s="182">
        <v>310</v>
      </c>
      <c r="H299" s="148" t="s">
        <v>122</v>
      </c>
      <c r="I299" s="148">
        <v>70</v>
      </c>
      <c r="J299" s="148">
        <v>1.5E-3</v>
      </c>
      <c r="K299" s="190">
        <v>11.8</v>
      </c>
      <c r="L299" s="185">
        <v>9</v>
      </c>
      <c r="M299" s="148" t="s">
        <v>122</v>
      </c>
      <c r="N299" s="148" t="s">
        <v>122</v>
      </c>
      <c r="O299" s="190">
        <v>15.8</v>
      </c>
    </row>
    <row r="300" spans="1:15" x14ac:dyDescent="0.25">
      <c r="A300" s="182" t="s">
        <v>512</v>
      </c>
      <c r="B300" s="183">
        <v>40940.475694444445</v>
      </c>
      <c r="C300" s="189" t="s">
        <v>398</v>
      </c>
      <c r="D300" s="185" t="s">
        <v>122</v>
      </c>
      <c r="E300" s="148" t="s">
        <v>122</v>
      </c>
      <c r="F300" s="186" t="s">
        <v>122</v>
      </c>
      <c r="G300" s="182" t="s">
        <v>518</v>
      </c>
      <c r="H300" s="148" t="s">
        <v>122</v>
      </c>
      <c r="I300" s="148" t="s">
        <v>122</v>
      </c>
      <c r="J300" s="148">
        <v>0.16200000000000001</v>
      </c>
      <c r="K300" s="190">
        <v>16.600000000000001</v>
      </c>
      <c r="L300" s="185" t="s">
        <v>122</v>
      </c>
      <c r="M300" s="148" t="s">
        <v>122</v>
      </c>
      <c r="N300" s="148" t="s">
        <v>122</v>
      </c>
      <c r="O300" s="190">
        <v>15.7</v>
      </c>
    </row>
    <row r="301" spans="1:15" x14ac:dyDescent="0.25">
      <c r="A301" s="182" t="s">
        <v>512</v>
      </c>
      <c r="B301" s="183">
        <v>40945.461805555555</v>
      </c>
      <c r="C301" s="189" t="s">
        <v>398</v>
      </c>
      <c r="D301" s="185" t="s">
        <v>122</v>
      </c>
      <c r="E301" s="148" t="s">
        <v>122</v>
      </c>
      <c r="F301" s="186" t="s">
        <v>122</v>
      </c>
      <c r="G301" s="182" t="s">
        <v>519</v>
      </c>
      <c r="H301" s="148">
        <v>130</v>
      </c>
      <c r="I301" s="148">
        <v>130</v>
      </c>
      <c r="J301" s="148">
        <v>1.419</v>
      </c>
      <c r="K301" s="190">
        <v>15.2</v>
      </c>
      <c r="L301" s="185" t="s">
        <v>444</v>
      </c>
      <c r="M301" s="148" t="s">
        <v>122</v>
      </c>
      <c r="N301" s="148" t="s">
        <v>122</v>
      </c>
      <c r="O301" s="190">
        <v>15.2</v>
      </c>
    </row>
    <row r="302" spans="1:15" x14ac:dyDescent="0.25">
      <c r="A302" s="182" t="s">
        <v>512</v>
      </c>
      <c r="B302" s="183">
        <v>40961.503472222219</v>
      </c>
      <c r="C302" s="189" t="s">
        <v>398</v>
      </c>
      <c r="D302" s="185" t="s">
        <v>122</v>
      </c>
      <c r="E302" s="148" t="s">
        <v>122</v>
      </c>
      <c r="F302" s="186" t="s">
        <v>122</v>
      </c>
      <c r="G302" s="182" t="s">
        <v>449</v>
      </c>
      <c r="H302" s="148">
        <v>260</v>
      </c>
      <c r="I302" s="148">
        <v>30</v>
      </c>
      <c r="J302" s="148">
        <v>4.8000000000000001E-2</v>
      </c>
      <c r="K302" s="190">
        <v>19</v>
      </c>
      <c r="L302" s="185">
        <v>20</v>
      </c>
      <c r="M302" s="148" t="s">
        <v>122</v>
      </c>
      <c r="N302" s="148" t="s">
        <v>122</v>
      </c>
      <c r="O302" s="190">
        <v>16.399999999999999</v>
      </c>
    </row>
    <row r="303" spans="1:15" x14ac:dyDescent="0.25">
      <c r="A303" s="182" t="s">
        <v>512</v>
      </c>
      <c r="B303" s="183">
        <v>40966.435416666667</v>
      </c>
      <c r="C303" s="189" t="s">
        <v>398</v>
      </c>
      <c r="D303" s="185" t="s">
        <v>122</v>
      </c>
      <c r="E303" s="148" t="s">
        <v>122</v>
      </c>
      <c r="F303" s="186" t="s">
        <v>122</v>
      </c>
      <c r="G303" s="182">
        <v>2000</v>
      </c>
      <c r="H303" s="148">
        <v>400</v>
      </c>
      <c r="I303" s="148">
        <v>9</v>
      </c>
      <c r="J303" s="148">
        <v>2.9000000000000001E-2</v>
      </c>
      <c r="K303" s="190">
        <v>16.2</v>
      </c>
      <c r="L303" s="185" t="s">
        <v>122</v>
      </c>
      <c r="M303" s="148" t="s">
        <v>122</v>
      </c>
      <c r="N303" s="148" t="s">
        <v>122</v>
      </c>
      <c r="O303" s="190">
        <v>14.6</v>
      </c>
    </row>
    <row r="304" spans="1:15" x14ac:dyDescent="0.25">
      <c r="A304" s="182" t="s">
        <v>512</v>
      </c>
      <c r="B304" s="183">
        <v>40911.458333333336</v>
      </c>
      <c r="C304" s="189" t="s">
        <v>404</v>
      </c>
      <c r="D304" s="192"/>
      <c r="E304" s="150"/>
      <c r="F304" s="193"/>
      <c r="G304" s="182" t="s">
        <v>405</v>
      </c>
      <c r="H304" s="148">
        <v>30</v>
      </c>
      <c r="I304" s="148">
        <v>30</v>
      </c>
      <c r="J304" s="150"/>
      <c r="K304" s="190">
        <v>14.5</v>
      </c>
      <c r="L304" s="185" t="s">
        <v>122</v>
      </c>
      <c r="M304" s="148" t="s">
        <v>122</v>
      </c>
      <c r="N304" s="148" t="s">
        <v>122</v>
      </c>
      <c r="O304" s="190">
        <v>18.600000000000001</v>
      </c>
    </row>
    <row r="305" spans="1:15" x14ac:dyDescent="0.25">
      <c r="A305" s="182" t="s">
        <v>512</v>
      </c>
      <c r="B305" s="183">
        <v>40917.458333333336</v>
      </c>
      <c r="C305" s="189" t="s">
        <v>398</v>
      </c>
      <c r="D305" s="185" t="s">
        <v>122</v>
      </c>
      <c r="E305" s="148" t="s">
        <v>122</v>
      </c>
      <c r="F305" s="186" t="s">
        <v>122</v>
      </c>
      <c r="G305" s="182" t="s">
        <v>520</v>
      </c>
      <c r="H305" s="148">
        <v>40</v>
      </c>
      <c r="I305" s="148">
        <v>50</v>
      </c>
      <c r="J305" s="148">
        <v>1.5E-3</v>
      </c>
      <c r="K305" s="190">
        <v>14.8</v>
      </c>
      <c r="L305" s="185" t="s">
        <v>122</v>
      </c>
      <c r="M305" s="148" t="s">
        <v>122</v>
      </c>
      <c r="N305" s="148" t="s">
        <v>122</v>
      </c>
      <c r="O305" s="190">
        <v>15.8</v>
      </c>
    </row>
    <row r="306" spans="1:15" x14ac:dyDescent="0.25">
      <c r="A306" s="182" t="s">
        <v>512</v>
      </c>
      <c r="B306" s="183">
        <v>40926.402777777781</v>
      </c>
      <c r="C306" s="189" t="s">
        <v>398</v>
      </c>
      <c r="D306" s="185">
        <v>20</v>
      </c>
      <c r="E306" s="148" t="s">
        <v>122</v>
      </c>
      <c r="F306" s="186" t="s">
        <v>122</v>
      </c>
      <c r="G306" s="182" t="s">
        <v>521</v>
      </c>
      <c r="H306" s="148">
        <v>40</v>
      </c>
      <c r="I306" s="148">
        <v>160</v>
      </c>
      <c r="J306" s="148">
        <v>3.9E-2</v>
      </c>
      <c r="K306" s="190">
        <v>10.9</v>
      </c>
      <c r="L306" s="185">
        <v>9</v>
      </c>
      <c r="M306" s="148" t="s">
        <v>122</v>
      </c>
      <c r="N306" s="148" t="s">
        <v>122</v>
      </c>
      <c r="O306" s="190">
        <v>14.5</v>
      </c>
    </row>
    <row r="307" spans="1:15" x14ac:dyDescent="0.25">
      <c r="A307" s="182" t="s">
        <v>512</v>
      </c>
      <c r="B307" s="183">
        <v>40729.427083333336</v>
      </c>
      <c r="C307" s="189" t="s">
        <v>404</v>
      </c>
      <c r="D307" s="192"/>
      <c r="E307" s="150"/>
      <c r="F307" s="193"/>
      <c r="G307" s="182" t="s">
        <v>522</v>
      </c>
      <c r="H307" s="148">
        <v>9</v>
      </c>
      <c r="I307" s="148">
        <v>9</v>
      </c>
      <c r="J307" s="150"/>
      <c r="K307" s="190">
        <v>24.7</v>
      </c>
      <c r="L307" s="185" t="s">
        <v>122</v>
      </c>
      <c r="M307" s="148" t="s">
        <v>122</v>
      </c>
      <c r="N307" s="148">
        <v>9</v>
      </c>
      <c r="O307" s="190">
        <v>20.7</v>
      </c>
    </row>
    <row r="308" spans="1:15" x14ac:dyDescent="0.25">
      <c r="A308" s="182" t="s">
        <v>512</v>
      </c>
      <c r="B308" s="183">
        <v>40736.520833333336</v>
      </c>
      <c r="C308" s="189" t="s">
        <v>404</v>
      </c>
      <c r="D308" s="185">
        <v>9</v>
      </c>
      <c r="E308" s="148">
        <v>9</v>
      </c>
      <c r="F308" s="186" t="s">
        <v>122</v>
      </c>
      <c r="G308" s="182" t="s">
        <v>523</v>
      </c>
      <c r="H308" s="148">
        <v>210</v>
      </c>
      <c r="I308" s="148">
        <v>70</v>
      </c>
      <c r="J308" s="148">
        <v>0.1008</v>
      </c>
      <c r="K308" s="190">
        <v>26.1</v>
      </c>
      <c r="L308" s="185" t="s">
        <v>122</v>
      </c>
      <c r="M308" s="148" t="s">
        <v>122</v>
      </c>
      <c r="N308" s="148" t="s">
        <v>122</v>
      </c>
      <c r="O308" s="190">
        <v>21.2</v>
      </c>
    </row>
    <row r="309" spans="1:15" x14ac:dyDescent="0.25">
      <c r="A309" s="182" t="s">
        <v>512</v>
      </c>
      <c r="B309" s="183">
        <v>40742.458333333336</v>
      </c>
      <c r="C309" s="189" t="s">
        <v>404</v>
      </c>
      <c r="D309" s="192"/>
      <c r="E309" s="150"/>
      <c r="F309" s="193"/>
      <c r="G309" s="182" t="s">
        <v>517</v>
      </c>
      <c r="H309" s="148">
        <v>20</v>
      </c>
      <c r="I309" s="148">
        <v>20</v>
      </c>
      <c r="J309" s="150"/>
      <c r="K309" s="190">
        <v>22.3</v>
      </c>
      <c r="L309" s="185">
        <v>9</v>
      </c>
      <c r="M309" s="148" t="s">
        <v>122</v>
      </c>
      <c r="N309" s="148" t="s">
        <v>122</v>
      </c>
      <c r="O309" s="190">
        <v>20.8</v>
      </c>
    </row>
    <row r="310" spans="1:15" x14ac:dyDescent="0.25">
      <c r="A310" s="182" t="s">
        <v>512</v>
      </c>
      <c r="B310" s="183">
        <v>40749.458333333336</v>
      </c>
      <c r="C310" s="189" t="s">
        <v>404</v>
      </c>
      <c r="D310" s="192"/>
      <c r="E310" s="150"/>
      <c r="F310" s="193"/>
      <c r="G310" s="182" t="s">
        <v>405</v>
      </c>
      <c r="H310" s="148">
        <v>9</v>
      </c>
      <c r="I310" s="148" t="s">
        <v>122</v>
      </c>
      <c r="J310" s="150"/>
      <c r="K310" s="190">
        <v>23.4</v>
      </c>
      <c r="L310" s="185" t="s">
        <v>122</v>
      </c>
      <c r="M310" s="148" t="s">
        <v>122</v>
      </c>
      <c r="N310" s="148" t="s">
        <v>122</v>
      </c>
      <c r="O310" s="190">
        <v>20.8</v>
      </c>
    </row>
    <row r="311" spans="1:15" x14ac:dyDescent="0.25">
      <c r="A311" s="182" t="s">
        <v>512</v>
      </c>
      <c r="B311" s="183">
        <v>41064.40625</v>
      </c>
      <c r="C311" s="189" t="s">
        <v>398</v>
      </c>
      <c r="D311" s="185" t="s">
        <v>122</v>
      </c>
      <c r="E311" s="148">
        <v>9</v>
      </c>
      <c r="F311" s="186" t="s">
        <v>122</v>
      </c>
      <c r="G311" s="182" t="s">
        <v>156</v>
      </c>
      <c r="H311" s="148">
        <v>310</v>
      </c>
      <c r="I311" s="148">
        <v>150</v>
      </c>
      <c r="J311" s="148">
        <v>3.1E-2</v>
      </c>
      <c r="K311" s="190">
        <v>19.600000000000001</v>
      </c>
      <c r="L311" s="185" t="s">
        <v>122</v>
      </c>
      <c r="M311" s="148">
        <v>20</v>
      </c>
      <c r="N311" s="148" t="s">
        <v>122</v>
      </c>
      <c r="O311" s="190">
        <v>19.399999999999999</v>
      </c>
    </row>
    <row r="312" spans="1:15" x14ac:dyDescent="0.25">
      <c r="A312" s="182" t="s">
        <v>512</v>
      </c>
      <c r="B312" s="183">
        <v>41071.427083333336</v>
      </c>
      <c r="C312" s="189" t="s">
        <v>404</v>
      </c>
      <c r="D312" s="192"/>
      <c r="E312" s="150"/>
      <c r="F312" s="193"/>
      <c r="G312" s="182" t="s">
        <v>400</v>
      </c>
      <c r="H312" s="148">
        <v>20</v>
      </c>
      <c r="I312" s="148" t="s">
        <v>122</v>
      </c>
      <c r="J312" s="150"/>
      <c r="K312" s="190">
        <v>20.6</v>
      </c>
      <c r="L312" s="185">
        <v>30</v>
      </c>
      <c r="M312" s="148" t="s">
        <v>122</v>
      </c>
      <c r="N312" s="148" t="s">
        <v>122</v>
      </c>
      <c r="O312" s="190">
        <v>20.399999999999999</v>
      </c>
    </row>
    <row r="313" spans="1:15" x14ac:dyDescent="0.25">
      <c r="A313" s="182" t="s">
        <v>512</v>
      </c>
      <c r="B313" s="183">
        <v>41078.430555555555</v>
      </c>
      <c r="C313" s="189" t="s">
        <v>404</v>
      </c>
      <c r="D313" s="192"/>
      <c r="E313" s="150"/>
      <c r="F313" s="193"/>
      <c r="G313" s="182" t="s">
        <v>524</v>
      </c>
      <c r="H313" s="148">
        <v>130</v>
      </c>
      <c r="I313" s="148">
        <v>210</v>
      </c>
      <c r="J313" s="150"/>
      <c r="K313" s="190">
        <v>21.8</v>
      </c>
      <c r="L313" s="185" t="s">
        <v>122</v>
      </c>
      <c r="M313" s="148" t="s">
        <v>122</v>
      </c>
      <c r="N313" s="148">
        <v>9</v>
      </c>
      <c r="O313" s="190">
        <v>19.2</v>
      </c>
    </row>
    <row r="314" spans="1:15" x14ac:dyDescent="0.25">
      <c r="A314" s="182" t="s">
        <v>512</v>
      </c>
      <c r="B314" s="183">
        <v>41085.444444444445</v>
      </c>
      <c r="C314" s="189" t="s">
        <v>404</v>
      </c>
      <c r="D314" s="192"/>
      <c r="E314" s="150"/>
      <c r="F314" s="193"/>
      <c r="G314" s="182" t="s">
        <v>142</v>
      </c>
      <c r="H314" s="148" t="s">
        <v>517</v>
      </c>
      <c r="I314" s="148">
        <v>20</v>
      </c>
      <c r="J314" s="150"/>
      <c r="K314" s="190">
        <v>25.1</v>
      </c>
      <c r="L314" s="185" t="s">
        <v>122</v>
      </c>
      <c r="M314" s="148" t="s">
        <v>122</v>
      </c>
      <c r="N314" s="148" t="s">
        <v>122</v>
      </c>
      <c r="O314" s="190">
        <v>18.399999999999999</v>
      </c>
    </row>
    <row r="315" spans="1:15" x14ac:dyDescent="0.25">
      <c r="A315" s="182" t="s">
        <v>512</v>
      </c>
      <c r="B315" s="183">
        <v>40973.458333333336</v>
      </c>
      <c r="C315" s="189" t="s">
        <v>398</v>
      </c>
      <c r="D315" s="185">
        <v>9</v>
      </c>
      <c r="E315" s="148" t="s">
        <v>122</v>
      </c>
      <c r="F315" s="186" t="s">
        <v>122</v>
      </c>
      <c r="G315" s="182" t="s">
        <v>525</v>
      </c>
      <c r="H315" s="148">
        <v>200</v>
      </c>
      <c r="I315" s="148">
        <v>650</v>
      </c>
      <c r="J315" s="148">
        <v>0.11899999999999999</v>
      </c>
      <c r="K315" s="190">
        <v>18.2</v>
      </c>
      <c r="L315" s="185">
        <v>80</v>
      </c>
      <c r="M315" s="148" t="s">
        <v>122</v>
      </c>
      <c r="N315" s="148" t="s">
        <v>122</v>
      </c>
      <c r="O315" s="190">
        <v>15.6</v>
      </c>
    </row>
    <row r="316" spans="1:15" x14ac:dyDescent="0.25">
      <c r="A316" s="182" t="s">
        <v>512</v>
      </c>
      <c r="B316" s="183">
        <v>40980.489583333336</v>
      </c>
      <c r="C316" s="189" t="s">
        <v>404</v>
      </c>
      <c r="D316" s="185">
        <v>9</v>
      </c>
      <c r="E316" s="148" t="s">
        <v>122</v>
      </c>
      <c r="F316" s="186" t="s">
        <v>122</v>
      </c>
      <c r="G316" s="182" t="s">
        <v>119</v>
      </c>
      <c r="H316" s="148">
        <v>1350</v>
      </c>
      <c r="I316" s="148">
        <v>1220</v>
      </c>
      <c r="J316" s="150"/>
      <c r="K316" s="190">
        <v>17.600000000000001</v>
      </c>
      <c r="L316" s="185">
        <v>9</v>
      </c>
      <c r="M316" s="148" t="s">
        <v>122</v>
      </c>
      <c r="N316" s="148" t="s">
        <v>122</v>
      </c>
      <c r="O316" s="190">
        <v>14.6</v>
      </c>
    </row>
    <row r="317" spans="1:15" x14ac:dyDescent="0.25">
      <c r="A317" s="182" t="s">
        <v>512</v>
      </c>
      <c r="B317" s="183">
        <v>40990.444444444445</v>
      </c>
      <c r="C317" s="189" t="s">
        <v>398</v>
      </c>
      <c r="D317" s="185">
        <v>9</v>
      </c>
      <c r="E317" s="148" t="s">
        <v>122</v>
      </c>
      <c r="F317" s="186" t="s">
        <v>122</v>
      </c>
      <c r="G317" s="182" t="s">
        <v>526</v>
      </c>
      <c r="H317" s="148">
        <v>40</v>
      </c>
      <c r="I317" s="148">
        <v>40</v>
      </c>
      <c r="J317" s="148">
        <v>0.34799999999999998</v>
      </c>
      <c r="K317" s="190">
        <v>15.8</v>
      </c>
      <c r="L317" s="185" t="s">
        <v>122</v>
      </c>
      <c r="M317" s="148" t="s">
        <v>122</v>
      </c>
      <c r="N317" s="148">
        <v>9</v>
      </c>
      <c r="O317" s="190">
        <v>13.8</v>
      </c>
    </row>
    <row r="318" spans="1:15" x14ac:dyDescent="0.25">
      <c r="A318" s="182" t="s">
        <v>512</v>
      </c>
      <c r="B318" s="183">
        <v>40997.444444444445</v>
      </c>
      <c r="C318" s="189" t="s">
        <v>398</v>
      </c>
      <c r="D318" s="185">
        <v>30</v>
      </c>
      <c r="E318" s="148" t="s">
        <v>122</v>
      </c>
      <c r="F318" s="186">
        <v>9</v>
      </c>
      <c r="G318" s="182" t="s">
        <v>432</v>
      </c>
      <c r="H318" s="148">
        <v>20</v>
      </c>
      <c r="I318" s="148">
        <v>110</v>
      </c>
      <c r="J318" s="150"/>
      <c r="K318" s="190">
        <v>16.7</v>
      </c>
      <c r="L318" s="185">
        <v>9</v>
      </c>
      <c r="M318" s="148" t="s">
        <v>122</v>
      </c>
      <c r="N318" s="148" t="s">
        <v>122</v>
      </c>
      <c r="O318" s="190">
        <v>14.7</v>
      </c>
    </row>
    <row r="319" spans="1:15" x14ac:dyDescent="0.25">
      <c r="A319" s="182" t="s">
        <v>512</v>
      </c>
      <c r="B319" s="183">
        <v>41036.458333333336</v>
      </c>
      <c r="C319" s="189" t="s">
        <v>398</v>
      </c>
      <c r="D319" s="185" t="s">
        <v>122</v>
      </c>
      <c r="E319" s="148" t="s">
        <v>122</v>
      </c>
      <c r="F319" s="186" t="s">
        <v>122</v>
      </c>
      <c r="G319" s="182" t="s">
        <v>527</v>
      </c>
      <c r="H319" s="148">
        <v>50</v>
      </c>
      <c r="I319" s="148">
        <v>140</v>
      </c>
      <c r="J319" s="148">
        <v>0.11</v>
      </c>
      <c r="K319" s="190">
        <v>20.7</v>
      </c>
      <c r="L319" s="185" t="s">
        <v>122</v>
      </c>
      <c r="M319" s="148" t="s">
        <v>122</v>
      </c>
      <c r="N319" s="148" t="s">
        <v>122</v>
      </c>
      <c r="O319" s="190">
        <v>18.5</v>
      </c>
    </row>
    <row r="320" spans="1:15" x14ac:dyDescent="0.25">
      <c r="A320" s="182" t="s">
        <v>512</v>
      </c>
      <c r="B320" s="183">
        <v>41043.451388888891</v>
      </c>
      <c r="C320" s="189" t="s">
        <v>398</v>
      </c>
      <c r="D320" s="185">
        <v>9</v>
      </c>
      <c r="E320" s="148" t="s">
        <v>122</v>
      </c>
      <c r="F320" s="186" t="s">
        <v>122</v>
      </c>
      <c r="G320" s="182" t="s">
        <v>528</v>
      </c>
      <c r="H320" s="148">
        <v>20</v>
      </c>
      <c r="I320" s="148">
        <v>9</v>
      </c>
      <c r="J320" s="148">
        <v>5.7000000000000002E-2</v>
      </c>
      <c r="K320" s="190">
        <v>20.9</v>
      </c>
      <c r="L320" s="185">
        <v>9</v>
      </c>
      <c r="M320" s="148">
        <v>9</v>
      </c>
      <c r="N320" s="148" t="s">
        <v>122</v>
      </c>
      <c r="O320" s="190">
        <v>18.399999999999999</v>
      </c>
    </row>
    <row r="321" spans="1:15" x14ac:dyDescent="0.25">
      <c r="A321" s="182" t="s">
        <v>512</v>
      </c>
      <c r="B321" s="183">
        <v>41050.447916666664</v>
      </c>
      <c r="C321" s="189" t="s">
        <v>398</v>
      </c>
      <c r="D321" s="185" t="s">
        <v>122</v>
      </c>
      <c r="E321" s="148" t="s">
        <v>122</v>
      </c>
      <c r="F321" s="186" t="s">
        <v>122</v>
      </c>
      <c r="G321" s="182" t="s">
        <v>529</v>
      </c>
      <c r="H321" s="148">
        <v>92</v>
      </c>
      <c r="I321" s="148">
        <v>20</v>
      </c>
      <c r="J321" s="148">
        <v>5.3999999999999999E-2</v>
      </c>
      <c r="K321" s="190">
        <v>21.9</v>
      </c>
      <c r="L321" s="185" t="s">
        <v>122</v>
      </c>
      <c r="M321" s="148" t="s">
        <v>122</v>
      </c>
      <c r="N321" s="148" t="s">
        <v>122</v>
      </c>
      <c r="O321" s="190">
        <v>18.5</v>
      </c>
    </row>
    <row r="322" spans="1:15" x14ac:dyDescent="0.25">
      <c r="A322" s="182" t="s">
        <v>512</v>
      </c>
      <c r="B322" s="183">
        <v>41058.416666666664</v>
      </c>
      <c r="C322" s="189" t="s">
        <v>404</v>
      </c>
      <c r="D322" s="185" t="s">
        <v>122</v>
      </c>
      <c r="E322" s="148" t="s">
        <v>122</v>
      </c>
      <c r="F322" s="186" t="s">
        <v>122</v>
      </c>
      <c r="G322" s="182" t="s">
        <v>403</v>
      </c>
      <c r="H322" s="148">
        <v>30</v>
      </c>
      <c r="I322" s="148">
        <v>20</v>
      </c>
      <c r="J322" s="148">
        <v>1E-3</v>
      </c>
      <c r="K322" s="190">
        <v>21.2</v>
      </c>
      <c r="L322" s="185" t="s">
        <v>122</v>
      </c>
      <c r="M322" s="148" t="s">
        <v>122</v>
      </c>
      <c r="N322" s="148" t="s">
        <v>122</v>
      </c>
      <c r="O322" s="187"/>
    </row>
    <row r="323" spans="1:15" x14ac:dyDescent="0.25">
      <c r="A323" s="182" t="s">
        <v>512</v>
      </c>
      <c r="B323" s="183">
        <v>40849.4375</v>
      </c>
      <c r="C323" s="189" t="s">
        <v>404</v>
      </c>
      <c r="D323" s="192"/>
      <c r="E323" s="150"/>
      <c r="F323" s="193"/>
      <c r="G323" s="182">
        <v>3100</v>
      </c>
      <c r="H323" s="148">
        <v>20</v>
      </c>
      <c r="I323" s="148">
        <v>200</v>
      </c>
      <c r="J323" s="150"/>
      <c r="K323" s="190">
        <v>16.899999999999999</v>
      </c>
      <c r="L323" s="185" t="s">
        <v>122</v>
      </c>
      <c r="M323" s="148" t="s">
        <v>122</v>
      </c>
      <c r="N323" s="148" t="s">
        <v>122</v>
      </c>
      <c r="O323" s="190">
        <v>17.8</v>
      </c>
    </row>
    <row r="324" spans="1:15" x14ac:dyDescent="0.25">
      <c r="A324" s="182" t="s">
        <v>512</v>
      </c>
      <c r="B324" s="183">
        <v>40856.385416666664</v>
      </c>
      <c r="C324" s="189" t="s">
        <v>404</v>
      </c>
      <c r="D324" s="192"/>
      <c r="E324" s="150"/>
      <c r="F324" s="193"/>
      <c r="G324" s="182" t="s">
        <v>530</v>
      </c>
      <c r="H324" s="148">
        <v>50</v>
      </c>
      <c r="I324" s="148">
        <v>40</v>
      </c>
      <c r="J324" s="150"/>
      <c r="K324" s="190">
        <v>13.7</v>
      </c>
      <c r="L324" s="185">
        <v>9</v>
      </c>
      <c r="M324" s="148">
        <v>9</v>
      </c>
      <c r="N324" s="148" t="s">
        <v>122</v>
      </c>
      <c r="O324" s="190">
        <v>16.600000000000001</v>
      </c>
    </row>
    <row r="325" spans="1:15" x14ac:dyDescent="0.25">
      <c r="A325" s="182" t="s">
        <v>512</v>
      </c>
      <c r="B325" s="183">
        <v>40863.458333333336</v>
      </c>
      <c r="C325" s="189" t="s">
        <v>398</v>
      </c>
      <c r="D325" s="185">
        <v>9</v>
      </c>
      <c r="E325" s="148" t="s">
        <v>122</v>
      </c>
      <c r="F325" s="186" t="s">
        <v>122</v>
      </c>
      <c r="G325" s="182" t="s">
        <v>516</v>
      </c>
      <c r="H325" s="148">
        <v>110</v>
      </c>
      <c r="I325" s="148">
        <v>40</v>
      </c>
      <c r="J325" s="148">
        <v>1.2E-2</v>
      </c>
      <c r="K325" s="190">
        <v>17.899999999999999</v>
      </c>
      <c r="L325" s="185">
        <v>9</v>
      </c>
      <c r="M325" s="148" t="s">
        <v>122</v>
      </c>
      <c r="N325" s="148" t="s">
        <v>122</v>
      </c>
      <c r="O325" s="190">
        <v>17.399999999999999</v>
      </c>
    </row>
    <row r="326" spans="1:15" x14ac:dyDescent="0.25">
      <c r="A326" s="182" t="s">
        <v>512</v>
      </c>
      <c r="B326" s="183">
        <v>40875.454861111109</v>
      </c>
      <c r="C326" s="189" t="s">
        <v>404</v>
      </c>
      <c r="D326" s="185">
        <v>9</v>
      </c>
      <c r="E326" s="148">
        <v>9</v>
      </c>
      <c r="F326" s="186" t="s">
        <v>122</v>
      </c>
      <c r="G326" s="182" t="s">
        <v>175</v>
      </c>
      <c r="H326" s="148">
        <v>380</v>
      </c>
      <c r="I326" s="148">
        <v>950</v>
      </c>
      <c r="J326" s="148">
        <v>1.8E-3</v>
      </c>
      <c r="K326" s="190">
        <v>17.3</v>
      </c>
      <c r="L326" s="185" t="s">
        <v>122</v>
      </c>
      <c r="M326" s="148" t="s">
        <v>122</v>
      </c>
      <c r="N326" s="148" t="s">
        <v>122</v>
      </c>
      <c r="O326" s="190">
        <v>17.8</v>
      </c>
    </row>
    <row r="327" spans="1:15" x14ac:dyDescent="0.25">
      <c r="A327" s="182" t="s">
        <v>512</v>
      </c>
      <c r="B327" s="183">
        <v>40827.520833333336</v>
      </c>
      <c r="C327" s="189" t="s">
        <v>398</v>
      </c>
      <c r="D327" s="185" t="s">
        <v>122</v>
      </c>
      <c r="E327" s="148" t="s">
        <v>122</v>
      </c>
      <c r="F327" s="186" t="s">
        <v>122</v>
      </c>
      <c r="G327" s="182" t="s">
        <v>531</v>
      </c>
      <c r="H327" s="148">
        <v>140</v>
      </c>
      <c r="I327" s="148">
        <v>110</v>
      </c>
      <c r="J327" s="148">
        <v>3.2399999999999998E-2</v>
      </c>
      <c r="K327" s="190">
        <v>22.1</v>
      </c>
      <c r="L327" s="185" t="s">
        <v>122</v>
      </c>
      <c r="M327" s="148" t="s">
        <v>122</v>
      </c>
      <c r="N327" s="148" t="s">
        <v>122</v>
      </c>
      <c r="O327" s="190">
        <v>18.399999999999999</v>
      </c>
    </row>
    <row r="328" spans="1:15" x14ac:dyDescent="0.25">
      <c r="A328" s="182" t="s">
        <v>512</v>
      </c>
      <c r="B328" s="183">
        <v>40833.493055555555</v>
      </c>
      <c r="C328" s="189" t="s">
        <v>398</v>
      </c>
      <c r="D328" s="185">
        <v>9</v>
      </c>
      <c r="E328" s="148" t="s">
        <v>122</v>
      </c>
      <c r="F328" s="186" t="s">
        <v>122</v>
      </c>
      <c r="G328" s="182" t="s">
        <v>532</v>
      </c>
      <c r="H328" s="148">
        <v>40</v>
      </c>
      <c r="I328" s="148">
        <v>90</v>
      </c>
      <c r="J328" s="148">
        <v>2.3999999999999998E-3</v>
      </c>
      <c r="K328" s="190">
        <v>19.600000000000001</v>
      </c>
      <c r="L328" s="185" t="s">
        <v>122</v>
      </c>
      <c r="M328" s="148" t="s">
        <v>122</v>
      </c>
      <c r="N328" s="148" t="s">
        <v>122</v>
      </c>
      <c r="O328" s="190">
        <v>18</v>
      </c>
    </row>
    <row r="329" spans="1:15" x14ac:dyDescent="0.25">
      <c r="A329" s="182" t="s">
        <v>512</v>
      </c>
      <c r="B329" s="183">
        <v>40840.458333333336</v>
      </c>
      <c r="C329" s="189" t="s">
        <v>398</v>
      </c>
      <c r="D329" s="185">
        <v>60</v>
      </c>
      <c r="E329" s="148">
        <v>30</v>
      </c>
      <c r="F329" s="186">
        <v>9</v>
      </c>
      <c r="G329" s="182" t="s">
        <v>516</v>
      </c>
      <c r="H329" s="148">
        <v>30</v>
      </c>
      <c r="I329" s="148">
        <v>9</v>
      </c>
      <c r="J329" s="148">
        <v>2.5000000000000001E-3</v>
      </c>
      <c r="K329" s="190">
        <v>18.3</v>
      </c>
      <c r="L329" s="185">
        <v>70</v>
      </c>
      <c r="M329" s="148">
        <v>20</v>
      </c>
      <c r="N329" s="148">
        <v>30</v>
      </c>
      <c r="O329" s="190">
        <v>17.600000000000001</v>
      </c>
    </row>
    <row r="330" spans="1:15" x14ac:dyDescent="0.25">
      <c r="A330" s="182" t="s">
        <v>512</v>
      </c>
      <c r="B330" s="183">
        <v>40792.461805555555</v>
      </c>
      <c r="C330" s="189" t="s">
        <v>404</v>
      </c>
      <c r="D330" s="192"/>
      <c r="E330" s="150"/>
      <c r="F330" s="193"/>
      <c r="G330" s="182" t="s">
        <v>158</v>
      </c>
      <c r="H330" s="148">
        <v>120</v>
      </c>
      <c r="I330" s="148">
        <v>9</v>
      </c>
      <c r="J330" s="150"/>
      <c r="K330" s="190">
        <v>23.6</v>
      </c>
      <c r="L330" s="185" t="s">
        <v>122</v>
      </c>
      <c r="M330" s="148" t="s">
        <v>122</v>
      </c>
      <c r="N330" s="148" t="s">
        <v>122</v>
      </c>
      <c r="O330" s="190">
        <v>17.899999999999999</v>
      </c>
    </row>
    <row r="331" spans="1:15" x14ac:dyDescent="0.25">
      <c r="A331" s="182" t="s">
        <v>512</v>
      </c>
      <c r="B331" s="183">
        <v>40798.465277777781</v>
      </c>
      <c r="C331" s="189" t="s">
        <v>398</v>
      </c>
      <c r="D331" s="185">
        <v>70</v>
      </c>
      <c r="E331" s="148" t="s">
        <v>122</v>
      </c>
      <c r="F331" s="186" t="s">
        <v>122</v>
      </c>
      <c r="G331" s="182" t="s">
        <v>419</v>
      </c>
      <c r="H331" s="148">
        <v>220</v>
      </c>
      <c r="I331" s="148">
        <v>60</v>
      </c>
      <c r="J331" s="148">
        <v>0</v>
      </c>
      <c r="K331" s="190">
        <v>22.6</v>
      </c>
      <c r="L331" s="185">
        <v>100</v>
      </c>
      <c r="M331" s="148" t="s">
        <v>122</v>
      </c>
      <c r="N331" s="148" t="s">
        <v>122</v>
      </c>
      <c r="O331" s="190">
        <v>19.7</v>
      </c>
    </row>
    <row r="332" spans="1:15" x14ac:dyDescent="0.25">
      <c r="A332" s="182" t="s">
        <v>512</v>
      </c>
      <c r="B332" s="183">
        <v>40805.447916666664</v>
      </c>
      <c r="C332" s="189" t="s">
        <v>404</v>
      </c>
      <c r="D332" s="192"/>
      <c r="E332" s="150"/>
      <c r="F332" s="193"/>
      <c r="G332" s="182" t="s">
        <v>414</v>
      </c>
      <c r="H332" s="148">
        <v>70</v>
      </c>
      <c r="I332" s="148">
        <v>40</v>
      </c>
      <c r="J332" s="150"/>
      <c r="K332" s="190">
        <v>20.399999999999999</v>
      </c>
      <c r="L332" s="185" t="s">
        <v>122</v>
      </c>
      <c r="M332" s="148" t="s">
        <v>122</v>
      </c>
      <c r="N332" s="148" t="s">
        <v>122</v>
      </c>
      <c r="O332" s="190">
        <v>19</v>
      </c>
    </row>
    <row r="333" spans="1:15" x14ac:dyDescent="0.25">
      <c r="A333" s="182" t="s">
        <v>512</v>
      </c>
      <c r="B333" s="183">
        <v>40812.510416666664</v>
      </c>
      <c r="C333" s="191"/>
      <c r="D333" s="192"/>
      <c r="E333" s="150"/>
      <c r="F333" s="193"/>
      <c r="G333" s="194"/>
      <c r="H333" s="150"/>
      <c r="I333" s="150"/>
      <c r="J333" s="150"/>
      <c r="K333" s="187"/>
      <c r="L333" s="185" t="s">
        <v>420</v>
      </c>
      <c r="M333" s="148" t="s">
        <v>122</v>
      </c>
      <c r="N333" s="148" t="s">
        <v>122</v>
      </c>
      <c r="O333" s="190">
        <v>18.600000000000001</v>
      </c>
    </row>
    <row r="334" spans="1:15" x14ac:dyDescent="0.25">
      <c r="A334" s="182" t="s">
        <v>533</v>
      </c>
      <c r="B334" s="183">
        <v>41003.430555555555</v>
      </c>
      <c r="C334" s="191"/>
      <c r="D334" s="192"/>
      <c r="E334" s="150"/>
      <c r="F334" s="193"/>
      <c r="G334" s="194"/>
      <c r="H334" s="150"/>
      <c r="I334" s="150"/>
      <c r="J334" s="150"/>
      <c r="K334" s="187"/>
      <c r="L334" s="185" t="s">
        <v>122</v>
      </c>
      <c r="M334" s="148" t="s">
        <v>122</v>
      </c>
      <c r="N334" s="148">
        <v>9</v>
      </c>
      <c r="O334" s="190">
        <v>15.1</v>
      </c>
    </row>
    <row r="335" spans="1:15" x14ac:dyDescent="0.25">
      <c r="A335" s="182" t="s">
        <v>533</v>
      </c>
      <c r="B335" s="183">
        <v>41008.434027777781</v>
      </c>
      <c r="C335" s="191"/>
      <c r="D335" s="192"/>
      <c r="E335" s="150"/>
      <c r="F335" s="193"/>
      <c r="G335" s="194"/>
      <c r="H335" s="150"/>
      <c r="I335" s="150"/>
      <c r="J335" s="150"/>
      <c r="K335" s="187"/>
      <c r="L335" s="185" t="s">
        <v>122</v>
      </c>
      <c r="M335" s="148" t="s">
        <v>122</v>
      </c>
      <c r="N335" s="148" t="s">
        <v>122</v>
      </c>
      <c r="O335" s="187"/>
    </row>
    <row r="336" spans="1:15" x14ac:dyDescent="0.25">
      <c r="A336" s="182" t="s">
        <v>533</v>
      </c>
      <c r="B336" s="183">
        <v>41015.4375</v>
      </c>
      <c r="C336" s="189" t="s">
        <v>398</v>
      </c>
      <c r="D336" s="185">
        <v>9</v>
      </c>
      <c r="E336" s="148" t="s">
        <v>122</v>
      </c>
      <c r="F336" s="186" t="s">
        <v>122</v>
      </c>
      <c r="G336" s="182" t="s">
        <v>534</v>
      </c>
      <c r="H336" s="148">
        <v>180</v>
      </c>
      <c r="I336" s="148">
        <v>330</v>
      </c>
      <c r="J336" s="148">
        <v>2.1999999999999999E-2</v>
      </c>
      <c r="K336" s="187"/>
      <c r="L336" s="185" t="s">
        <v>122</v>
      </c>
      <c r="M336" s="148" t="s">
        <v>122</v>
      </c>
      <c r="N336" s="148" t="s">
        <v>122</v>
      </c>
      <c r="O336" s="190">
        <v>14</v>
      </c>
    </row>
    <row r="337" spans="1:15" x14ac:dyDescent="0.25">
      <c r="A337" s="182" t="s">
        <v>533</v>
      </c>
      <c r="B337" s="183">
        <v>41023.420138888891</v>
      </c>
      <c r="C337" s="191"/>
      <c r="D337" s="192"/>
      <c r="E337" s="150"/>
      <c r="F337" s="193"/>
      <c r="G337" s="194"/>
      <c r="H337" s="150"/>
      <c r="I337" s="150"/>
      <c r="J337" s="150"/>
      <c r="K337" s="187"/>
      <c r="L337" s="185">
        <v>9</v>
      </c>
      <c r="M337" s="148" t="s">
        <v>122</v>
      </c>
      <c r="N337" s="148" t="s">
        <v>122</v>
      </c>
      <c r="O337" s="190">
        <v>16.2</v>
      </c>
    </row>
    <row r="338" spans="1:15" x14ac:dyDescent="0.25">
      <c r="A338" s="182" t="s">
        <v>533</v>
      </c>
      <c r="B338" s="183">
        <v>41029.388888888891</v>
      </c>
      <c r="C338" s="191"/>
      <c r="D338" s="192"/>
      <c r="E338" s="150"/>
      <c r="F338" s="193"/>
      <c r="G338" s="194"/>
      <c r="H338" s="150"/>
      <c r="I338" s="150"/>
      <c r="J338" s="150"/>
      <c r="K338" s="187"/>
      <c r="L338" s="185" t="s">
        <v>122</v>
      </c>
      <c r="M338" s="148" t="s">
        <v>122</v>
      </c>
      <c r="N338" s="148" t="s">
        <v>122</v>
      </c>
      <c r="O338" s="190">
        <v>17.3</v>
      </c>
    </row>
    <row r="339" spans="1:15" x14ac:dyDescent="0.25">
      <c r="A339" s="182" t="s">
        <v>533</v>
      </c>
      <c r="B339" s="183">
        <v>40756.425000000003</v>
      </c>
      <c r="C339" s="189" t="s">
        <v>404</v>
      </c>
      <c r="D339" s="192"/>
      <c r="E339" s="150"/>
      <c r="F339" s="193"/>
      <c r="G339" s="182">
        <v>4400</v>
      </c>
      <c r="H339" s="148">
        <v>1500</v>
      </c>
      <c r="I339" s="148">
        <v>230</v>
      </c>
      <c r="J339" s="148">
        <v>1.5E-3</v>
      </c>
      <c r="K339" s="190">
        <v>18.899999999999999</v>
      </c>
      <c r="L339" s="185">
        <v>9</v>
      </c>
      <c r="M339" s="148">
        <v>9</v>
      </c>
      <c r="N339" s="148" t="s">
        <v>122</v>
      </c>
      <c r="O339" s="190">
        <v>17.600000000000001</v>
      </c>
    </row>
    <row r="340" spans="1:15" x14ac:dyDescent="0.25">
      <c r="A340" s="182" t="s">
        <v>533</v>
      </c>
      <c r="B340" s="183">
        <v>40766.479166666664</v>
      </c>
      <c r="C340" s="191"/>
      <c r="D340" s="192"/>
      <c r="E340" s="150"/>
      <c r="F340" s="193"/>
      <c r="G340" s="194"/>
      <c r="H340" s="150"/>
      <c r="I340" s="150"/>
      <c r="J340" s="150"/>
      <c r="K340" s="187"/>
      <c r="L340" s="185" t="s">
        <v>420</v>
      </c>
      <c r="M340" s="148" t="s">
        <v>122</v>
      </c>
      <c r="N340" s="148" t="s">
        <v>122</v>
      </c>
      <c r="O340" s="190">
        <v>19.8</v>
      </c>
    </row>
    <row r="341" spans="1:15" x14ac:dyDescent="0.25">
      <c r="A341" s="182" t="s">
        <v>533</v>
      </c>
      <c r="B341" s="183">
        <v>40770.444444444445</v>
      </c>
      <c r="C341" s="191"/>
      <c r="D341" s="192"/>
      <c r="E341" s="150"/>
      <c r="F341" s="193"/>
      <c r="G341" s="194"/>
      <c r="H341" s="150"/>
      <c r="I341" s="150"/>
      <c r="J341" s="150"/>
      <c r="K341" s="187"/>
      <c r="L341" s="185">
        <v>30</v>
      </c>
      <c r="M341" s="148">
        <v>9</v>
      </c>
      <c r="N341" s="148" t="s">
        <v>122</v>
      </c>
      <c r="O341" s="190">
        <v>20.2</v>
      </c>
    </row>
    <row r="342" spans="1:15" x14ac:dyDescent="0.25">
      <c r="A342" s="182" t="s">
        <v>533</v>
      </c>
      <c r="B342" s="183">
        <v>40777.440972222219</v>
      </c>
      <c r="C342" s="189" t="s">
        <v>404</v>
      </c>
      <c r="D342" s="192"/>
      <c r="E342" s="150"/>
      <c r="F342" s="193"/>
      <c r="G342" s="182" t="s">
        <v>435</v>
      </c>
      <c r="H342" s="148">
        <v>1800</v>
      </c>
      <c r="I342" s="148">
        <v>8500</v>
      </c>
      <c r="J342" s="148">
        <v>0</v>
      </c>
      <c r="K342" s="190">
        <v>20.100000000000001</v>
      </c>
      <c r="L342" s="185">
        <v>50</v>
      </c>
      <c r="M342" s="148">
        <v>9</v>
      </c>
      <c r="N342" s="148" t="s">
        <v>122</v>
      </c>
      <c r="O342" s="190">
        <v>21.1</v>
      </c>
    </row>
    <row r="343" spans="1:15" x14ac:dyDescent="0.25">
      <c r="A343" s="182" t="s">
        <v>533</v>
      </c>
      <c r="B343" s="183">
        <v>40784.475694444445</v>
      </c>
      <c r="C343" s="191"/>
      <c r="D343" s="192"/>
      <c r="E343" s="150"/>
      <c r="F343" s="193"/>
      <c r="G343" s="194"/>
      <c r="H343" s="150"/>
      <c r="I343" s="150"/>
      <c r="J343" s="150"/>
      <c r="K343" s="187"/>
      <c r="L343" s="185" t="s">
        <v>97</v>
      </c>
      <c r="M343" s="148" t="s">
        <v>122</v>
      </c>
      <c r="N343" s="148">
        <v>20</v>
      </c>
      <c r="O343" s="190">
        <v>20.100000000000001</v>
      </c>
    </row>
    <row r="344" spans="1:15" x14ac:dyDescent="0.25">
      <c r="A344" s="182" t="s">
        <v>533</v>
      </c>
      <c r="B344" s="183">
        <v>40882.4375</v>
      </c>
      <c r="C344" s="191"/>
      <c r="D344" s="192"/>
      <c r="E344" s="150"/>
      <c r="F344" s="193"/>
      <c r="G344" s="194"/>
      <c r="H344" s="150"/>
      <c r="I344" s="150"/>
      <c r="J344" s="150"/>
      <c r="K344" s="187"/>
      <c r="L344" s="185">
        <v>20</v>
      </c>
      <c r="M344" s="148" t="s">
        <v>122</v>
      </c>
      <c r="N344" s="148" t="s">
        <v>122</v>
      </c>
      <c r="O344" s="190">
        <v>15</v>
      </c>
    </row>
    <row r="345" spans="1:15" x14ac:dyDescent="0.25">
      <c r="A345" s="182" t="s">
        <v>533</v>
      </c>
      <c r="B345" s="183">
        <v>40898.4375</v>
      </c>
      <c r="C345" s="189" t="s">
        <v>398</v>
      </c>
      <c r="D345" s="185">
        <v>9</v>
      </c>
      <c r="E345" s="148" t="s">
        <v>122</v>
      </c>
      <c r="F345" s="186">
        <v>9</v>
      </c>
      <c r="G345" s="182" t="s">
        <v>400</v>
      </c>
      <c r="H345" s="148" t="s">
        <v>122</v>
      </c>
      <c r="I345" s="148">
        <v>9</v>
      </c>
      <c r="J345" s="148">
        <v>5.0000000000000001E-3</v>
      </c>
      <c r="K345" s="190">
        <v>14.9</v>
      </c>
      <c r="L345" s="185" t="s">
        <v>122</v>
      </c>
      <c r="M345" s="148" t="s">
        <v>122</v>
      </c>
      <c r="N345" s="148">
        <v>20</v>
      </c>
      <c r="O345" s="190">
        <v>15.2</v>
      </c>
    </row>
    <row r="346" spans="1:15" x14ac:dyDescent="0.25">
      <c r="A346" s="182" t="s">
        <v>533</v>
      </c>
      <c r="B346" s="183">
        <v>40904.434027777781</v>
      </c>
      <c r="C346" s="189" t="s">
        <v>398</v>
      </c>
      <c r="D346" s="185">
        <v>20</v>
      </c>
      <c r="E346" s="148">
        <v>20</v>
      </c>
      <c r="F346" s="186">
        <v>9</v>
      </c>
      <c r="G346" s="182" t="s">
        <v>425</v>
      </c>
      <c r="H346" s="148">
        <v>1280</v>
      </c>
      <c r="I346" s="148">
        <v>230</v>
      </c>
      <c r="J346" s="148">
        <v>8.0000000000000002E-3</v>
      </c>
      <c r="K346" s="190">
        <v>14.8</v>
      </c>
      <c r="L346" s="185">
        <v>30</v>
      </c>
      <c r="M346" s="148" t="s">
        <v>122</v>
      </c>
      <c r="N346" s="148" t="s">
        <v>122</v>
      </c>
      <c r="O346" s="190">
        <v>15.2</v>
      </c>
    </row>
    <row r="347" spans="1:15" x14ac:dyDescent="0.25">
      <c r="A347" s="182" t="s">
        <v>533</v>
      </c>
      <c r="B347" s="183">
        <v>40940.458333333336</v>
      </c>
      <c r="C347" s="189" t="s">
        <v>404</v>
      </c>
      <c r="D347" s="192"/>
      <c r="E347" s="150"/>
      <c r="F347" s="193"/>
      <c r="G347" s="182">
        <v>4400</v>
      </c>
      <c r="H347" s="148">
        <v>290</v>
      </c>
      <c r="I347" s="148">
        <v>140</v>
      </c>
      <c r="J347" s="148">
        <v>2E-3</v>
      </c>
      <c r="K347" s="190">
        <v>14.8</v>
      </c>
      <c r="L347" s="185" t="s">
        <v>122</v>
      </c>
      <c r="M347" s="148" t="s">
        <v>122</v>
      </c>
      <c r="N347" s="148" t="s">
        <v>122</v>
      </c>
      <c r="O347" s="190">
        <v>15.8</v>
      </c>
    </row>
    <row r="348" spans="1:15" x14ac:dyDescent="0.25">
      <c r="A348" s="182" t="s">
        <v>533</v>
      </c>
      <c r="B348" s="183">
        <v>40945.434027777781</v>
      </c>
      <c r="C348" s="189" t="s">
        <v>404</v>
      </c>
      <c r="D348" s="192"/>
      <c r="E348" s="150"/>
      <c r="F348" s="193"/>
      <c r="G348" s="182" t="s">
        <v>535</v>
      </c>
      <c r="H348" s="148" t="s">
        <v>536</v>
      </c>
      <c r="I348" s="148">
        <v>60</v>
      </c>
      <c r="J348" s="148">
        <v>2E-3</v>
      </c>
      <c r="K348" s="190">
        <v>16.100000000000001</v>
      </c>
      <c r="L348" s="185">
        <v>20</v>
      </c>
      <c r="M348" s="148" t="s">
        <v>122</v>
      </c>
      <c r="N348" s="148" t="s">
        <v>122</v>
      </c>
      <c r="O348" s="190">
        <v>15.2</v>
      </c>
    </row>
    <row r="349" spans="1:15" x14ac:dyDescent="0.25">
      <c r="A349" s="182" t="s">
        <v>533</v>
      </c>
      <c r="B349" s="183">
        <v>40961.486111111109</v>
      </c>
      <c r="C349" s="189" t="s">
        <v>404</v>
      </c>
      <c r="D349" s="192"/>
      <c r="E349" s="150"/>
      <c r="F349" s="193"/>
      <c r="G349" s="182">
        <v>2700</v>
      </c>
      <c r="H349" s="148">
        <v>800</v>
      </c>
      <c r="I349" s="148">
        <v>420</v>
      </c>
      <c r="J349" s="148">
        <v>2E-3</v>
      </c>
      <c r="K349" s="190">
        <v>15.1</v>
      </c>
      <c r="L349" s="185" t="s">
        <v>122</v>
      </c>
      <c r="M349" s="148" t="s">
        <v>122</v>
      </c>
      <c r="N349" s="148" t="s">
        <v>122</v>
      </c>
      <c r="O349" s="190">
        <v>16.3</v>
      </c>
    </row>
    <row r="350" spans="1:15" x14ac:dyDescent="0.25">
      <c r="A350" s="182" t="s">
        <v>533</v>
      </c>
      <c r="B350" s="183">
        <v>40966.413194444445</v>
      </c>
      <c r="C350" s="189" t="s">
        <v>398</v>
      </c>
      <c r="D350" s="185">
        <v>9</v>
      </c>
      <c r="E350" s="148" t="s">
        <v>122</v>
      </c>
      <c r="F350" s="186" t="s">
        <v>122</v>
      </c>
      <c r="G350" s="182" t="s">
        <v>537</v>
      </c>
      <c r="H350" s="148">
        <v>340</v>
      </c>
      <c r="I350" s="148">
        <v>260</v>
      </c>
      <c r="J350" s="148">
        <v>1.0999999999999999E-2</v>
      </c>
      <c r="K350" s="190">
        <v>14.2</v>
      </c>
      <c r="L350" s="185" t="s">
        <v>122</v>
      </c>
      <c r="M350" s="148" t="s">
        <v>122</v>
      </c>
      <c r="N350" s="148" t="s">
        <v>122</v>
      </c>
      <c r="O350" s="190">
        <v>14.2</v>
      </c>
    </row>
    <row r="351" spans="1:15" x14ac:dyDescent="0.25">
      <c r="A351" s="182" t="s">
        <v>533</v>
      </c>
      <c r="B351" s="183">
        <v>40911.444444444445</v>
      </c>
      <c r="C351" s="189" t="s">
        <v>398</v>
      </c>
      <c r="D351" s="185" t="s">
        <v>122</v>
      </c>
      <c r="E351" s="148" t="s">
        <v>122</v>
      </c>
      <c r="F351" s="186" t="s">
        <v>122</v>
      </c>
      <c r="G351" s="182" t="s">
        <v>426</v>
      </c>
      <c r="H351" s="148">
        <v>4400</v>
      </c>
      <c r="I351" s="148">
        <v>470</v>
      </c>
      <c r="J351" s="148">
        <v>1.5E-3</v>
      </c>
      <c r="K351" s="190">
        <v>14.7</v>
      </c>
      <c r="L351" s="185" t="s">
        <v>122</v>
      </c>
      <c r="M351" s="148" t="s">
        <v>122</v>
      </c>
      <c r="N351" s="148">
        <v>9</v>
      </c>
      <c r="O351" s="190">
        <v>15.8</v>
      </c>
    </row>
    <row r="352" spans="1:15" x14ac:dyDescent="0.25">
      <c r="A352" s="182" t="s">
        <v>533</v>
      </c>
      <c r="B352" s="183">
        <v>40917.444444444445</v>
      </c>
      <c r="C352" s="189" t="s">
        <v>398</v>
      </c>
      <c r="D352" s="185">
        <v>40</v>
      </c>
      <c r="E352" s="148">
        <v>9</v>
      </c>
      <c r="F352" s="186" t="s">
        <v>122</v>
      </c>
      <c r="G352" s="182" t="s">
        <v>516</v>
      </c>
      <c r="H352" s="148">
        <v>240</v>
      </c>
      <c r="I352" s="148">
        <v>220</v>
      </c>
      <c r="J352" s="148">
        <v>6.0000000000000001E-3</v>
      </c>
      <c r="K352" s="190">
        <v>14.5</v>
      </c>
      <c r="L352" s="185">
        <v>70</v>
      </c>
      <c r="M352" s="148">
        <v>80</v>
      </c>
      <c r="N352" s="148" t="s">
        <v>122</v>
      </c>
      <c r="O352" s="190">
        <v>15.3</v>
      </c>
    </row>
    <row r="353" spans="1:15" x14ac:dyDescent="0.25">
      <c r="A353" s="182" t="s">
        <v>533</v>
      </c>
      <c r="B353" s="183">
        <v>40926.381944444445</v>
      </c>
      <c r="C353" s="189" t="s">
        <v>404</v>
      </c>
      <c r="D353" s="192"/>
      <c r="E353" s="150"/>
      <c r="F353" s="193"/>
      <c r="G353" s="182" t="s">
        <v>538</v>
      </c>
      <c r="H353" s="148">
        <v>40</v>
      </c>
      <c r="I353" s="148">
        <v>140</v>
      </c>
      <c r="J353" s="148">
        <v>4.7999999999999996E-3</v>
      </c>
      <c r="K353" s="190">
        <v>12.7</v>
      </c>
      <c r="L353" s="185">
        <v>40</v>
      </c>
      <c r="M353" s="148" t="s">
        <v>122</v>
      </c>
      <c r="N353" s="148" t="s">
        <v>122</v>
      </c>
      <c r="O353" s="190">
        <v>13.9</v>
      </c>
    </row>
    <row r="354" spans="1:15" x14ac:dyDescent="0.25">
      <c r="A354" s="182" t="s">
        <v>533</v>
      </c>
      <c r="B354" s="183">
        <v>40729.409722222219</v>
      </c>
      <c r="C354" s="189" t="s">
        <v>404</v>
      </c>
      <c r="D354" s="192"/>
      <c r="E354" s="150"/>
      <c r="F354" s="193"/>
      <c r="G354" s="182" t="s">
        <v>156</v>
      </c>
      <c r="H354" s="148">
        <v>200</v>
      </c>
      <c r="I354" s="148">
        <v>2300</v>
      </c>
      <c r="J354" s="148">
        <v>5.3E-3</v>
      </c>
      <c r="K354" s="190">
        <v>20.8</v>
      </c>
      <c r="L354" s="185" t="s">
        <v>122</v>
      </c>
      <c r="M354" s="148" t="s">
        <v>122</v>
      </c>
      <c r="N354" s="148" t="s">
        <v>122</v>
      </c>
      <c r="O354" s="190">
        <v>21</v>
      </c>
    </row>
    <row r="355" spans="1:15" x14ac:dyDescent="0.25">
      <c r="A355" s="182" t="s">
        <v>533</v>
      </c>
      <c r="B355" s="183">
        <v>40736.5</v>
      </c>
      <c r="C355" s="189" t="s">
        <v>404</v>
      </c>
      <c r="D355" s="185" t="s">
        <v>122</v>
      </c>
      <c r="E355" s="148" t="s">
        <v>122</v>
      </c>
      <c r="F355" s="186" t="s">
        <v>122</v>
      </c>
      <c r="G355" s="182" t="s">
        <v>426</v>
      </c>
      <c r="H355" s="148">
        <v>3400</v>
      </c>
      <c r="I355" s="148">
        <v>1800</v>
      </c>
      <c r="J355" s="148">
        <v>1.6899999999999998E-2</v>
      </c>
      <c r="K355" s="190">
        <v>20.7</v>
      </c>
      <c r="L355" s="185" t="s">
        <v>122</v>
      </c>
      <c r="M355" s="148" t="s">
        <v>122</v>
      </c>
      <c r="N355" s="148" t="s">
        <v>122</v>
      </c>
      <c r="O355" s="190">
        <v>21.2</v>
      </c>
    </row>
    <row r="356" spans="1:15" x14ac:dyDescent="0.25">
      <c r="A356" s="182" t="s">
        <v>533</v>
      </c>
      <c r="B356" s="183">
        <v>40742.434027777781</v>
      </c>
      <c r="C356" s="189" t="s">
        <v>398</v>
      </c>
      <c r="D356" s="185">
        <v>30</v>
      </c>
      <c r="E356" s="148" t="s">
        <v>122</v>
      </c>
      <c r="F356" s="186" t="s">
        <v>122</v>
      </c>
      <c r="G356" s="182" t="s">
        <v>539</v>
      </c>
      <c r="H356" s="148">
        <v>280</v>
      </c>
      <c r="I356" s="148">
        <v>1800</v>
      </c>
      <c r="J356" s="148">
        <v>2.7E-2</v>
      </c>
      <c r="K356" s="190">
        <v>21.4</v>
      </c>
      <c r="L356" s="185">
        <v>9</v>
      </c>
      <c r="M356" s="148" t="s">
        <v>122</v>
      </c>
      <c r="N356" s="148" t="s">
        <v>122</v>
      </c>
      <c r="O356" s="190">
        <v>19.8</v>
      </c>
    </row>
    <row r="357" spans="1:15" x14ac:dyDescent="0.25">
      <c r="A357" s="182" t="s">
        <v>533</v>
      </c>
      <c r="B357" s="183">
        <v>40749.434027777781</v>
      </c>
      <c r="C357" s="189" t="s">
        <v>404</v>
      </c>
      <c r="D357" s="192"/>
      <c r="E357" s="150"/>
      <c r="F357" s="193"/>
      <c r="G357" s="182" t="s">
        <v>482</v>
      </c>
      <c r="H357" s="148">
        <v>200</v>
      </c>
      <c r="I357" s="148">
        <v>420</v>
      </c>
      <c r="J357" s="148">
        <v>1E-3</v>
      </c>
      <c r="K357" s="190">
        <v>21.5</v>
      </c>
      <c r="L357" s="185">
        <v>9</v>
      </c>
      <c r="M357" s="148" t="s">
        <v>122</v>
      </c>
      <c r="N357" s="148" t="s">
        <v>122</v>
      </c>
      <c r="O357" s="190">
        <v>20.9</v>
      </c>
    </row>
    <row r="358" spans="1:15" x14ac:dyDescent="0.25">
      <c r="A358" s="182" t="s">
        <v>533</v>
      </c>
      <c r="B358" s="183">
        <v>41064.395833333336</v>
      </c>
      <c r="C358" s="191"/>
      <c r="D358" s="192"/>
      <c r="E358" s="150"/>
      <c r="F358" s="193"/>
      <c r="G358" s="194"/>
      <c r="H358" s="150"/>
      <c r="I358" s="150"/>
      <c r="J358" s="150"/>
      <c r="K358" s="187"/>
      <c r="L358" s="185" t="s">
        <v>540</v>
      </c>
      <c r="M358" s="148" t="s">
        <v>122</v>
      </c>
      <c r="N358" s="148" t="s">
        <v>122</v>
      </c>
      <c r="O358" s="190">
        <v>19.600000000000001</v>
      </c>
    </row>
    <row r="359" spans="1:15" x14ac:dyDescent="0.25">
      <c r="A359" s="182" t="s">
        <v>533</v>
      </c>
      <c r="B359" s="183">
        <v>41071.40625</v>
      </c>
      <c r="C359" s="191"/>
      <c r="D359" s="192"/>
      <c r="E359" s="150"/>
      <c r="F359" s="193"/>
      <c r="G359" s="194"/>
      <c r="H359" s="150"/>
      <c r="I359" s="150"/>
      <c r="J359" s="150"/>
      <c r="K359" s="187"/>
      <c r="L359" s="185" t="s">
        <v>122</v>
      </c>
      <c r="M359" s="148" t="s">
        <v>122</v>
      </c>
      <c r="N359" s="148" t="s">
        <v>122</v>
      </c>
      <c r="O359" s="190">
        <v>20.399999999999999</v>
      </c>
    </row>
    <row r="360" spans="1:15" x14ac:dyDescent="0.25">
      <c r="A360" s="182" t="s">
        <v>533</v>
      </c>
      <c r="B360" s="183">
        <v>41078.409722222219</v>
      </c>
      <c r="C360" s="191"/>
      <c r="D360" s="192"/>
      <c r="E360" s="150"/>
      <c r="F360" s="193"/>
      <c r="G360" s="194"/>
      <c r="H360" s="150"/>
      <c r="I360" s="150"/>
      <c r="J360" s="150"/>
      <c r="K360" s="187"/>
      <c r="L360" s="185">
        <v>20</v>
      </c>
      <c r="M360" s="148" t="s">
        <v>122</v>
      </c>
      <c r="N360" s="148" t="s">
        <v>122</v>
      </c>
      <c r="O360" s="190">
        <v>18.7</v>
      </c>
    </row>
    <row r="361" spans="1:15" x14ac:dyDescent="0.25">
      <c r="A361" s="182" t="s">
        <v>533</v>
      </c>
      <c r="B361" s="183">
        <v>41085.416666666664</v>
      </c>
      <c r="C361" s="191"/>
      <c r="D361" s="192"/>
      <c r="E361" s="150"/>
      <c r="F361" s="193"/>
      <c r="G361" s="194"/>
      <c r="H361" s="150"/>
      <c r="I361" s="150"/>
      <c r="J361" s="150"/>
      <c r="K361" s="187"/>
      <c r="L361" s="185" t="s">
        <v>122</v>
      </c>
      <c r="M361" s="148" t="s">
        <v>122</v>
      </c>
      <c r="N361" s="148" t="s">
        <v>122</v>
      </c>
      <c r="O361" s="190">
        <v>18.399999999999999</v>
      </c>
    </row>
    <row r="362" spans="1:15" x14ac:dyDescent="0.25">
      <c r="A362" s="182" t="s">
        <v>533</v>
      </c>
      <c r="B362" s="183">
        <v>40973.440972222219</v>
      </c>
      <c r="C362" s="191"/>
      <c r="D362" s="192"/>
      <c r="E362" s="150"/>
      <c r="F362" s="193"/>
      <c r="G362" s="194"/>
      <c r="H362" s="150"/>
      <c r="I362" s="150"/>
      <c r="J362" s="150"/>
      <c r="K362" s="187"/>
      <c r="L362" s="185">
        <v>9</v>
      </c>
      <c r="M362" s="148" t="s">
        <v>122</v>
      </c>
      <c r="N362" s="148" t="s">
        <v>122</v>
      </c>
      <c r="O362" s="190">
        <v>15.1</v>
      </c>
    </row>
    <row r="363" spans="1:15" x14ac:dyDescent="0.25">
      <c r="A363" s="182" t="s">
        <v>533</v>
      </c>
      <c r="B363" s="183">
        <v>40980.489583333336</v>
      </c>
      <c r="C363" s="191"/>
      <c r="D363" s="192"/>
      <c r="E363" s="150"/>
      <c r="F363" s="193"/>
      <c r="G363" s="194"/>
      <c r="H363" s="150"/>
      <c r="I363" s="150"/>
      <c r="J363" s="150"/>
      <c r="K363" s="187"/>
      <c r="L363" s="185" t="s">
        <v>122</v>
      </c>
      <c r="M363" s="148">
        <v>9</v>
      </c>
      <c r="N363" s="148" t="s">
        <v>122</v>
      </c>
      <c r="O363" s="190">
        <v>14.4</v>
      </c>
    </row>
    <row r="364" spans="1:15" x14ac:dyDescent="0.25">
      <c r="A364" s="182" t="s">
        <v>533</v>
      </c>
      <c r="B364" s="183">
        <v>40990.434027777781</v>
      </c>
      <c r="C364" s="189" t="s">
        <v>398</v>
      </c>
      <c r="D364" s="185">
        <v>20</v>
      </c>
      <c r="E364" s="148" t="s">
        <v>122</v>
      </c>
      <c r="F364" s="186" t="s">
        <v>122</v>
      </c>
      <c r="G364" s="182" t="s">
        <v>541</v>
      </c>
      <c r="H364" s="148">
        <v>9</v>
      </c>
      <c r="I364" s="148">
        <v>30</v>
      </c>
      <c r="J364" s="148">
        <v>8.9999999999999993E-3</v>
      </c>
      <c r="K364" s="190">
        <v>13.9</v>
      </c>
      <c r="L364" s="185" t="s">
        <v>122</v>
      </c>
      <c r="M364" s="148" t="s">
        <v>122</v>
      </c>
      <c r="N364" s="148" t="s">
        <v>122</v>
      </c>
      <c r="O364" s="190">
        <v>12.9</v>
      </c>
    </row>
    <row r="365" spans="1:15" x14ac:dyDescent="0.25">
      <c r="A365" s="182" t="s">
        <v>533</v>
      </c>
      <c r="B365" s="183">
        <v>40997.413194444445</v>
      </c>
      <c r="C365" s="191"/>
      <c r="D365" s="192"/>
      <c r="E365" s="150"/>
      <c r="F365" s="193"/>
      <c r="G365" s="194"/>
      <c r="H365" s="150"/>
      <c r="I365" s="150"/>
      <c r="J365" s="150"/>
      <c r="K365" s="187"/>
      <c r="L365" s="185">
        <v>20</v>
      </c>
      <c r="M365" s="148" t="s">
        <v>122</v>
      </c>
      <c r="N365" s="148" t="s">
        <v>122</v>
      </c>
      <c r="O365" s="190">
        <v>14.7</v>
      </c>
    </row>
    <row r="366" spans="1:15" x14ac:dyDescent="0.25">
      <c r="A366" s="182" t="s">
        <v>533</v>
      </c>
      <c r="B366" s="183">
        <v>41036.4375</v>
      </c>
      <c r="C366" s="191"/>
      <c r="D366" s="192"/>
      <c r="E366" s="150"/>
      <c r="F366" s="193"/>
      <c r="G366" s="194"/>
      <c r="H366" s="150"/>
      <c r="I366" s="150"/>
      <c r="J366" s="150"/>
      <c r="K366" s="187"/>
      <c r="L366" s="185">
        <v>30</v>
      </c>
      <c r="M366" s="148">
        <v>20</v>
      </c>
      <c r="N366" s="148" t="s">
        <v>122</v>
      </c>
      <c r="O366" s="190">
        <v>18.3</v>
      </c>
    </row>
    <row r="367" spans="1:15" x14ac:dyDescent="0.25">
      <c r="A367" s="182" t="s">
        <v>533</v>
      </c>
      <c r="B367" s="183">
        <v>41043.430555555555</v>
      </c>
      <c r="C367" s="191"/>
      <c r="D367" s="192"/>
      <c r="E367" s="150"/>
      <c r="F367" s="193"/>
      <c r="G367" s="194"/>
      <c r="H367" s="150"/>
      <c r="I367" s="150"/>
      <c r="J367" s="150"/>
      <c r="K367" s="187"/>
      <c r="L367" s="185" t="s">
        <v>122</v>
      </c>
      <c r="M367" s="148" t="s">
        <v>122</v>
      </c>
      <c r="N367" s="148" t="s">
        <v>122</v>
      </c>
      <c r="O367" s="190">
        <v>18.399999999999999</v>
      </c>
    </row>
    <row r="368" spans="1:15" x14ac:dyDescent="0.25">
      <c r="A368" s="182" t="s">
        <v>533</v>
      </c>
      <c r="B368" s="183">
        <v>41050.427777777775</v>
      </c>
      <c r="C368" s="191"/>
      <c r="D368" s="192"/>
      <c r="E368" s="150"/>
      <c r="F368" s="193"/>
      <c r="G368" s="194"/>
      <c r="H368" s="150"/>
      <c r="I368" s="150"/>
      <c r="J368" s="150"/>
      <c r="K368" s="187"/>
      <c r="L368" s="185">
        <v>9</v>
      </c>
      <c r="M368" s="148" t="s">
        <v>122</v>
      </c>
      <c r="N368" s="148" t="s">
        <v>122</v>
      </c>
      <c r="O368" s="187"/>
    </row>
    <row r="369" spans="1:17" x14ac:dyDescent="0.25">
      <c r="A369" s="182" t="s">
        <v>533</v>
      </c>
      <c r="B369" s="183">
        <v>41058.388888888891</v>
      </c>
      <c r="C369" s="191"/>
      <c r="D369" s="192"/>
      <c r="E369" s="150"/>
      <c r="F369" s="193"/>
      <c r="G369" s="194"/>
      <c r="H369" s="150"/>
      <c r="I369" s="150"/>
      <c r="J369" s="150"/>
      <c r="K369" s="187"/>
      <c r="L369" s="185" t="s">
        <v>122</v>
      </c>
      <c r="M369" s="148" t="s">
        <v>122</v>
      </c>
      <c r="N369" s="148" t="s">
        <v>122</v>
      </c>
      <c r="O369" s="190">
        <v>19.8</v>
      </c>
    </row>
    <row r="370" spans="1:17" x14ac:dyDescent="0.25">
      <c r="A370" s="182" t="s">
        <v>533</v>
      </c>
      <c r="B370" s="183">
        <v>40849.420138888891</v>
      </c>
      <c r="C370" s="189" t="s">
        <v>398</v>
      </c>
      <c r="D370" s="185" t="s">
        <v>122</v>
      </c>
      <c r="E370" s="148" t="s">
        <v>122</v>
      </c>
      <c r="F370" s="186" t="s">
        <v>122</v>
      </c>
      <c r="G370" s="182" t="s">
        <v>542</v>
      </c>
      <c r="H370" s="148">
        <v>90</v>
      </c>
      <c r="I370" s="148">
        <v>2000</v>
      </c>
      <c r="J370" s="148">
        <v>1.44E-2</v>
      </c>
      <c r="K370" s="190">
        <v>18.3</v>
      </c>
      <c r="L370" s="185" t="s">
        <v>122</v>
      </c>
      <c r="M370" s="148" t="s">
        <v>122</v>
      </c>
      <c r="N370" s="148" t="s">
        <v>122</v>
      </c>
      <c r="O370" s="190">
        <v>17.100000000000001</v>
      </c>
    </row>
    <row r="371" spans="1:17" x14ac:dyDescent="0.25">
      <c r="A371" s="182" t="s">
        <v>533</v>
      </c>
      <c r="B371" s="183">
        <v>40856.375</v>
      </c>
      <c r="C371" s="189" t="s">
        <v>398</v>
      </c>
      <c r="D371" s="185">
        <v>70</v>
      </c>
      <c r="E371" s="148" t="s">
        <v>122</v>
      </c>
      <c r="F371" s="186">
        <v>40</v>
      </c>
      <c r="G371" s="182" t="s">
        <v>153</v>
      </c>
      <c r="H371" s="148">
        <v>130</v>
      </c>
      <c r="I371" s="148">
        <v>850</v>
      </c>
      <c r="J371" s="148">
        <v>9.5999999999999992E-3</v>
      </c>
      <c r="K371" s="190">
        <v>14.2</v>
      </c>
      <c r="L371" s="185">
        <v>20</v>
      </c>
      <c r="M371" s="148" t="s">
        <v>122</v>
      </c>
      <c r="N371" s="148" t="s">
        <v>122</v>
      </c>
      <c r="O371" s="190">
        <v>16.2</v>
      </c>
    </row>
    <row r="372" spans="1:17" x14ac:dyDescent="0.25">
      <c r="A372" s="182" t="s">
        <v>533</v>
      </c>
      <c r="B372" s="183">
        <v>40863.430555555555</v>
      </c>
      <c r="C372" s="189" t="s">
        <v>398</v>
      </c>
      <c r="D372" s="185" t="s">
        <v>122</v>
      </c>
      <c r="E372" s="148">
        <v>9</v>
      </c>
      <c r="F372" s="186" t="s">
        <v>122</v>
      </c>
      <c r="G372" s="182" t="s">
        <v>102</v>
      </c>
      <c r="H372" s="148">
        <v>170</v>
      </c>
      <c r="I372" s="148">
        <v>150</v>
      </c>
      <c r="J372" s="148">
        <v>5.0000000000000001E-3</v>
      </c>
      <c r="K372" s="190">
        <v>17.3</v>
      </c>
      <c r="L372" s="185">
        <v>40</v>
      </c>
      <c r="M372" s="148">
        <v>9</v>
      </c>
      <c r="N372" s="148" t="s">
        <v>122</v>
      </c>
      <c r="O372" s="190">
        <v>17.399999999999999</v>
      </c>
    </row>
    <row r="373" spans="1:17" x14ac:dyDescent="0.25">
      <c r="A373" s="182" t="s">
        <v>533</v>
      </c>
      <c r="B373" s="183">
        <v>40875.444444444445</v>
      </c>
      <c r="C373" s="189" t="s">
        <v>398</v>
      </c>
      <c r="D373" s="185">
        <v>9</v>
      </c>
      <c r="E373" s="148" t="s">
        <v>122</v>
      </c>
      <c r="F373" s="186" t="s">
        <v>122</v>
      </c>
      <c r="G373" s="182" t="s">
        <v>125</v>
      </c>
      <c r="H373" s="148">
        <v>420</v>
      </c>
      <c r="I373" s="148">
        <v>380</v>
      </c>
      <c r="J373" s="148">
        <v>2E-3</v>
      </c>
      <c r="K373" s="190">
        <v>15.6</v>
      </c>
      <c r="L373" s="185">
        <v>9</v>
      </c>
      <c r="M373" s="148" t="s">
        <v>122</v>
      </c>
      <c r="N373" s="148" t="s">
        <v>122</v>
      </c>
      <c r="O373" s="190">
        <v>17.100000000000001</v>
      </c>
    </row>
    <row r="374" spans="1:17" x14ac:dyDescent="0.25">
      <c r="A374" s="182" t="s">
        <v>533</v>
      </c>
      <c r="B374" s="183">
        <v>40827.493055555555</v>
      </c>
      <c r="C374" s="191"/>
      <c r="D374" s="192"/>
      <c r="E374" s="150"/>
      <c r="F374" s="193"/>
      <c r="G374" s="194"/>
      <c r="H374" s="150"/>
      <c r="I374" s="150"/>
      <c r="J374" s="150"/>
      <c r="K374" s="187"/>
      <c r="L374" s="185" t="s">
        <v>122</v>
      </c>
      <c r="M374" s="148" t="s">
        <v>122</v>
      </c>
      <c r="N374" s="148" t="s">
        <v>122</v>
      </c>
      <c r="O374" s="190">
        <v>18.600000000000001</v>
      </c>
    </row>
    <row r="375" spans="1:17" x14ac:dyDescent="0.25">
      <c r="A375" s="182" t="s">
        <v>533</v>
      </c>
      <c r="B375" s="183">
        <v>40833.472222222219</v>
      </c>
      <c r="C375" s="191"/>
      <c r="D375" s="192"/>
      <c r="E375" s="150"/>
      <c r="F375" s="193"/>
      <c r="G375" s="194"/>
      <c r="H375" s="150"/>
      <c r="I375" s="150"/>
      <c r="J375" s="150"/>
      <c r="K375" s="187"/>
      <c r="L375" s="185">
        <v>60</v>
      </c>
      <c r="M375" s="148" t="s">
        <v>122</v>
      </c>
      <c r="N375" s="148" t="s">
        <v>122</v>
      </c>
      <c r="O375" s="190">
        <v>17.8</v>
      </c>
    </row>
    <row r="376" spans="1:17" x14ac:dyDescent="0.25">
      <c r="A376" s="182" t="s">
        <v>533</v>
      </c>
      <c r="B376" s="183">
        <v>40840.434027777781</v>
      </c>
      <c r="C376" s="189" t="s">
        <v>398</v>
      </c>
      <c r="D376" s="185">
        <v>80</v>
      </c>
      <c r="E376" s="148">
        <v>9</v>
      </c>
      <c r="F376" s="186">
        <v>20</v>
      </c>
      <c r="G376" s="182" t="s">
        <v>529</v>
      </c>
      <c r="H376" s="148">
        <v>120</v>
      </c>
      <c r="I376" s="148">
        <v>80</v>
      </c>
      <c r="J376" s="148">
        <v>1.35E-2</v>
      </c>
      <c r="K376" s="190">
        <v>18.600000000000001</v>
      </c>
      <c r="L376" s="185">
        <v>70</v>
      </c>
      <c r="M376" s="148" t="s">
        <v>122</v>
      </c>
      <c r="N376" s="148" t="s">
        <v>122</v>
      </c>
      <c r="O376" s="190">
        <v>17.8</v>
      </c>
    </row>
    <row r="377" spans="1:17" x14ac:dyDescent="0.25">
      <c r="A377" s="182" t="s">
        <v>533</v>
      </c>
      <c r="B377" s="183">
        <v>40792.444444444445</v>
      </c>
      <c r="C377" s="191"/>
      <c r="D377" s="192"/>
      <c r="E377" s="150"/>
      <c r="F377" s="193"/>
      <c r="G377" s="194"/>
      <c r="H377" s="150"/>
      <c r="I377" s="150"/>
      <c r="J377" s="150"/>
      <c r="K377" s="187"/>
      <c r="L377" s="185">
        <v>20</v>
      </c>
      <c r="M377" s="148" t="s">
        <v>122</v>
      </c>
      <c r="N377" s="148" t="s">
        <v>122</v>
      </c>
      <c r="O377" s="190">
        <v>17.8</v>
      </c>
    </row>
    <row r="378" spans="1:17" x14ac:dyDescent="0.25">
      <c r="A378" s="182" t="s">
        <v>533</v>
      </c>
      <c r="B378" s="183">
        <v>40798.447916666664</v>
      </c>
      <c r="C378" s="189" t="s">
        <v>398</v>
      </c>
      <c r="D378" s="185" t="s">
        <v>418</v>
      </c>
      <c r="E378" s="148" t="s">
        <v>122</v>
      </c>
      <c r="F378" s="186" t="s">
        <v>122</v>
      </c>
      <c r="G378" s="182" t="s">
        <v>543</v>
      </c>
      <c r="H378" s="148">
        <v>260</v>
      </c>
      <c r="I378" s="148">
        <v>80</v>
      </c>
      <c r="J378" s="148">
        <v>0</v>
      </c>
      <c r="K378" s="190">
        <v>20.399999999999999</v>
      </c>
      <c r="L378" s="185" t="s">
        <v>477</v>
      </c>
      <c r="M378" s="148">
        <v>9</v>
      </c>
      <c r="N378" s="148" t="s">
        <v>122</v>
      </c>
      <c r="O378" s="190">
        <v>19.399999999999999</v>
      </c>
    </row>
    <row r="379" spans="1:17" x14ac:dyDescent="0.25">
      <c r="A379" s="182" t="s">
        <v>533</v>
      </c>
      <c r="B379" s="183">
        <v>40805.40625</v>
      </c>
      <c r="C379" s="189" t="s">
        <v>404</v>
      </c>
      <c r="D379" s="192"/>
      <c r="E379" s="150"/>
      <c r="F379" s="193"/>
      <c r="G379" s="182" t="s">
        <v>116</v>
      </c>
      <c r="H379" s="148">
        <v>1800</v>
      </c>
      <c r="I379" s="148">
        <v>280</v>
      </c>
      <c r="J379" s="148">
        <v>0</v>
      </c>
      <c r="K379" s="190">
        <v>19.7</v>
      </c>
      <c r="L379" s="185">
        <v>9</v>
      </c>
      <c r="M379" s="148" t="s">
        <v>122</v>
      </c>
      <c r="N379" s="148" t="s">
        <v>122</v>
      </c>
      <c r="O379" s="190">
        <v>19.5</v>
      </c>
    </row>
    <row r="380" spans="1:17" x14ac:dyDescent="0.25">
      <c r="A380" s="182" t="s">
        <v>533</v>
      </c>
      <c r="B380" s="183">
        <v>40812.493055555555</v>
      </c>
      <c r="C380" s="191"/>
      <c r="D380" s="192"/>
      <c r="E380" s="150"/>
      <c r="F380" s="193"/>
      <c r="G380" s="194"/>
      <c r="H380" s="150"/>
      <c r="I380" s="150"/>
      <c r="J380" s="150"/>
      <c r="K380" s="187"/>
      <c r="L380" s="185" t="s">
        <v>418</v>
      </c>
      <c r="M380" s="148">
        <v>9</v>
      </c>
      <c r="N380" s="148">
        <v>20</v>
      </c>
      <c r="O380" s="190">
        <v>18.600000000000001</v>
      </c>
    </row>
    <row r="381" spans="1:17" s="135" customFormat="1" x14ac:dyDescent="0.25">
      <c r="A381" s="182" t="s">
        <v>544</v>
      </c>
      <c r="B381" s="183">
        <v>41003.413194444445</v>
      </c>
      <c r="C381" s="189" t="s">
        <v>398</v>
      </c>
      <c r="D381" s="185" t="s">
        <v>122</v>
      </c>
      <c r="E381" s="148" t="s">
        <v>122</v>
      </c>
      <c r="F381" s="186" t="s">
        <v>122</v>
      </c>
      <c r="G381" s="182" t="s">
        <v>405</v>
      </c>
      <c r="H381" s="148">
        <v>70</v>
      </c>
      <c r="I381" s="148">
        <v>40</v>
      </c>
      <c r="J381" s="148">
        <v>4.3999999999999997E-2</v>
      </c>
      <c r="K381" s="190">
        <v>19.399999999999999</v>
      </c>
      <c r="L381" s="185" t="s">
        <v>122</v>
      </c>
      <c r="M381" s="148" t="s">
        <v>122</v>
      </c>
      <c r="N381" s="148" t="s">
        <v>122</v>
      </c>
      <c r="O381" s="190">
        <v>15.2</v>
      </c>
      <c r="P381" s="56"/>
      <c r="Q381" s="56"/>
    </row>
    <row r="382" spans="1:17" x14ac:dyDescent="0.25">
      <c r="A382" s="182" t="s">
        <v>544</v>
      </c>
      <c r="B382" s="183">
        <v>41008.413194444445</v>
      </c>
      <c r="C382" s="191"/>
      <c r="D382" s="185" t="s">
        <v>122</v>
      </c>
      <c r="E382" s="148" t="s">
        <v>122</v>
      </c>
      <c r="F382" s="186">
        <v>9</v>
      </c>
      <c r="G382" s="182" t="s">
        <v>520</v>
      </c>
      <c r="H382" s="148">
        <v>200</v>
      </c>
      <c r="I382" s="148">
        <v>130</v>
      </c>
      <c r="J382" s="150"/>
      <c r="K382" s="187"/>
      <c r="L382" s="185" t="s">
        <v>122</v>
      </c>
      <c r="M382" s="148" t="s">
        <v>122</v>
      </c>
      <c r="N382" s="148" t="s">
        <v>122</v>
      </c>
      <c r="O382" s="187"/>
    </row>
    <row r="383" spans="1:17" x14ac:dyDescent="0.25">
      <c r="A383" s="197" t="s">
        <v>544</v>
      </c>
      <c r="B383" s="198">
        <v>41015.421527777777</v>
      </c>
      <c r="C383" s="199" t="s">
        <v>398</v>
      </c>
      <c r="D383" s="185">
        <v>9</v>
      </c>
      <c r="E383" s="148" t="s">
        <v>122</v>
      </c>
      <c r="F383" s="186" t="s">
        <v>122</v>
      </c>
      <c r="G383" s="197" t="s">
        <v>545</v>
      </c>
      <c r="H383" s="200">
        <v>30</v>
      </c>
      <c r="I383" s="200">
        <v>50</v>
      </c>
      <c r="J383" s="200">
        <v>7.8E-2</v>
      </c>
      <c r="K383" s="201">
        <v>18.2</v>
      </c>
      <c r="L383" s="185">
        <v>20</v>
      </c>
      <c r="M383" s="148" t="s">
        <v>122</v>
      </c>
      <c r="N383" s="148" t="s">
        <v>122</v>
      </c>
      <c r="O383" s="190">
        <v>14.1</v>
      </c>
    </row>
    <row r="384" spans="1:17" x14ac:dyDescent="0.25">
      <c r="A384" s="182" t="s">
        <v>544</v>
      </c>
      <c r="B384" s="183">
        <v>41023.402777777781</v>
      </c>
      <c r="C384" s="189" t="s">
        <v>398</v>
      </c>
      <c r="D384" s="185" t="s">
        <v>122</v>
      </c>
      <c r="E384" s="148" t="s">
        <v>122</v>
      </c>
      <c r="F384" s="186" t="s">
        <v>122</v>
      </c>
      <c r="G384" s="182" t="s">
        <v>403</v>
      </c>
      <c r="H384" s="148">
        <v>9</v>
      </c>
      <c r="I384" s="148">
        <v>50</v>
      </c>
      <c r="J384" s="148">
        <v>6.5000000000000002E-2</v>
      </c>
      <c r="K384" s="190">
        <v>20.100000000000001</v>
      </c>
      <c r="L384" s="185">
        <v>20</v>
      </c>
      <c r="M384" s="148" t="s">
        <v>122</v>
      </c>
      <c r="N384" s="148" t="s">
        <v>122</v>
      </c>
      <c r="O384" s="190">
        <v>16.3</v>
      </c>
    </row>
    <row r="385" spans="1:15" x14ac:dyDescent="0.25">
      <c r="A385" s="182" t="s">
        <v>544</v>
      </c>
      <c r="B385" s="183">
        <v>41029.383333333331</v>
      </c>
      <c r="C385" s="189" t="s">
        <v>398</v>
      </c>
      <c r="D385" s="185" t="s">
        <v>122</v>
      </c>
      <c r="E385" s="148" t="s">
        <v>122</v>
      </c>
      <c r="F385" s="186" t="s">
        <v>122</v>
      </c>
      <c r="G385" s="182" t="s">
        <v>516</v>
      </c>
      <c r="H385" s="148">
        <v>140</v>
      </c>
      <c r="I385" s="148">
        <v>130</v>
      </c>
      <c r="J385" s="148">
        <v>0.06</v>
      </c>
      <c r="K385" s="190">
        <v>19.399999999999999</v>
      </c>
      <c r="L385" s="185">
        <v>9</v>
      </c>
      <c r="M385" s="148" t="s">
        <v>122</v>
      </c>
      <c r="N385" s="148" t="s">
        <v>122</v>
      </c>
      <c r="O385" s="190">
        <v>17.3</v>
      </c>
    </row>
    <row r="386" spans="1:15" x14ac:dyDescent="0.25">
      <c r="A386" s="182" t="s">
        <v>544</v>
      </c>
      <c r="B386" s="183">
        <v>40756.411111111112</v>
      </c>
      <c r="C386" s="189" t="s">
        <v>398</v>
      </c>
      <c r="D386" s="185">
        <v>60</v>
      </c>
      <c r="E386" s="148" t="s">
        <v>122</v>
      </c>
      <c r="F386" s="186">
        <v>20</v>
      </c>
      <c r="G386" s="182" t="s">
        <v>91</v>
      </c>
      <c r="H386" s="148">
        <v>150</v>
      </c>
      <c r="I386" s="148">
        <v>270</v>
      </c>
      <c r="J386" s="148">
        <v>5.5E-2</v>
      </c>
      <c r="K386" s="190">
        <v>20.7</v>
      </c>
      <c r="L386" s="185">
        <v>50</v>
      </c>
      <c r="M386" s="148" t="s">
        <v>122</v>
      </c>
      <c r="N386" s="148">
        <v>9</v>
      </c>
      <c r="O386" s="190">
        <v>17.8</v>
      </c>
    </row>
    <row r="387" spans="1:15" x14ac:dyDescent="0.25">
      <c r="A387" s="182" t="s">
        <v>544</v>
      </c>
      <c r="B387" s="183">
        <v>40766.46875</v>
      </c>
      <c r="C387" s="189" t="s">
        <v>404</v>
      </c>
      <c r="D387" s="185" t="s">
        <v>122</v>
      </c>
      <c r="E387" s="148" t="s">
        <v>122</v>
      </c>
      <c r="F387" s="186" t="s">
        <v>122</v>
      </c>
      <c r="G387" s="182" t="s">
        <v>106</v>
      </c>
      <c r="H387" s="148">
        <v>20</v>
      </c>
      <c r="I387" s="148">
        <v>110</v>
      </c>
      <c r="J387" s="148">
        <v>1.1759999999999999</v>
      </c>
      <c r="K387" s="190">
        <v>19.899999999999999</v>
      </c>
      <c r="L387" s="185">
        <v>20</v>
      </c>
      <c r="M387" s="148">
        <v>9</v>
      </c>
      <c r="N387" s="148" t="s">
        <v>122</v>
      </c>
      <c r="O387" s="190">
        <v>20.100000000000001</v>
      </c>
    </row>
    <row r="388" spans="1:15" x14ac:dyDescent="0.25">
      <c r="A388" s="182" t="s">
        <v>544</v>
      </c>
      <c r="B388" s="183">
        <v>40770.430555555555</v>
      </c>
      <c r="C388" s="189" t="s">
        <v>398</v>
      </c>
      <c r="D388" s="185">
        <v>30</v>
      </c>
      <c r="E388" s="148">
        <v>9</v>
      </c>
      <c r="F388" s="186">
        <v>20</v>
      </c>
      <c r="G388" s="182" t="s">
        <v>546</v>
      </c>
      <c r="H388" s="148" t="s">
        <v>122</v>
      </c>
      <c r="I388" s="148">
        <v>90</v>
      </c>
      <c r="J388" s="148">
        <v>0.154</v>
      </c>
      <c r="K388" s="190">
        <v>21.5</v>
      </c>
      <c r="L388" s="185">
        <v>20</v>
      </c>
      <c r="M388" s="148">
        <v>20</v>
      </c>
      <c r="N388" s="148">
        <v>9</v>
      </c>
      <c r="O388" s="190">
        <v>20.3</v>
      </c>
    </row>
    <row r="389" spans="1:15" x14ac:dyDescent="0.25">
      <c r="A389" s="182" t="s">
        <v>544</v>
      </c>
      <c r="B389" s="183">
        <v>40777.430555555555</v>
      </c>
      <c r="C389" s="189" t="s">
        <v>398</v>
      </c>
      <c r="D389" s="185">
        <v>20</v>
      </c>
      <c r="E389" s="148">
        <v>20</v>
      </c>
      <c r="F389" s="186" t="s">
        <v>122</v>
      </c>
      <c r="G389" s="182" t="s">
        <v>161</v>
      </c>
      <c r="H389" s="148">
        <v>690</v>
      </c>
      <c r="I389" s="148">
        <v>500</v>
      </c>
      <c r="J389" s="148">
        <v>0.03</v>
      </c>
      <c r="K389" s="190">
        <v>21.4</v>
      </c>
      <c r="L389" s="185" t="s">
        <v>122</v>
      </c>
      <c r="M389" s="148" t="s">
        <v>122</v>
      </c>
      <c r="N389" s="148" t="s">
        <v>122</v>
      </c>
      <c r="O389" s="187"/>
    </row>
    <row r="390" spans="1:15" x14ac:dyDescent="0.25">
      <c r="A390" s="182" t="s">
        <v>544</v>
      </c>
      <c r="B390" s="183">
        <v>40784.46875</v>
      </c>
      <c r="C390" s="189" t="s">
        <v>398</v>
      </c>
      <c r="D390" s="185" t="s">
        <v>122</v>
      </c>
      <c r="E390" s="148" t="s">
        <v>122</v>
      </c>
      <c r="F390" s="186" t="s">
        <v>122</v>
      </c>
      <c r="G390" s="182" t="s">
        <v>162</v>
      </c>
      <c r="H390" s="148">
        <v>70</v>
      </c>
      <c r="I390" s="148">
        <v>70</v>
      </c>
      <c r="J390" s="148">
        <v>0.04</v>
      </c>
      <c r="K390" s="190">
        <v>22.3</v>
      </c>
      <c r="L390" s="185">
        <v>9</v>
      </c>
      <c r="M390" s="148" t="s">
        <v>122</v>
      </c>
      <c r="N390" s="148" t="s">
        <v>122</v>
      </c>
      <c r="O390" s="190">
        <v>21</v>
      </c>
    </row>
    <row r="391" spans="1:15" x14ac:dyDescent="0.25">
      <c r="A391" s="182" t="s">
        <v>544</v>
      </c>
      <c r="B391" s="183">
        <v>40882.430555555555</v>
      </c>
      <c r="C391" s="189" t="s">
        <v>398</v>
      </c>
      <c r="D391" s="185">
        <v>20</v>
      </c>
      <c r="E391" s="148" t="s">
        <v>122</v>
      </c>
      <c r="F391" s="186" t="s">
        <v>122</v>
      </c>
      <c r="G391" s="182">
        <v>380</v>
      </c>
      <c r="H391" s="148" t="s">
        <v>122</v>
      </c>
      <c r="I391" s="148">
        <v>20</v>
      </c>
      <c r="J391" s="148">
        <v>5.5E-2</v>
      </c>
      <c r="K391" s="190">
        <v>15.6</v>
      </c>
      <c r="L391" s="185" t="s">
        <v>463</v>
      </c>
      <c r="M391" s="148" t="s">
        <v>122</v>
      </c>
      <c r="N391" s="148">
        <v>20</v>
      </c>
      <c r="O391" s="190">
        <v>20.2</v>
      </c>
    </row>
    <row r="392" spans="1:15" x14ac:dyDescent="0.25">
      <c r="A392" s="182" t="s">
        <v>544</v>
      </c>
      <c r="B392" s="183">
        <v>40898.423611111109</v>
      </c>
      <c r="C392" s="189" t="s">
        <v>398</v>
      </c>
      <c r="D392" s="185">
        <v>9</v>
      </c>
      <c r="E392" s="148" t="s">
        <v>122</v>
      </c>
      <c r="F392" s="186" t="s">
        <v>122</v>
      </c>
      <c r="G392" s="182" t="s">
        <v>282</v>
      </c>
      <c r="H392" s="148" t="s">
        <v>122</v>
      </c>
      <c r="I392" s="148" t="s">
        <v>122</v>
      </c>
      <c r="J392" s="148">
        <v>5.5E-2</v>
      </c>
      <c r="K392" s="190">
        <v>16.899999999999999</v>
      </c>
      <c r="L392" s="185" t="s">
        <v>122</v>
      </c>
      <c r="M392" s="148" t="s">
        <v>122</v>
      </c>
      <c r="N392" s="148" t="s">
        <v>122</v>
      </c>
      <c r="O392" s="190">
        <v>15.1</v>
      </c>
    </row>
    <row r="393" spans="1:15" x14ac:dyDescent="0.25">
      <c r="A393" s="182" t="s">
        <v>544</v>
      </c>
      <c r="B393" s="183">
        <v>40904.421527777777</v>
      </c>
      <c r="C393" s="191"/>
      <c r="D393" s="185" t="s">
        <v>122</v>
      </c>
      <c r="E393" s="148" t="s">
        <v>122</v>
      </c>
      <c r="F393" s="186" t="s">
        <v>122</v>
      </c>
      <c r="G393" s="182" t="s">
        <v>547</v>
      </c>
      <c r="H393" s="148" t="s">
        <v>122</v>
      </c>
      <c r="I393" s="148" t="s">
        <v>122</v>
      </c>
      <c r="J393" s="150"/>
      <c r="K393" s="187"/>
      <c r="L393" s="185">
        <v>9</v>
      </c>
      <c r="M393" s="148" t="s">
        <v>122</v>
      </c>
      <c r="N393" s="148" t="s">
        <v>122</v>
      </c>
      <c r="O393" s="190">
        <v>15.5</v>
      </c>
    </row>
    <row r="394" spans="1:15" x14ac:dyDescent="0.25">
      <c r="A394" s="182" t="s">
        <v>544</v>
      </c>
      <c r="B394" s="183">
        <v>40940.451388888891</v>
      </c>
      <c r="C394" s="189" t="s">
        <v>398</v>
      </c>
      <c r="D394" s="185" t="s">
        <v>122</v>
      </c>
      <c r="E394" s="148" t="s">
        <v>122</v>
      </c>
      <c r="F394" s="186" t="s">
        <v>122</v>
      </c>
      <c r="G394" s="182" t="s">
        <v>548</v>
      </c>
      <c r="H394" s="148">
        <v>60</v>
      </c>
      <c r="I394" s="148">
        <v>30</v>
      </c>
      <c r="J394" s="148">
        <v>7.5999999999999998E-2</v>
      </c>
      <c r="K394" s="190">
        <v>18.8</v>
      </c>
      <c r="L394" s="185">
        <v>30</v>
      </c>
      <c r="M394" s="148" t="s">
        <v>122</v>
      </c>
      <c r="N394" s="148" t="s">
        <v>122</v>
      </c>
      <c r="O394" s="187"/>
    </row>
    <row r="395" spans="1:15" x14ac:dyDescent="0.25">
      <c r="A395" s="182" t="s">
        <v>544</v>
      </c>
      <c r="B395" s="183">
        <v>40945.427083333336</v>
      </c>
      <c r="C395" s="189" t="s">
        <v>398</v>
      </c>
      <c r="D395" s="185" t="s">
        <v>122</v>
      </c>
      <c r="E395" s="148">
        <v>9</v>
      </c>
      <c r="F395" s="186">
        <v>30</v>
      </c>
      <c r="G395" s="182" t="s">
        <v>549</v>
      </c>
      <c r="H395" s="148">
        <v>20</v>
      </c>
      <c r="I395" s="148" t="s">
        <v>122</v>
      </c>
      <c r="J395" s="148">
        <v>4.3999999999999997E-2</v>
      </c>
      <c r="K395" s="190">
        <v>17.100000000000001</v>
      </c>
      <c r="L395" s="185" t="s">
        <v>122</v>
      </c>
      <c r="M395" s="148">
        <v>9</v>
      </c>
      <c r="N395" s="148" t="s">
        <v>122</v>
      </c>
      <c r="O395" s="190">
        <v>15.9</v>
      </c>
    </row>
    <row r="396" spans="1:15" x14ac:dyDescent="0.25">
      <c r="A396" s="182" t="s">
        <v>544</v>
      </c>
      <c r="B396" s="183">
        <v>40961.470833333333</v>
      </c>
      <c r="C396" s="189" t="s">
        <v>398</v>
      </c>
      <c r="D396" s="185" t="s">
        <v>122</v>
      </c>
      <c r="E396" s="148" t="s">
        <v>122</v>
      </c>
      <c r="F396" s="186" t="s">
        <v>122</v>
      </c>
      <c r="G396" s="182" t="s">
        <v>517</v>
      </c>
      <c r="H396" s="148">
        <v>20</v>
      </c>
      <c r="I396" s="148">
        <v>60</v>
      </c>
      <c r="J396" s="148">
        <v>5.0999999999999997E-2</v>
      </c>
      <c r="K396" s="190">
        <v>20.7</v>
      </c>
      <c r="L396" s="185" t="s">
        <v>122</v>
      </c>
      <c r="M396" s="148">
        <v>9</v>
      </c>
      <c r="N396" s="148" t="s">
        <v>122</v>
      </c>
      <c r="O396" s="190">
        <v>15.2</v>
      </c>
    </row>
    <row r="397" spans="1:15" x14ac:dyDescent="0.25">
      <c r="A397" s="182" t="s">
        <v>544</v>
      </c>
      <c r="B397" s="183">
        <v>40966.40625</v>
      </c>
      <c r="C397" s="189" t="s">
        <v>398</v>
      </c>
      <c r="D397" s="185" t="s">
        <v>122</v>
      </c>
      <c r="E397" s="148" t="s">
        <v>122</v>
      </c>
      <c r="F397" s="186" t="s">
        <v>122</v>
      </c>
      <c r="G397" s="182" t="s">
        <v>531</v>
      </c>
      <c r="H397" s="148">
        <v>40</v>
      </c>
      <c r="I397" s="148">
        <v>60</v>
      </c>
      <c r="J397" s="148">
        <v>0.04</v>
      </c>
      <c r="K397" s="190">
        <v>17</v>
      </c>
      <c r="L397" s="185">
        <v>9</v>
      </c>
      <c r="M397" s="148" t="s">
        <v>122</v>
      </c>
      <c r="N397" s="148" t="s">
        <v>122</v>
      </c>
      <c r="O397" s="190">
        <v>16.399999999999999</v>
      </c>
    </row>
    <row r="398" spans="1:15" x14ac:dyDescent="0.25">
      <c r="A398" s="182" t="s">
        <v>544</v>
      </c>
      <c r="B398" s="183">
        <v>40911.430555555555</v>
      </c>
      <c r="C398" s="189" t="s">
        <v>398</v>
      </c>
      <c r="D398" s="185">
        <v>9</v>
      </c>
      <c r="E398" s="148" t="s">
        <v>122</v>
      </c>
      <c r="F398" s="186">
        <v>20</v>
      </c>
      <c r="G398" s="182" t="s">
        <v>550</v>
      </c>
      <c r="H398" s="148">
        <v>90</v>
      </c>
      <c r="I398" s="148">
        <v>20</v>
      </c>
      <c r="J398" s="148">
        <v>5.5E-2</v>
      </c>
      <c r="K398" s="190">
        <v>17.8</v>
      </c>
      <c r="L398" s="185">
        <v>40</v>
      </c>
      <c r="M398" s="148" t="s">
        <v>122</v>
      </c>
      <c r="N398" s="148" t="s">
        <v>122</v>
      </c>
      <c r="O398" s="190">
        <v>14.5</v>
      </c>
    </row>
    <row r="399" spans="1:15" x14ac:dyDescent="0.25">
      <c r="A399" s="182" t="s">
        <v>544</v>
      </c>
      <c r="B399" s="183">
        <v>40917.4375</v>
      </c>
      <c r="C399" s="189" t="s">
        <v>398</v>
      </c>
      <c r="D399" s="185">
        <v>200</v>
      </c>
      <c r="E399" s="148">
        <v>180</v>
      </c>
      <c r="F399" s="186">
        <v>9</v>
      </c>
      <c r="G399" s="182" t="s">
        <v>481</v>
      </c>
      <c r="H399" s="148">
        <v>9</v>
      </c>
      <c r="I399" s="148" t="s">
        <v>122</v>
      </c>
      <c r="J399" s="148">
        <v>5.6000000000000001E-2</v>
      </c>
      <c r="K399" s="190">
        <v>17.5</v>
      </c>
      <c r="L399" s="185">
        <v>580</v>
      </c>
      <c r="M399" s="148">
        <v>410</v>
      </c>
      <c r="N399" s="148">
        <v>120</v>
      </c>
      <c r="O399" s="190">
        <v>15.6</v>
      </c>
    </row>
    <row r="400" spans="1:15" x14ac:dyDescent="0.25">
      <c r="A400" s="182" t="s">
        <v>544</v>
      </c>
      <c r="B400" s="183">
        <v>40926.375</v>
      </c>
      <c r="C400" s="189" t="s">
        <v>398</v>
      </c>
      <c r="D400" s="185">
        <v>660</v>
      </c>
      <c r="E400" s="148">
        <v>380</v>
      </c>
      <c r="F400" s="186">
        <v>510</v>
      </c>
      <c r="G400" s="182" t="s">
        <v>551</v>
      </c>
      <c r="H400" s="148">
        <v>9</v>
      </c>
      <c r="I400" s="148">
        <v>9</v>
      </c>
      <c r="J400" s="148">
        <v>6.5000000000000002E-2</v>
      </c>
      <c r="K400" s="190">
        <v>15.3</v>
      </c>
      <c r="L400" s="185">
        <v>240</v>
      </c>
      <c r="M400" s="148">
        <v>210</v>
      </c>
      <c r="N400" s="148">
        <v>110</v>
      </c>
      <c r="O400" s="190">
        <v>15.7</v>
      </c>
    </row>
    <row r="401" spans="1:15" x14ac:dyDescent="0.25">
      <c r="A401" s="182" t="s">
        <v>544</v>
      </c>
      <c r="B401" s="183">
        <v>40729.399305555555</v>
      </c>
      <c r="C401" s="189" t="s">
        <v>398</v>
      </c>
      <c r="D401" s="185" t="s">
        <v>122</v>
      </c>
      <c r="E401" s="148" t="s">
        <v>122</v>
      </c>
      <c r="F401" s="186" t="s">
        <v>122</v>
      </c>
      <c r="G401" s="182" t="s">
        <v>156</v>
      </c>
      <c r="H401" s="148">
        <v>210</v>
      </c>
      <c r="I401" s="148">
        <v>690</v>
      </c>
      <c r="J401" s="148">
        <v>4.2000000000000003E-2</v>
      </c>
      <c r="K401" s="190">
        <v>22.1</v>
      </c>
      <c r="L401" s="185">
        <v>40</v>
      </c>
      <c r="M401" s="148">
        <v>20</v>
      </c>
      <c r="N401" s="148">
        <v>40</v>
      </c>
      <c r="O401" s="190">
        <v>14.1</v>
      </c>
    </row>
    <row r="402" spans="1:15" x14ac:dyDescent="0.25">
      <c r="A402" s="182" t="s">
        <v>544</v>
      </c>
      <c r="B402" s="183">
        <v>40736.489583333336</v>
      </c>
      <c r="C402" s="189" t="s">
        <v>404</v>
      </c>
      <c r="D402" s="185" t="s">
        <v>122</v>
      </c>
      <c r="E402" s="148" t="s">
        <v>122</v>
      </c>
      <c r="F402" s="186" t="s">
        <v>122</v>
      </c>
      <c r="G402" s="182" t="s">
        <v>167</v>
      </c>
      <c r="H402" s="148">
        <v>130</v>
      </c>
      <c r="I402" s="148">
        <v>340</v>
      </c>
      <c r="J402" s="148">
        <v>0.105</v>
      </c>
      <c r="K402" s="190">
        <v>23.2</v>
      </c>
      <c r="L402" s="185" t="s">
        <v>122</v>
      </c>
      <c r="M402" s="148" t="s">
        <v>122</v>
      </c>
      <c r="N402" s="148" t="s">
        <v>122</v>
      </c>
      <c r="O402" s="190">
        <v>20.8</v>
      </c>
    </row>
    <row r="403" spans="1:15" x14ac:dyDescent="0.25">
      <c r="A403" s="182" t="s">
        <v>544</v>
      </c>
      <c r="B403" s="183">
        <v>40742.416666666664</v>
      </c>
      <c r="C403" s="189" t="s">
        <v>398</v>
      </c>
      <c r="D403" s="185" t="s">
        <v>122</v>
      </c>
      <c r="E403" s="148" t="s">
        <v>122</v>
      </c>
      <c r="F403" s="186" t="s">
        <v>122</v>
      </c>
      <c r="G403" s="182" t="s">
        <v>527</v>
      </c>
      <c r="H403" s="148">
        <v>150</v>
      </c>
      <c r="I403" s="148">
        <v>200</v>
      </c>
      <c r="J403" s="148">
        <v>7.6999999999999999E-2</v>
      </c>
      <c r="K403" s="190">
        <v>21.9</v>
      </c>
      <c r="L403" s="185" t="s">
        <v>122</v>
      </c>
      <c r="M403" s="148" t="s">
        <v>122</v>
      </c>
      <c r="N403" s="148">
        <v>9</v>
      </c>
      <c r="O403" s="190">
        <v>21.1</v>
      </c>
    </row>
    <row r="404" spans="1:15" x14ac:dyDescent="0.25">
      <c r="A404" s="182" t="s">
        <v>544</v>
      </c>
      <c r="B404" s="183">
        <v>40749.420138888891</v>
      </c>
      <c r="C404" s="189" t="s">
        <v>398</v>
      </c>
      <c r="D404" s="185">
        <v>9</v>
      </c>
      <c r="E404" s="148" t="s">
        <v>122</v>
      </c>
      <c r="F404" s="186">
        <v>9</v>
      </c>
      <c r="G404" s="182" t="s">
        <v>135</v>
      </c>
      <c r="H404" s="148">
        <v>540</v>
      </c>
      <c r="I404" s="148">
        <v>330</v>
      </c>
      <c r="J404" s="148">
        <v>0.09</v>
      </c>
      <c r="K404" s="190">
        <v>22</v>
      </c>
      <c r="L404" s="185">
        <v>30</v>
      </c>
      <c r="M404" s="148" t="s">
        <v>122</v>
      </c>
      <c r="N404" s="148" t="s">
        <v>122</v>
      </c>
      <c r="O404" s="190">
        <v>20.3</v>
      </c>
    </row>
    <row r="405" spans="1:15" x14ac:dyDescent="0.25">
      <c r="A405" s="182" t="s">
        <v>544</v>
      </c>
      <c r="B405" s="183">
        <v>41064.385416666664</v>
      </c>
      <c r="C405" s="189" t="s">
        <v>398</v>
      </c>
      <c r="D405" s="185">
        <v>30</v>
      </c>
      <c r="E405" s="148">
        <v>20</v>
      </c>
      <c r="F405" s="186" t="s">
        <v>122</v>
      </c>
      <c r="G405" s="182" t="s">
        <v>161</v>
      </c>
      <c r="H405" s="148">
        <v>1700</v>
      </c>
      <c r="I405" s="148">
        <v>2000</v>
      </c>
      <c r="J405" s="148">
        <v>4.4999999999999998E-2</v>
      </c>
      <c r="K405" s="190">
        <v>19.5</v>
      </c>
      <c r="L405" s="185">
        <v>9</v>
      </c>
      <c r="M405" s="148">
        <v>9</v>
      </c>
      <c r="N405" s="148" t="s">
        <v>122</v>
      </c>
      <c r="O405" s="190">
        <v>20.9</v>
      </c>
    </row>
    <row r="406" spans="1:15" x14ac:dyDescent="0.25">
      <c r="A406" s="182" t="s">
        <v>544</v>
      </c>
      <c r="B406" s="183">
        <v>41071.388888888891</v>
      </c>
      <c r="C406" s="189" t="s">
        <v>398</v>
      </c>
      <c r="D406" s="185" t="s">
        <v>122</v>
      </c>
      <c r="E406" s="148">
        <v>9</v>
      </c>
      <c r="F406" s="186" t="s">
        <v>122</v>
      </c>
      <c r="G406" s="182" t="s">
        <v>91</v>
      </c>
      <c r="H406" s="148">
        <v>400</v>
      </c>
      <c r="I406" s="148">
        <v>1250</v>
      </c>
      <c r="J406" s="148">
        <v>3.5999999999999997E-2</v>
      </c>
      <c r="K406" s="190">
        <v>20.2</v>
      </c>
      <c r="L406" s="185">
        <v>20</v>
      </c>
      <c r="M406" s="148" t="s">
        <v>122</v>
      </c>
      <c r="N406" s="148" t="s">
        <v>122</v>
      </c>
      <c r="O406" s="190">
        <v>19.7</v>
      </c>
    </row>
    <row r="407" spans="1:15" x14ac:dyDescent="0.25">
      <c r="A407" s="182" t="s">
        <v>544</v>
      </c>
      <c r="B407" s="183">
        <v>41078.394444444442</v>
      </c>
      <c r="C407" s="189" t="s">
        <v>398</v>
      </c>
      <c r="D407" s="185">
        <v>20</v>
      </c>
      <c r="E407" s="148" t="s">
        <v>122</v>
      </c>
      <c r="F407" s="186" t="s">
        <v>122</v>
      </c>
      <c r="G407" s="182" t="s">
        <v>552</v>
      </c>
      <c r="H407" s="148">
        <v>240</v>
      </c>
      <c r="I407" s="148">
        <v>180</v>
      </c>
      <c r="J407" s="148">
        <v>7.8E-2</v>
      </c>
      <c r="K407" s="190">
        <v>20.399999999999999</v>
      </c>
      <c r="L407" s="185">
        <v>40</v>
      </c>
      <c r="M407" s="148">
        <v>20</v>
      </c>
      <c r="N407" s="148" t="s">
        <v>122</v>
      </c>
      <c r="O407" s="190">
        <v>20.399999999999999</v>
      </c>
    </row>
    <row r="408" spans="1:15" x14ac:dyDescent="0.25">
      <c r="A408" s="182" t="s">
        <v>544</v>
      </c>
      <c r="B408" s="183">
        <v>41085.405555555553</v>
      </c>
      <c r="C408" s="189" t="s">
        <v>398</v>
      </c>
      <c r="D408" s="185" t="s">
        <v>122</v>
      </c>
      <c r="E408" s="148" t="s">
        <v>122</v>
      </c>
      <c r="F408" s="186" t="s">
        <v>122</v>
      </c>
      <c r="G408" s="182" t="s">
        <v>553</v>
      </c>
      <c r="H408" s="148">
        <v>260</v>
      </c>
      <c r="I408" s="148">
        <v>380</v>
      </c>
      <c r="J408" s="148">
        <v>3.5999999999999997E-2</v>
      </c>
      <c r="K408" s="190">
        <v>20.399999999999999</v>
      </c>
      <c r="L408" s="185" t="s">
        <v>122</v>
      </c>
      <c r="M408" s="148" t="s">
        <v>122</v>
      </c>
      <c r="N408" s="148" t="s">
        <v>122</v>
      </c>
      <c r="O408" s="190">
        <v>18.7</v>
      </c>
    </row>
    <row r="409" spans="1:15" x14ac:dyDescent="0.25">
      <c r="A409" s="182" t="s">
        <v>544</v>
      </c>
      <c r="B409" s="183">
        <v>40973.427083333336</v>
      </c>
      <c r="C409" s="189" t="s">
        <v>398</v>
      </c>
      <c r="D409" s="185">
        <v>9</v>
      </c>
      <c r="E409" s="148">
        <v>9</v>
      </c>
      <c r="F409" s="186" t="s">
        <v>122</v>
      </c>
      <c r="G409" s="182" t="s">
        <v>102</v>
      </c>
      <c r="H409" s="148">
        <v>380</v>
      </c>
      <c r="I409" s="148">
        <v>350</v>
      </c>
      <c r="J409" s="148">
        <v>4.3999999999999997E-2</v>
      </c>
      <c r="K409" s="190">
        <v>19.2</v>
      </c>
      <c r="L409" s="185" t="s">
        <v>122</v>
      </c>
      <c r="M409" s="148" t="s">
        <v>122</v>
      </c>
      <c r="N409" s="148" t="s">
        <v>122</v>
      </c>
      <c r="O409" s="190">
        <v>19.100000000000001</v>
      </c>
    </row>
    <row r="410" spans="1:15" x14ac:dyDescent="0.25">
      <c r="A410" s="182" t="s">
        <v>544</v>
      </c>
      <c r="B410" s="183">
        <v>40980.458333333336</v>
      </c>
      <c r="C410" s="189" t="s">
        <v>398</v>
      </c>
      <c r="D410" s="185" t="s">
        <v>122</v>
      </c>
      <c r="E410" s="148" t="s">
        <v>122</v>
      </c>
      <c r="F410" s="186" t="s">
        <v>122</v>
      </c>
      <c r="G410" s="182" t="s">
        <v>524</v>
      </c>
      <c r="H410" s="148">
        <v>50</v>
      </c>
      <c r="I410" s="148">
        <v>680</v>
      </c>
      <c r="J410" s="148">
        <v>7.1999999999999995E-2</v>
      </c>
      <c r="K410" s="190">
        <v>19.3</v>
      </c>
      <c r="L410" s="185" t="s">
        <v>122</v>
      </c>
      <c r="M410" s="148" t="s">
        <v>122</v>
      </c>
      <c r="N410" s="148" t="s">
        <v>122</v>
      </c>
      <c r="O410" s="190">
        <v>15.4</v>
      </c>
    </row>
    <row r="411" spans="1:15" x14ac:dyDescent="0.25">
      <c r="A411" s="182" t="s">
        <v>544</v>
      </c>
      <c r="B411" s="183">
        <v>40990.416666666664</v>
      </c>
      <c r="C411" s="189" t="s">
        <v>398</v>
      </c>
      <c r="D411" s="185">
        <v>20</v>
      </c>
      <c r="E411" s="148" t="s">
        <v>122</v>
      </c>
      <c r="F411" s="186" t="s">
        <v>122</v>
      </c>
      <c r="G411" s="182" t="s">
        <v>536</v>
      </c>
      <c r="H411" s="148">
        <v>20</v>
      </c>
      <c r="I411" s="148">
        <v>60</v>
      </c>
      <c r="J411" s="148">
        <v>4.3999999999999997E-2</v>
      </c>
      <c r="K411" s="190">
        <v>17.7</v>
      </c>
      <c r="L411" s="185">
        <v>9</v>
      </c>
      <c r="M411" s="148">
        <v>9</v>
      </c>
      <c r="N411" s="148" t="s">
        <v>122</v>
      </c>
      <c r="O411" s="190">
        <v>14.3</v>
      </c>
    </row>
    <row r="412" spans="1:15" x14ac:dyDescent="0.25">
      <c r="A412" s="182" t="s">
        <v>544</v>
      </c>
      <c r="B412" s="183">
        <v>40997.392361111109</v>
      </c>
      <c r="C412" s="189" t="s">
        <v>398</v>
      </c>
      <c r="D412" s="185">
        <v>20</v>
      </c>
      <c r="E412" s="148" t="s">
        <v>122</v>
      </c>
      <c r="F412" s="186" t="s">
        <v>122</v>
      </c>
      <c r="G412" s="182" t="s">
        <v>554</v>
      </c>
      <c r="H412" s="148">
        <v>20</v>
      </c>
      <c r="I412" s="148">
        <v>40</v>
      </c>
      <c r="J412" s="148">
        <v>4.3999999999999997E-2</v>
      </c>
      <c r="K412" s="190">
        <v>18.2</v>
      </c>
      <c r="L412" s="185">
        <v>1220</v>
      </c>
      <c r="M412" s="148">
        <v>360</v>
      </c>
      <c r="N412" s="148">
        <v>60</v>
      </c>
      <c r="O412" s="190">
        <v>13.2</v>
      </c>
    </row>
    <row r="413" spans="1:15" x14ac:dyDescent="0.25">
      <c r="A413" s="182" t="s">
        <v>544</v>
      </c>
      <c r="B413" s="183">
        <v>41036.418749999997</v>
      </c>
      <c r="C413" s="189" t="s">
        <v>398</v>
      </c>
      <c r="D413" s="185" t="s">
        <v>540</v>
      </c>
      <c r="E413" s="148" t="s">
        <v>122</v>
      </c>
      <c r="F413" s="186">
        <v>9</v>
      </c>
      <c r="G413" s="182" t="s">
        <v>555</v>
      </c>
      <c r="H413" s="148">
        <v>370</v>
      </c>
      <c r="I413" s="148">
        <v>530</v>
      </c>
      <c r="J413" s="148">
        <v>4.8000000000000001E-2</v>
      </c>
      <c r="K413" s="190">
        <v>20.3</v>
      </c>
      <c r="L413" s="185">
        <v>9</v>
      </c>
      <c r="M413" s="148" t="s">
        <v>122</v>
      </c>
      <c r="N413" s="148" t="s">
        <v>122</v>
      </c>
      <c r="O413" s="190">
        <v>14.6</v>
      </c>
    </row>
    <row r="414" spans="1:15" x14ac:dyDescent="0.25">
      <c r="A414" s="182" t="s">
        <v>544</v>
      </c>
      <c r="B414" s="183">
        <v>41043.40625</v>
      </c>
      <c r="C414" s="189" t="s">
        <v>398</v>
      </c>
      <c r="D414" s="185" t="s">
        <v>122</v>
      </c>
      <c r="E414" s="148" t="s">
        <v>122</v>
      </c>
      <c r="F414" s="186" t="s">
        <v>122</v>
      </c>
      <c r="G414" s="182" t="s">
        <v>110</v>
      </c>
      <c r="H414" s="148">
        <v>20</v>
      </c>
      <c r="I414" s="148">
        <v>40</v>
      </c>
      <c r="J414" s="148">
        <v>7.1999999999999995E-2</v>
      </c>
      <c r="K414" s="190">
        <v>20.2</v>
      </c>
      <c r="L414" s="185" t="s">
        <v>418</v>
      </c>
      <c r="M414" s="148" t="s">
        <v>122</v>
      </c>
      <c r="N414" s="148" t="s">
        <v>122</v>
      </c>
      <c r="O414" s="190">
        <v>18.5</v>
      </c>
    </row>
    <row r="415" spans="1:15" x14ac:dyDescent="0.25">
      <c r="A415" s="182" t="s">
        <v>544</v>
      </c>
      <c r="B415" s="183">
        <v>41050.416666666664</v>
      </c>
      <c r="C415" s="189" t="s">
        <v>398</v>
      </c>
      <c r="D415" s="185" t="s">
        <v>122</v>
      </c>
      <c r="E415" s="148" t="s">
        <v>122</v>
      </c>
      <c r="F415" s="186" t="s">
        <v>122</v>
      </c>
      <c r="G415" s="182" t="s">
        <v>422</v>
      </c>
      <c r="H415" s="148">
        <v>80</v>
      </c>
      <c r="I415" s="148">
        <v>250</v>
      </c>
      <c r="J415" s="148">
        <v>7.6999999999999999E-2</v>
      </c>
      <c r="K415" s="190">
        <v>20.3</v>
      </c>
      <c r="L415" s="185" t="s">
        <v>122</v>
      </c>
      <c r="M415" s="148" t="s">
        <v>122</v>
      </c>
      <c r="N415" s="148" t="s">
        <v>122</v>
      </c>
      <c r="O415" s="190">
        <v>18.399999999999999</v>
      </c>
    </row>
    <row r="416" spans="1:15" x14ac:dyDescent="0.25">
      <c r="A416" s="182" t="s">
        <v>544</v>
      </c>
      <c r="B416" s="183">
        <v>41058.381944444445</v>
      </c>
      <c r="C416" s="189" t="s">
        <v>398</v>
      </c>
      <c r="D416" s="185">
        <v>9</v>
      </c>
      <c r="E416" s="148" t="s">
        <v>122</v>
      </c>
      <c r="F416" s="186" t="s">
        <v>122</v>
      </c>
      <c r="G416" s="182" t="s">
        <v>106</v>
      </c>
      <c r="H416" s="148">
        <v>130</v>
      </c>
      <c r="I416" s="148">
        <v>110</v>
      </c>
      <c r="J416" s="148">
        <v>5.6000000000000001E-2</v>
      </c>
      <c r="K416" s="190">
        <v>20.5</v>
      </c>
      <c r="L416" s="185">
        <v>40</v>
      </c>
      <c r="M416" s="148" t="s">
        <v>122</v>
      </c>
      <c r="N416" s="148" t="s">
        <v>122</v>
      </c>
      <c r="O416" s="190">
        <v>18.399999999999999</v>
      </c>
    </row>
    <row r="417" spans="1:15" x14ac:dyDescent="0.25">
      <c r="A417" s="182" t="s">
        <v>544</v>
      </c>
      <c r="B417" s="183">
        <v>40849.402777777781</v>
      </c>
      <c r="C417" s="189" t="s">
        <v>398</v>
      </c>
      <c r="D417" s="185" t="s">
        <v>122</v>
      </c>
      <c r="E417" s="148" t="s">
        <v>122</v>
      </c>
      <c r="F417" s="186" t="s">
        <v>122</v>
      </c>
      <c r="G417" s="182" t="s">
        <v>407</v>
      </c>
      <c r="H417" s="148">
        <v>20</v>
      </c>
      <c r="I417" s="148">
        <v>50</v>
      </c>
      <c r="J417" s="148">
        <v>3.2000000000000001E-2</v>
      </c>
      <c r="K417" s="190">
        <v>18.600000000000001</v>
      </c>
      <c r="L417" s="185">
        <v>30</v>
      </c>
      <c r="M417" s="148" t="s">
        <v>122</v>
      </c>
      <c r="N417" s="148" t="s">
        <v>122</v>
      </c>
      <c r="O417" s="187"/>
    </row>
    <row r="418" spans="1:15" x14ac:dyDescent="0.25">
      <c r="A418" s="182" t="s">
        <v>544</v>
      </c>
      <c r="B418" s="183">
        <v>40856.368055555555</v>
      </c>
      <c r="C418" s="189" t="s">
        <v>398</v>
      </c>
      <c r="D418" s="185">
        <v>40</v>
      </c>
      <c r="E418" s="148" t="s">
        <v>122</v>
      </c>
      <c r="F418" s="186" t="s">
        <v>122</v>
      </c>
      <c r="G418" s="182" t="s">
        <v>427</v>
      </c>
      <c r="H418" s="148">
        <v>99</v>
      </c>
      <c r="I418" s="148">
        <v>70</v>
      </c>
      <c r="J418" s="148">
        <v>9.6000000000000002E-2</v>
      </c>
      <c r="K418" s="190">
        <v>15.5</v>
      </c>
      <c r="L418" s="185">
        <v>20</v>
      </c>
      <c r="M418" s="148" t="s">
        <v>122</v>
      </c>
      <c r="N418" s="148" t="s">
        <v>122</v>
      </c>
      <c r="O418" s="190">
        <v>17.5</v>
      </c>
    </row>
    <row r="419" spans="1:15" x14ac:dyDescent="0.25">
      <c r="A419" s="182" t="s">
        <v>544</v>
      </c>
      <c r="B419" s="183">
        <v>40863.416666666664</v>
      </c>
      <c r="C419" s="189" t="s">
        <v>398</v>
      </c>
      <c r="D419" s="185" t="s">
        <v>122</v>
      </c>
      <c r="E419" s="148" t="s">
        <v>122</v>
      </c>
      <c r="F419" s="186" t="s">
        <v>122</v>
      </c>
      <c r="G419" s="182" t="s">
        <v>403</v>
      </c>
      <c r="H419" s="148">
        <v>40</v>
      </c>
      <c r="I419" s="148">
        <v>30</v>
      </c>
      <c r="J419" s="148">
        <v>4.4600000000000001E-2</v>
      </c>
      <c r="K419" s="190">
        <v>18.899999999999999</v>
      </c>
      <c r="L419" s="185">
        <v>20</v>
      </c>
      <c r="M419" s="148" t="s">
        <v>122</v>
      </c>
      <c r="N419" s="148" t="s">
        <v>122</v>
      </c>
      <c r="O419" s="190">
        <v>16.3</v>
      </c>
    </row>
    <row r="420" spans="1:15" x14ac:dyDescent="0.25">
      <c r="A420" s="182" t="s">
        <v>544</v>
      </c>
      <c r="B420" s="183">
        <v>40875.434027777781</v>
      </c>
      <c r="C420" s="189" t="s">
        <v>398</v>
      </c>
      <c r="D420" s="185">
        <v>20</v>
      </c>
      <c r="E420" s="148">
        <v>9</v>
      </c>
      <c r="F420" s="186" t="s">
        <v>122</v>
      </c>
      <c r="G420" s="182" t="s">
        <v>550</v>
      </c>
      <c r="H420" s="148" t="s">
        <v>122</v>
      </c>
      <c r="I420" s="148">
        <v>40</v>
      </c>
      <c r="J420" s="148">
        <v>6.5000000000000002E-2</v>
      </c>
      <c r="K420" s="190">
        <v>17.7</v>
      </c>
      <c r="L420" s="185">
        <v>40</v>
      </c>
      <c r="M420" s="148" t="s">
        <v>122</v>
      </c>
      <c r="N420" s="148" t="s">
        <v>122</v>
      </c>
      <c r="O420" s="187"/>
    </row>
    <row r="421" spans="1:15" x14ac:dyDescent="0.25">
      <c r="A421" s="182" t="s">
        <v>544</v>
      </c>
      <c r="B421" s="183">
        <v>40827.486111111109</v>
      </c>
      <c r="C421" s="189" t="s">
        <v>398</v>
      </c>
      <c r="D421" s="185">
        <v>40</v>
      </c>
      <c r="E421" s="148" t="s">
        <v>122</v>
      </c>
      <c r="F421" s="186" t="s">
        <v>122</v>
      </c>
      <c r="G421" s="182" t="s">
        <v>521</v>
      </c>
      <c r="H421" s="148">
        <v>9</v>
      </c>
      <c r="I421" s="148">
        <v>130</v>
      </c>
      <c r="J421" s="148">
        <v>0.13600000000000001</v>
      </c>
      <c r="K421" s="190">
        <v>20.399999999999999</v>
      </c>
      <c r="L421" s="185" t="s">
        <v>122</v>
      </c>
      <c r="M421" s="148" t="s">
        <v>122</v>
      </c>
      <c r="N421" s="148" t="s">
        <v>122</v>
      </c>
      <c r="O421" s="190">
        <v>16.899999999999999</v>
      </c>
    </row>
    <row r="422" spans="1:15" x14ac:dyDescent="0.25">
      <c r="A422" s="182" t="s">
        <v>544</v>
      </c>
      <c r="B422" s="183">
        <v>40833.458333333336</v>
      </c>
      <c r="C422" s="189" t="s">
        <v>398</v>
      </c>
      <c r="D422" s="185">
        <v>30</v>
      </c>
      <c r="E422" s="148">
        <v>9</v>
      </c>
      <c r="F422" s="186" t="s">
        <v>122</v>
      </c>
      <c r="G422" s="182" t="s">
        <v>517</v>
      </c>
      <c r="H422" s="148">
        <v>30</v>
      </c>
      <c r="I422" s="148">
        <v>110</v>
      </c>
      <c r="J422" s="148">
        <v>4.4999999999999998E-2</v>
      </c>
      <c r="K422" s="190">
        <v>19.399999999999999</v>
      </c>
      <c r="L422" s="185">
        <v>9</v>
      </c>
      <c r="M422" s="148" t="s">
        <v>122</v>
      </c>
      <c r="N422" s="148" t="s">
        <v>122</v>
      </c>
      <c r="O422" s="190">
        <v>18.5</v>
      </c>
    </row>
    <row r="423" spans="1:15" x14ac:dyDescent="0.25">
      <c r="A423" s="182" t="s">
        <v>544</v>
      </c>
      <c r="B423" s="183">
        <v>40840.416666666664</v>
      </c>
      <c r="C423" s="189" t="s">
        <v>398</v>
      </c>
      <c r="D423" s="185">
        <v>120</v>
      </c>
      <c r="E423" s="148">
        <v>40</v>
      </c>
      <c r="F423" s="186">
        <v>9</v>
      </c>
      <c r="G423" s="182" t="s">
        <v>403</v>
      </c>
      <c r="H423" s="148">
        <v>50</v>
      </c>
      <c r="I423" s="148">
        <v>210</v>
      </c>
      <c r="J423" s="148">
        <v>2.1000000000000001E-2</v>
      </c>
      <c r="K423" s="190">
        <v>19.3</v>
      </c>
      <c r="L423" s="185">
        <v>110</v>
      </c>
      <c r="M423" s="148">
        <v>20</v>
      </c>
      <c r="N423" s="148">
        <v>30</v>
      </c>
      <c r="O423" s="190">
        <v>18.100000000000001</v>
      </c>
    </row>
    <row r="424" spans="1:15" x14ac:dyDescent="0.25">
      <c r="A424" s="182" t="s">
        <v>544</v>
      </c>
      <c r="B424" s="183">
        <v>40792.431944444441</v>
      </c>
      <c r="C424" s="189" t="s">
        <v>398</v>
      </c>
      <c r="D424" s="185">
        <v>9</v>
      </c>
      <c r="E424" s="148" t="s">
        <v>122</v>
      </c>
      <c r="F424" s="186" t="s">
        <v>122</v>
      </c>
      <c r="G424" s="182" t="s">
        <v>521</v>
      </c>
      <c r="H424" s="148">
        <v>200</v>
      </c>
      <c r="I424" s="148">
        <v>140</v>
      </c>
      <c r="J424" s="148">
        <v>0.03</v>
      </c>
      <c r="K424" s="190">
        <v>20.9</v>
      </c>
      <c r="L424" s="185" t="s">
        <v>122</v>
      </c>
      <c r="M424" s="148" t="s">
        <v>122</v>
      </c>
      <c r="N424" s="148" t="s">
        <v>122</v>
      </c>
      <c r="O424" s="190">
        <v>17.7</v>
      </c>
    </row>
    <row r="425" spans="1:15" x14ac:dyDescent="0.25">
      <c r="A425" s="182" t="s">
        <v>544</v>
      </c>
      <c r="B425" s="183">
        <v>40798.4375</v>
      </c>
      <c r="C425" s="189" t="s">
        <v>398</v>
      </c>
      <c r="D425" s="185" t="s">
        <v>418</v>
      </c>
      <c r="E425" s="148" t="s">
        <v>122</v>
      </c>
      <c r="F425" s="186" t="s">
        <v>122</v>
      </c>
      <c r="G425" s="182" t="s">
        <v>521</v>
      </c>
      <c r="H425" s="148">
        <v>50</v>
      </c>
      <c r="I425" s="148">
        <v>150</v>
      </c>
      <c r="J425" s="148">
        <v>0.03</v>
      </c>
      <c r="K425" s="190">
        <v>20.8</v>
      </c>
      <c r="L425" s="185" t="s">
        <v>477</v>
      </c>
      <c r="M425" s="148" t="s">
        <v>122</v>
      </c>
      <c r="N425" s="148" t="s">
        <v>122</v>
      </c>
      <c r="O425" s="190">
        <v>17.899999999999999</v>
      </c>
    </row>
    <row r="426" spans="1:15" x14ac:dyDescent="0.25">
      <c r="A426" s="182" t="s">
        <v>544</v>
      </c>
      <c r="B426" s="183">
        <v>40805.416666666664</v>
      </c>
      <c r="C426" s="189" t="s">
        <v>398</v>
      </c>
      <c r="D426" s="185">
        <v>9</v>
      </c>
      <c r="E426" s="148">
        <v>9</v>
      </c>
      <c r="F426" s="186">
        <v>8</v>
      </c>
      <c r="G426" s="182" t="s">
        <v>556</v>
      </c>
      <c r="H426" s="148">
        <v>60</v>
      </c>
      <c r="I426" s="148">
        <v>60</v>
      </c>
      <c r="J426" s="148">
        <v>0.04</v>
      </c>
      <c r="K426" s="190">
        <v>19.899999999999999</v>
      </c>
      <c r="L426" s="185">
        <v>20</v>
      </c>
      <c r="M426" s="148">
        <v>9</v>
      </c>
      <c r="N426" s="148" t="s">
        <v>122</v>
      </c>
      <c r="O426" s="190">
        <v>19.399999999999999</v>
      </c>
    </row>
    <row r="427" spans="1:15" ht="13" thickBot="1" x14ac:dyDescent="0.3">
      <c r="A427" s="202" t="s">
        <v>544</v>
      </c>
      <c r="B427" s="203">
        <v>40812.486111111109</v>
      </c>
      <c r="C427" s="204" t="s">
        <v>398</v>
      </c>
      <c r="D427" s="205" t="s">
        <v>428</v>
      </c>
      <c r="E427" s="206">
        <v>9</v>
      </c>
      <c r="F427" s="207">
        <v>40</v>
      </c>
      <c r="G427" s="202" t="s">
        <v>401</v>
      </c>
      <c r="H427" s="206">
        <v>30</v>
      </c>
      <c r="I427" s="206">
        <v>140</v>
      </c>
      <c r="J427" s="206">
        <v>0.2</v>
      </c>
      <c r="K427" s="208">
        <v>20.399999999999999</v>
      </c>
      <c r="L427" s="205" t="s">
        <v>557</v>
      </c>
      <c r="M427" s="206" t="s">
        <v>122</v>
      </c>
      <c r="N427" s="206">
        <v>40</v>
      </c>
      <c r="O427" s="208">
        <v>19.399999999999999</v>
      </c>
    </row>
  </sheetData>
  <mergeCells count="6">
    <mergeCell ref="D1:F1"/>
    <mergeCell ref="G1:K1"/>
    <mergeCell ref="L1:O1"/>
    <mergeCell ref="D3:F3"/>
    <mergeCell ref="G3:I3"/>
    <mergeCell ref="L3:N3"/>
  </mergeCells>
  <printOptions horizontalCentered="1"/>
  <pageMargins left="0.25" right="0.25" top="0.75" bottom="0.75" header="0.3" footer="0.3"/>
  <pageSetup scale="78" orientation="portrait" r:id="rId1"/>
  <headerFooter>
    <oddHeader xml:space="preserve">&amp;C&amp;"Arial,Bold"&amp;14Bacteriological Quality in Coastal Stormdrains and Surfzone Receiving Waters </oddHeader>
    <oddFooter>&amp;CAttachment C-11-II.8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21</vt:i4>
      </vt:variant>
    </vt:vector>
  </HeadingPairs>
  <TitlesOfParts>
    <vt:vector size="39" baseType="lpstr">
      <vt:lpstr>TOC</vt:lpstr>
      <vt:lpstr>1 - Mass Lo EMC (2)</vt:lpstr>
      <vt:lpstr>2 - Mass Lo-Loads (2)</vt:lpstr>
      <vt:lpstr>3-29 Chem-MassLo</vt:lpstr>
      <vt:lpstr>30-34 Tox_MassLo</vt:lpstr>
      <vt:lpstr>35 SedTox_MAssLo</vt:lpstr>
      <vt:lpstr>36-57 PriorP_MassLo</vt:lpstr>
      <vt:lpstr>58 - MetCTR Editted</vt:lpstr>
      <vt:lpstr>59-65 Bacteria (3)</vt:lpstr>
      <vt:lpstr>66-67 Bacteria Hit Rank (2)</vt:lpstr>
      <vt:lpstr>68 p-values All Samples</vt:lpstr>
      <vt:lpstr>69 p-values Flows to OCean</vt:lpstr>
      <vt:lpstr>70-72 Chem_Bioass</vt:lpstr>
      <vt:lpstr>73 Tox_Bioass</vt:lpstr>
      <vt:lpstr>74-83 Chem_Harb</vt:lpstr>
      <vt:lpstr>84-89 Tox_HarbESt</vt:lpstr>
      <vt:lpstr>90-98 PriorP_Harb</vt:lpstr>
      <vt:lpstr>99 SQO</vt:lpstr>
      <vt:lpstr>'1 - Mass Lo EMC (2)'!Print_Area</vt:lpstr>
      <vt:lpstr>'2 - Mass Lo-Loads (2)'!Print_Area</vt:lpstr>
      <vt:lpstr>'30-34 Tox_MassLo'!Print_Area</vt:lpstr>
      <vt:lpstr>'3-29 Chem-MassLo'!Print_Area</vt:lpstr>
      <vt:lpstr>'35 SedTox_MAssLo'!Print_Area</vt:lpstr>
      <vt:lpstr>'36-57 PriorP_MassLo'!Print_Area</vt:lpstr>
      <vt:lpstr>'58 - MetCTR Editted'!Print_Area</vt:lpstr>
      <vt:lpstr>'66-67 Bacteria Hit Rank (2)'!Print_Area</vt:lpstr>
      <vt:lpstr>'68 p-values All Samples'!Print_Area</vt:lpstr>
      <vt:lpstr>'69 p-values Flows to OCean'!Print_Area</vt:lpstr>
      <vt:lpstr>'70-72 Chem_Bioass'!Print_Area</vt:lpstr>
      <vt:lpstr>'84-89 Tox_HarbESt'!Print_Area</vt:lpstr>
      <vt:lpstr>'99 SQO'!Print_Area</vt:lpstr>
      <vt:lpstr>'30-34 Tox_MassLo'!Print_Titles</vt:lpstr>
      <vt:lpstr>'3-29 Chem-MassLo'!Print_Titles</vt:lpstr>
      <vt:lpstr>'36-57 PriorP_MassLo'!Print_Titles</vt:lpstr>
      <vt:lpstr>'59-65 Bacteria (3)'!Print_Titles</vt:lpstr>
      <vt:lpstr>'70-72 Chem_Bioass'!Print_Titles</vt:lpstr>
      <vt:lpstr>'74-83 Chem_Harb'!Print_Titles</vt:lpstr>
      <vt:lpstr>'84-89 Tox_HarbESt'!Print_Titles</vt:lpstr>
      <vt:lpstr>'90-98 PriorP_Harb'!Print_Titles</vt:lpstr>
    </vt:vector>
  </TitlesOfParts>
  <Company>County of 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Iaali</dc:creator>
  <cp:lastModifiedBy>Amanda Iaali</cp:lastModifiedBy>
  <dcterms:created xsi:type="dcterms:W3CDTF">2017-03-10T22:21:36Z</dcterms:created>
  <dcterms:modified xsi:type="dcterms:W3CDTF">2017-03-15T16:16:51Z</dcterms:modified>
</cp:coreProperties>
</file>