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6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5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externalLinks/externalLink6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4000" windowHeight="9600" tabRatio="920" firstSheet="2" activeTab="2"/>
  </bookViews>
  <sheets>
    <sheet name="MASTER" sheetId="2" state="hidden" r:id="rId1"/>
    <sheet name="MASTER (2)" sheetId="3" state="hidden" r:id="rId2"/>
    <sheet name="REKAP IPDN" sheetId="46" r:id="rId3"/>
    <sheet name="REKAP IPDN (19 AGUST 2020)" sheetId="47" state="hidden" r:id="rId4"/>
    <sheet name="REKAP IPDN (CUTOFFREN17072020)" sheetId="49" state="hidden" r:id="rId5"/>
    <sheet name="REKAP BIRO I" sheetId="21" r:id="rId6"/>
    <sheet name="REKAP BIRO I (08 Jun 2020)" sheetId="48" state="hidden" r:id="rId7"/>
    <sheet name="REKAPBIRO I (CUTOFF00941190820)" sheetId="50" state="hidden" r:id="rId8"/>
    <sheet name="1. TU BIRO I" sheetId="4" r:id="rId9"/>
    <sheet name="2. AKADEMIK" sheetId="5" r:id="rId10"/>
    <sheet name="3. PERENCANAAN" sheetId="6" r:id="rId11"/>
    <sheet name="4. FPP" sheetId="7" r:id="rId12"/>
    <sheet name="5. FMP" sheetId="15" r:id="rId13"/>
    <sheet name="6. FHT" sheetId="16" r:id="rId14"/>
    <sheet name="7. SENAT" sheetId="11" r:id="rId15"/>
    <sheet name="8. LPMI" sheetId="10" r:id="rId16"/>
    <sheet name="9. LPM" sheetId="13" r:id="rId17"/>
    <sheet name="10. LPRS" sheetId="14" r:id="rId18"/>
    <sheet name="11. TP" sheetId="12" r:id="rId19"/>
    <sheet name="12. PERPUS" sheetId="18" r:id="rId20"/>
    <sheet name="13. LAB. BHS" sheetId="19" r:id="rId21"/>
    <sheet name="14. LAB. MUSEUM" sheetId="20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xlnm._FilterDatabase" localSheetId="8" hidden="1">'1. TU BIRO I'!$A$10:$A$29</definedName>
    <definedName name="_xlnm._FilterDatabase" localSheetId="17" hidden="1">'10. LPRS'!$A$9:$A$142</definedName>
    <definedName name="_xlnm._FilterDatabase" localSheetId="18" hidden="1">'11. TP'!$A$9:$A$38</definedName>
    <definedName name="_xlnm._FilterDatabase" localSheetId="19" hidden="1">'12. PERPUS'!$A$9:$A$42</definedName>
    <definedName name="_xlnm._FilterDatabase" localSheetId="20" hidden="1">'13. LAB. BHS'!$A$9:$A$39</definedName>
    <definedName name="_xlnm._FilterDatabase" localSheetId="21" hidden="1">'14. LAB. MUSEUM'!$A$9:$A$33</definedName>
    <definedName name="_xlnm._FilterDatabase" localSheetId="9" hidden="1">'2. AKADEMIK'!$A$9:$A$157</definedName>
    <definedName name="_xlnm._FilterDatabase" localSheetId="10" hidden="1">'3. PERENCANAAN'!$A$9:$A$131</definedName>
    <definedName name="_xlnm._FilterDatabase" localSheetId="11" hidden="1">'4. FPP'!$A$9:$A$172</definedName>
    <definedName name="_xlnm._FilterDatabase" localSheetId="12" hidden="1">'5. FMP'!$A$9:$A$204</definedName>
    <definedName name="_xlnm._FilterDatabase" localSheetId="13" hidden="1">'6. FHT'!$A$9:$A$131</definedName>
    <definedName name="_xlnm._FilterDatabase" localSheetId="14" hidden="1">'7. SENAT'!$A$9:$A$30</definedName>
    <definedName name="_xlnm._FilterDatabase" localSheetId="15" hidden="1">'8. LPMI'!$A$9:$A$105</definedName>
    <definedName name="_xlnm._FilterDatabase" localSheetId="16" hidden="1">'9. LPM'!$A$9:$A$122</definedName>
    <definedName name="_xlnm._FilterDatabase" localSheetId="0" hidden="1">MASTER!$A$3:$A$1788</definedName>
    <definedName name="_xlnm._FilterDatabase" localSheetId="1" hidden="1">'MASTER (2)'!$A$9:$A$1840</definedName>
    <definedName name="_xlnm.Print_Area" localSheetId="8">'1. TU BIRO I'!$A$1:$G$29</definedName>
    <definedName name="_xlnm.Print_Area" localSheetId="17">'10. LPRS'!$A$1:$G$142</definedName>
    <definedName name="_xlnm.Print_Area" localSheetId="18">'11. TP'!$A$1:$G$39</definedName>
    <definedName name="_xlnm.Print_Area" localSheetId="19">'12. PERPUS'!$A$1:$G$43</definedName>
    <definedName name="_xlnm.Print_Area" localSheetId="20">'13. LAB. BHS'!$A$1:$G$40</definedName>
    <definedName name="_xlnm.Print_Area" localSheetId="21">'14. LAB. MUSEUM'!$A$1:$G$34</definedName>
    <definedName name="_xlnm.Print_Area" localSheetId="9">'2. AKADEMIK'!$A$1:$G$158</definedName>
    <definedName name="_xlnm.Print_Area" localSheetId="10">'3. PERENCANAAN'!$A$1:$G$132</definedName>
    <definedName name="_xlnm.Print_Area" localSheetId="11">'4. FPP'!$A$1:$G$173</definedName>
    <definedName name="_xlnm.Print_Area" localSheetId="12">'5. FMP'!$A$1:$G$205</definedName>
    <definedName name="_xlnm.Print_Area" localSheetId="13">'6. FHT'!$A$1:$G$132</definedName>
    <definedName name="_xlnm.Print_Area" localSheetId="14">'7. SENAT'!$A$1:$G$31</definedName>
    <definedName name="_xlnm.Print_Area" localSheetId="15">'8. LPMI'!$A$1:$G$105</definedName>
    <definedName name="_xlnm.Print_Area" localSheetId="16">'9. LPM'!$A$1:$G$122</definedName>
    <definedName name="_xlnm.Print_Area" localSheetId="5">'REKAP BIRO I'!$A$1:$G$28</definedName>
    <definedName name="_xlnm.Print_Area" localSheetId="6">'REKAP BIRO I (08 Jun 2020)'!$A$1:$G$28</definedName>
    <definedName name="_xlnm.Print_Area" localSheetId="2">'REKAP IPDN'!$A$1:$H$12</definedName>
    <definedName name="_xlnm.Print_Area" localSheetId="3">'REKAP IPDN (19 AGUST 2020)'!$A$1:$H$14</definedName>
    <definedName name="_xlnm.Print_Area" localSheetId="4">'REKAP IPDN (CUTOFFREN17072020)'!$A$1:$H$12</definedName>
    <definedName name="_xlnm.Print_Area" localSheetId="7">'REKAPBIRO I (CUTOFF00941190820)'!$A$1:$G$28</definedName>
    <definedName name="_xlnm.Print_Titles" localSheetId="17">'10. LPRS'!$6:$8</definedName>
    <definedName name="_xlnm.Print_Titles" localSheetId="18">'11. TP'!$6:$8</definedName>
    <definedName name="_xlnm.Print_Titles" localSheetId="19">'12. PERPUS'!$6:$8</definedName>
    <definedName name="_xlnm.Print_Titles" localSheetId="20">'13. LAB. BHS'!$6:$8</definedName>
    <definedName name="_xlnm.Print_Titles" localSheetId="21">'14. LAB. MUSEUM'!$6:$8</definedName>
    <definedName name="_xlnm.Print_Titles" localSheetId="9">'2. AKADEMIK'!$6:$8</definedName>
    <definedName name="_xlnm.Print_Titles" localSheetId="10">'3. PERENCANAAN'!$6:$8</definedName>
    <definedName name="_xlnm.Print_Titles" localSheetId="11">'4. FPP'!$6:$8</definedName>
    <definedName name="_xlnm.Print_Titles" localSheetId="12">'5. FMP'!$6:$8</definedName>
    <definedName name="_xlnm.Print_Titles" localSheetId="13">'6. FHT'!$6:$8</definedName>
    <definedName name="_xlnm.Print_Titles" localSheetId="14">'7. SENAT'!$6:$8</definedName>
    <definedName name="_xlnm.Print_Titles" localSheetId="15">'8. LPMI'!$6:$8</definedName>
    <definedName name="_xlnm.Print_Titles" localSheetId="16">'9. LPM'!$6:$8</definedName>
    <definedName name="_xlnm.Print_Titles" localSheetId="1">'MASTER (2)'!$5:$8</definedName>
    <definedName name="_xlnm.Print_Titles" localSheetId="5">'REKAP BIRO I'!$7:$8</definedName>
    <definedName name="_xlnm.Print_Titles" localSheetId="6">'REKAP BIRO I (08 Jun 2020)'!$7:$8</definedName>
    <definedName name="_xlnm.Print_Titles" localSheetId="2">'REKAP IPDN'!$6:$7</definedName>
    <definedName name="_xlnm.Print_Titles" localSheetId="3">'REKAP IPDN (19 AGUST 2020)'!$6:$7</definedName>
    <definedName name="_xlnm.Print_Titles" localSheetId="4">'REKAP IPDN (CUTOFFREN17072020)'!$6:$7</definedName>
    <definedName name="_xlnm.Print_Titles" localSheetId="7">'REKAPBIRO I (CUTOFF00941190820)'!$7:$8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8"/>
  <c r="D55" i="5" l="1"/>
  <c r="D56" l="1"/>
  <c r="D79" i="7" l="1"/>
  <c r="D18" l="1"/>
  <c r="D133" l="1"/>
  <c r="D88" i="5" l="1"/>
  <c r="D113" i="6" l="1"/>
  <c r="D106"/>
  <c r="D18" i="18" l="1"/>
  <c r="D96" i="16" l="1"/>
  <c r="D61" i="7" l="1"/>
  <c r="D18" i="15" l="1"/>
  <c r="D202" l="1"/>
  <c r="D44" i="6" l="1"/>
  <c r="D40" l="1"/>
  <c r="D127" i="14" l="1"/>
  <c r="D27" i="12"/>
  <c r="D121" i="15" l="1"/>
  <c r="D60" i="7" l="1"/>
  <c r="F51" i="16" l="1"/>
  <c r="F35"/>
  <c r="D15" i="18"/>
  <c r="F88" i="5" l="1"/>
  <c r="D22" i="19"/>
  <c r="D21"/>
  <c r="D34" i="16" l="1"/>
  <c r="D42" i="18" l="1"/>
  <c r="D136" i="14" l="1"/>
  <c r="D21" i="4" l="1"/>
  <c r="D138" i="15" l="1"/>
  <c r="D133"/>
  <c r="D168"/>
  <c r="D117" i="5" l="1"/>
  <c r="D143" i="15" l="1"/>
  <c r="D128"/>
  <c r="D143" i="5" l="1"/>
  <c r="D61" i="10" l="1"/>
  <c r="D83" i="7" l="1"/>
  <c r="D84"/>
  <c r="D94" i="5" l="1"/>
  <c r="D57" i="7" l="1"/>
  <c r="D53"/>
  <c r="D102" i="16" l="1"/>
  <c r="D130" i="15" l="1"/>
  <c r="D151" i="5" l="1"/>
  <c r="D137"/>
  <c r="D104" i="16" l="1"/>
  <c r="D69" i="13" l="1"/>
  <c r="D82" i="10" l="1"/>
  <c r="D78"/>
  <c r="D67"/>
  <c r="D24" i="5" l="1"/>
  <c r="D54" i="7" l="1"/>
  <c r="C18" l="1"/>
  <c r="D23" i="19"/>
  <c r="D95" i="5" l="1"/>
  <c r="D22" i="15" l="1"/>
  <c r="D106" i="16" l="1"/>
  <c r="D105"/>
  <c r="F34" l="1"/>
  <c r="F91" i="15"/>
  <c r="F18"/>
  <c r="F83" i="7"/>
  <c r="F18"/>
  <c r="D135" i="5"/>
  <c r="D73" i="13" l="1"/>
  <c r="D134" i="7" l="1"/>
  <c r="D145"/>
  <c r="D58" l="1"/>
  <c r="E11" i="47" l="1"/>
  <c r="D34" i="15"/>
  <c r="D32"/>
  <c r="D30"/>
  <c r="D28"/>
  <c r="D22" i="4" l="1"/>
  <c r="D147" i="5" l="1"/>
  <c r="D18" i="20" l="1"/>
  <c r="D81" i="5" l="1"/>
  <c r="D65" i="7" l="1"/>
  <c r="D99" i="16" l="1"/>
  <c r="D88" l="1"/>
  <c r="D93" i="15" l="1"/>
  <c r="D64" i="7" l="1"/>
  <c r="D101" i="15" l="1"/>
  <c r="D102"/>
  <c r="D21" i="16" l="1"/>
  <c r="D90" i="15"/>
  <c r="D93" i="7" l="1"/>
  <c r="D97" i="16" l="1"/>
  <c r="D96" i="5" l="1"/>
  <c r="D29" i="7" l="1"/>
  <c r="D27"/>
  <c r="D54" i="5" l="1"/>
  <c r="D53"/>
  <c r="D20" i="4" l="1"/>
  <c r="D95" i="6" l="1"/>
  <c r="D32" l="1"/>
  <c r="D18" i="19" l="1"/>
  <c r="D70" i="14" l="1"/>
  <c r="D64"/>
  <c r="D58" i="15" l="1"/>
  <c r="D50"/>
  <c r="D90" i="10" l="1"/>
  <c r="D90" i="16" l="1"/>
  <c r="D89"/>
  <c r="F17" i="12" l="1"/>
  <c r="F122" i="15" l="1"/>
  <c r="D107" l="1"/>
  <c r="F146" i="7" l="1"/>
  <c r="F135"/>
  <c r="F110" i="6" l="1"/>
  <c r="F109"/>
  <c r="F105"/>
  <c r="F96" i="5"/>
  <c r="F95"/>
  <c r="F94"/>
  <c r="E93"/>
  <c r="D93"/>
  <c r="C93"/>
  <c r="D23" i="4"/>
  <c r="D19"/>
  <c r="F93" i="5" l="1"/>
  <c r="D39" i="18"/>
  <c r="D170" i="7" l="1"/>
  <c r="D17" i="19" l="1"/>
  <c r="D135" i="14" l="1"/>
  <c r="D130"/>
  <c r="D27" i="16" l="1"/>
  <c r="D16" i="4" l="1"/>
  <c r="D125" i="6" l="1"/>
  <c r="D107" i="16" l="1"/>
  <c r="F11" i="49" l="1"/>
  <c r="E11"/>
  <c r="F10"/>
  <c r="E26" i="50"/>
  <c r="D26"/>
  <c r="C26"/>
  <c r="E25"/>
  <c r="C25"/>
  <c r="E24"/>
  <c r="E23"/>
  <c r="E22"/>
  <c r="E20"/>
  <c r="E19"/>
  <c r="E17"/>
  <c r="A5"/>
  <c r="A3"/>
  <c r="D11" i="49"/>
  <c r="B11"/>
  <c r="D10"/>
  <c r="B10"/>
  <c r="D9"/>
  <c r="B9"/>
  <c r="B8"/>
  <c r="D47" i="7"/>
  <c r="F26" i="50" l="1"/>
  <c r="H11" i="49"/>
  <c r="G26" i="50"/>
  <c r="G11" i="49"/>
  <c r="D28" i="16"/>
  <c r="D101" l="1"/>
  <c r="D100"/>
  <c r="D16" i="15" l="1"/>
  <c r="D106" l="1"/>
  <c r="D123" i="14" l="1"/>
  <c r="D45" i="13" l="1"/>
  <c r="D47" i="15" l="1"/>
  <c r="D16" i="11" l="1"/>
  <c r="D125" i="14" l="1"/>
  <c r="D21" l="1"/>
  <c r="D45" i="15" l="1"/>
  <c r="D38" i="16" l="1"/>
  <c r="D42"/>
  <c r="D40"/>
  <c r="D55" i="7" l="1"/>
  <c r="D85" l="1"/>
  <c r="D44" i="10" l="1"/>
  <c r="D26" i="14" l="1"/>
  <c r="D94" i="10" l="1"/>
  <c r="D121" i="14" l="1"/>
  <c r="D74" l="1"/>
  <c r="D25" l="1"/>
  <c r="D22"/>
  <c r="D104" i="6" l="1"/>
  <c r="D48" i="15" l="1"/>
  <c r="D35" i="6" l="1"/>
  <c r="D48" i="10" l="1"/>
  <c r="D43" l="1"/>
  <c r="D38"/>
  <c r="D24" l="1"/>
  <c r="D40" i="7" l="1"/>
  <c r="D15" i="20" l="1"/>
  <c r="D98" i="7" l="1"/>
  <c r="D16" l="1"/>
  <c r="D122" i="13" l="1"/>
  <c r="D94" i="6" l="1"/>
  <c r="D14" i="20" l="1"/>
  <c r="D67" i="16" l="1"/>
  <c r="D20" l="1"/>
  <c r="D89" i="15" l="1"/>
  <c r="D62" l="1"/>
  <c r="E103" i="14" l="1"/>
  <c r="D103"/>
  <c r="C103"/>
  <c r="F108"/>
  <c r="F107"/>
  <c r="F106"/>
  <c r="F22"/>
  <c r="E13" i="13"/>
  <c r="F51"/>
  <c r="F50"/>
  <c r="F49"/>
  <c r="F48"/>
  <c r="E47"/>
  <c r="D47"/>
  <c r="C47"/>
  <c r="C13" s="1"/>
  <c r="E46" i="10"/>
  <c r="F99"/>
  <c r="F98"/>
  <c r="F97"/>
  <c r="F96"/>
  <c r="E95"/>
  <c r="D95"/>
  <c r="C95"/>
  <c r="G95" s="1"/>
  <c r="C91"/>
  <c r="F94"/>
  <c r="F93"/>
  <c r="F92"/>
  <c r="E91"/>
  <c r="D91"/>
  <c r="F90"/>
  <c r="F89"/>
  <c r="F88"/>
  <c r="F87"/>
  <c r="E86"/>
  <c r="D86"/>
  <c r="C86"/>
  <c r="F47" i="13" l="1"/>
  <c r="F95" i="10"/>
  <c r="G47" i="13"/>
  <c r="F91" i="10"/>
  <c r="G91"/>
  <c r="F86"/>
  <c r="G86"/>
  <c r="F64" i="16" l="1"/>
  <c r="E77" i="15" l="1"/>
  <c r="D77"/>
  <c r="C77"/>
  <c r="F81"/>
  <c r="F80"/>
  <c r="F79"/>
  <c r="F78"/>
  <c r="F77" l="1"/>
  <c r="D69" i="14"/>
  <c r="D75"/>
  <c r="F65" i="7" l="1"/>
  <c r="F64"/>
  <c r="F59"/>
  <c r="F58"/>
  <c r="F39" i="6"/>
  <c r="E39"/>
  <c r="D39"/>
  <c r="C39"/>
  <c r="E27"/>
  <c r="F42"/>
  <c r="F41"/>
  <c r="F40"/>
  <c r="E13" i="5"/>
  <c r="E78"/>
  <c r="D78"/>
  <c r="C78"/>
  <c r="F81"/>
  <c r="F80"/>
  <c r="F79"/>
  <c r="F19"/>
  <c r="F78" l="1"/>
  <c r="G39" i="6"/>
  <c r="D17" i="15"/>
  <c r="D62" i="10" l="1"/>
  <c r="D78" i="7" l="1"/>
  <c r="D45" i="10" l="1"/>
  <c r="D18" i="16" l="1"/>
  <c r="D17" i="7" l="1"/>
  <c r="D111" i="14" l="1"/>
  <c r="D129" i="5" l="1"/>
  <c r="D131" i="14" l="1"/>
  <c r="D126"/>
  <c r="D69" i="16" l="1"/>
  <c r="D85" i="10" l="1"/>
  <c r="D68" i="16" l="1"/>
  <c r="D43" i="7" l="1"/>
  <c r="D33" i="16" l="1"/>
  <c r="D105" i="15" l="1"/>
  <c r="D26" l="1"/>
  <c r="D59" i="5" l="1"/>
  <c r="D52"/>
  <c r="E26" i="48" l="1"/>
  <c r="D26"/>
  <c r="C26"/>
  <c r="E25"/>
  <c r="C25"/>
  <c r="E24"/>
  <c r="E23"/>
  <c r="E22"/>
  <c r="E17"/>
  <c r="A5"/>
  <c r="A3"/>
  <c r="F11" i="47"/>
  <c r="D11"/>
  <c r="B11"/>
  <c r="D10"/>
  <c r="B10"/>
  <c r="D9"/>
  <c r="B9"/>
  <c r="B8"/>
  <c r="F26" i="48" l="1"/>
  <c r="H11" i="47"/>
  <c r="G26" i="48"/>
  <c r="G11" i="47"/>
  <c r="D16" i="14" l="1"/>
  <c r="D18"/>
  <c r="D51" i="15" l="1"/>
  <c r="D157" i="5" l="1"/>
  <c r="D129" i="16" l="1"/>
  <c r="D142" i="5" l="1"/>
  <c r="D140"/>
  <c r="D115" l="1"/>
  <c r="D112"/>
  <c r="A3" l="1"/>
  <c r="D63" i="14" l="1"/>
  <c r="E100" i="15" l="1"/>
  <c r="D100"/>
  <c r="C100"/>
  <c r="F102"/>
  <c r="F101"/>
  <c r="E92" i="7"/>
  <c r="D92"/>
  <c r="C92"/>
  <c r="F93"/>
  <c r="F92" s="1"/>
  <c r="F100" i="15" l="1"/>
  <c r="E90" i="5"/>
  <c r="C90"/>
  <c r="D91"/>
  <c r="F91" s="1"/>
  <c r="D60"/>
  <c r="D90" l="1"/>
  <c r="D15" i="19"/>
  <c r="D107" i="5" l="1"/>
  <c r="D39" i="19" l="1"/>
  <c r="D41" i="18" l="1"/>
  <c r="D36" i="6" l="1"/>
  <c r="D24" l="1"/>
  <c r="D14" i="18" l="1"/>
  <c r="D71" i="13" l="1"/>
  <c r="D83" i="6" l="1"/>
  <c r="D120" i="15" l="1"/>
  <c r="D33" i="20" l="1"/>
  <c r="D30" i="11" l="1"/>
  <c r="D68" i="10" l="1"/>
  <c r="D84" i="15"/>
  <c r="D36"/>
  <c r="D15" i="11" l="1"/>
  <c r="D24" i="15" l="1"/>
  <c r="F23" i="4" l="1"/>
  <c r="F22"/>
  <c r="F21"/>
  <c r="F20"/>
  <c r="F19"/>
  <c r="E18"/>
  <c r="D18"/>
  <c r="C18"/>
  <c r="D25" i="10"/>
  <c r="D21"/>
  <c r="F18" i="4" l="1"/>
  <c r="E42" i="10"/>
  <c r="D42"/>
  <c r="C42"/>
  <c r="F45"/>
  <c r="F44"/>
  <c r="F43"/>
  <c r="F42" l="1"/>
  <c r="G42"/>
  <c r="F33" i="16"/>
  <c r="F17" i="7"/>
  <c r="F92" i="6"/>
  <c r="D91"/>
  <c r="F91" s="1"/>
  <c r="F95"/>
  <c r="F75" i="5"/>
  <c r="F74"/>
  <c r="F71"/>
  <c r="F70"/>
  <c r="F69"/>
  <c r="F68" s="1"/>
  <c r="E68"/>
  <c r="D68"/>
  <c r="C68"/>
  <c r="F61"/>
  <c r="F55"/>
  <c r="D17" i="14" l="1"/>
  <c r="D142" l="1"/>
  <c r="D131" i="6" l="1"/>
  <c r="D108" l="1"/>
  <c r="D74" l="1"/>
  <c r="D64" l="1"/>
  <c r="D122" i="14" l="1"/>
  <c r="D120"/>
  <c r="D110" l="1"/>
  <c r="D73" l="1"/>
  <c r="D25" i="7" l="1"/>
  <c r="D40" i="10" l="1"/>
  <c r="D26" i="20" l="1"/>
  <c r="D112" i="7" l="1"/>
  <c r="D108" i="13" l="1"/>
  <c r="D24" l="1"/>
  <c r="D97" i="7" l="1"/>
  <c r="D81" l="1"/>
  <c r="D45" l="1"/>
  <c r="D15"/>
  <c r="D124" i="6" l="1"/>
  <c r="D120"/>
  <c r="D116"/>
  <c r="D123" l="1"/>
  <c r="D119"/>
  <c r="D115"/>
  <c r="D46" l="1"/>
  <c r="D29" l="1"/>
  <c r="D131" i="5" l="1"/>
  <c r="D128"/>
  <c r="D126"/>
  <c r="D27" i="19" l="1"/>
  <c r="D41" i="13" l="1"/>
  <c r="D14" i="10" l="1"/>
  <c r="D82" i="16" l="1"/>
  <c r="D15" i="15" l="1"/>
  <c r="D110" i="13" l="1"/>
  <c r="D21" l="1"/>
  <c r="D99" i="7" l="1"/>
  <c r="D94" i="15" l="1"/>
  <c r="D73" i="10" l="1"/>
  <c r="D50"/>
  <c r="D27" i="18" l="1"/>
  <c r="D87" i="15" l="1"/>
  <c r="D52" l="1"/>
  <c r="D88" i="6" l="1"/>
  <c r="D66" l="1"/>
  <c r="D61" l="1"/>
  <c r="D54" l="1"/>
  <c r="D25" i="20" l="1"/>
  <c r="D63" i="13" l="1"/>
  <c r="D113" i="14" l="1"/>
  <c r="D67" l="1"/>
  <c r="D61"/>
  <c r="D34" l="1"/>
  <c r="D15"/>
  <c r="D31" i="7" l="1"/>
  <c r="D23"/>
  <c r="D21"/>
  <c r="D76" i="6" l="1"/>
  <c r="D30" l="1"/>
  <c r="D71" i="14" l="1"/>
  <c r="D116" i="13"/>
  <c r="D16" l="1"/>
  <c r="D86" i="7" l="1"/>
  <c r="D19" i="19" l="1"/>
  <c r="D26" i="13" l="1"/>
  <c r="D68" i="14" l="1"/>
  <c r="D62"/>
  <c r="D107" i="7" l="1"/>
  <c r="D28" i="12" l="1"/>
  <c r="D18" l="1"/>
  <c r="D85" i="5" l="1"/>
  <c r="D86" i="15" l="1"/>
  <c r="D20" l="1"/>
  <c r="D19" i="7" l="1"/>
  <c r="D58" i="10" l="1"/>
  <c r="D77" i="14" l="1"/>
  <c r="D65"/>
  <c r="D133" l="1"/>
  <c r="D27" i="20" l="1"/>
  <c r="D133" i="5" l="1"/>
  <c r="D57" l="1"/>
  <c r="D16" i="6" l="1"/>
  <c r="D17" i="10" l="1"/>
  <c r="D67" i="6" l="1"/>
  <c r="D22" l="1"/>
  <c r="D62"/>
  <c r="F36" i="10" l="1"/>
  <c r="F35"/>
  <c r="F34"/>
  <c r="D33"/>
  <c r="D32" s="1"/>
  <c r="E32"/>
  <c r="C32"/>
  <c r="G32" l="1"/>
  <c r="F33"/>
  <c r="F32" s="1"/>
  <c r="E40" i="13" l="1"/>
  <c r="D40"/>
  <c r="C40"/>
  <c r="F42"/>
  <c r="F43"/>
  <c r="F41"/>
  <c r="F40" l="1"/>
  <c r="G40"/>
  <c r="D105" i="10"/>
  <c r="D38" i="12" l="1"/>
  <c r="D16" l="1"/>
  <c r="D14"/>
  <c r="D114" i="13" l="1"/>
  <c r="D106"/>
  <c r="D100"/>
  <c r="D54" l="1"/>
  <c r="D19" l="1"/>
  <c r="D15"/>
  <c r="D71" i="10" l="1"/>
  <c r="D64"/>
  <c r="D19" l="1"/>
  <c r="D76" i="7" l="1"/>
  <c r="D128" i="14" l="1"/>
  <c r="D115" l="1"/>
  <c r="D19" l="1"/>
  <c r="D69" i="10" l="1"/>
  <c r="D65"/>
  <c r="D27" l="1"/>
  <c r="D22" l="1"/>
  <c r="D97" i="6" l="1"/>
  <c r="D59" l="1"/>
  <c r="D16" i="18" l="1"/>
  <c r="D63" i="5" l="1"/>
  <c r="D108" l="1"/>
  <c r="D29" i="19" l="1"/>
  <c r="D17" i="11" l="1"/>
  <c r="D36" i="5" l="1"/>
  <c r="D89" l="1"/>
  <c r="D90" i="6" l="1"/>
  <c r="D82"/>
  <c r="D71"/>
  <c r="D18" l="1"/>
  <c r="D15"/>
  <c r="D145" i="5" l="1"/>
  <c r="D110" l="1"/>
  <c r="D106"/>
  <c r="D104"/>
  <c r="D102"/>
  <c r="D25" i="19" l="1"/>
  <c r="D14"/>
  <c r="D112" i="13" l="1"/>
  <c r="D94"/>
  <c r="D61" l="1"/>
  <c r="D87" i="5" l="1"/>
  <c r="D84"/>
  <c r="D15" l="1"/>
  <c r="D32" i="16" l="1"/>
  <c r="D17" l="1"/>
  <c r="D17" i="4" l="1"/>
  <c r="D111" i="6" l="1"/>
  <c r="D101" l="1"/>
  <c r="D72"/>
  <c r="D19" l="1"/>
  <c r="D26"/>
  <c r="D33" l="1"/>
  <c r="D29" i="4" l="1"/>
  <c r="D38" i="15" l="1"/>
  <c r="D204" l="1"/>
  <c r="D36" i="16" l="1"/>
  <c r="D131" l="1"/>
  <c r="D33" i="7" l="1"/>
  <c r="D172" l="1"/>
  <c r="F11" i="46" l="1"/>
  <c r="F10"/>
  <c r="D10"/>
  <c r="D9"/>
  <c r="E26" i="21" l="1"/>
  <c r="D26"/>
  <c r="C26"/>
  <c r="E25"/>
  <c r="C25"/>
  <c r="A3" i="20" l="1"/>
  <c r="A3" i="19"/>
  <c r="A3" i="18"/>
  <c r="A3" i="12"/>
  <c r="A3" i="14"/>
  <c r="A3" i="13"/>
  <c r="A3" i="10"/>
  <c r="A3" i="11"/>
  <c r="A3" i="16"/>
  <c r="A3" i="15"/>
  <c r="A3" i="7"/>
  <c r="A3" i="6"/>
  <c r="A3" i="4"/>
  <c r="A5" i="21"/>
  <c r="G31" i="12"/>
  <c r="G29"/>
  <c r="F32"/>
  <c r="F28"/>
  <c r="F26" s="1"/>
  <c r="F27"/>
  <c r="F38"/>
  <c r="F37" s="1"/>
  <c r="F36" s="1"/>
  <c r="F35" s="1"/>
  <c r="F34" s="1"/>
  <c r="F30"/>
  <c r="F29" s="1"/>
  <c r="F25"/>
  <c r="F24" s="1"/>
  <c r="F23"/>
  <c r="F22"/>
  <c r="F21"/>
  <c r="F20"/>
  <c r="F18"/>
  <c r="F16"/>
  <c r="F15"/>
  <c r="F14"/>
  <c r="E37"/>
  <c r="E36" s="1"/>
  <c r="E35" s="1"/>
  <c r="E34" s="1"/>
  <c r="F31"/>
  <c r="E31"/>
  <c r="E29"/>
  <c r="E26"/>
  <c r="E24"/>
  <c r="E19"/>
  <c r="E13"/>
  <c r="E12" s="1"/>
  <c r="E11" s="1"/>
  <c r="E10" s="1"/>
  <c r="D37"/>
  <c r="G37" s="1"/>
  <c r="D31"/>
  <c r="D29"/>
  <c r="D26"/>
  <c r="G26" s="1"/>
  <c r="D24"/>
  <c r="D19"/>
  <c r="D13"/>
  <c r="C31"/>
  <c r="C29"/>
  <c r="C26"/>
  <c r="C24"/>
  <c r="G24" s="1"/>
  <c r="C19"/>
  <c r="G19" s="1"/>
  <c r="C13"/>
  <c r="G90" i="14"/>
  <c r="G48"/>
  <c r="F142"/>
  <c r="F141" s="1"/>
  <c r="F140" s="1"/>
  <c r="F139" s="1"/>
  <c r="F138" s="1"/>
  <c r="F136"/>
  <c r="F135"/>
  <c r="F115"/>
  <c r="F133"/>
  <c r="F132"/>
  <c r="F131"/>
  <c r="F130"/>
  <c r="F128"/>
  <c r="F127"/>
  <c r="F126"/>
  <c r="F125"/>
  <c r="F123"/>
  <c r="F122"/>
  <c r="F121"/>
  <c r="F120"/>
  <c r="F101"/>
  <c r="F100"/>
  <c r="F99"/>
  <c r="F98"/>
  <c r="F97"/>
  <c r="F96"/>
  <c r="F95"/>
  <c r="F93"/>
  <c r="F92"/>
  <c r="F91"/>
  <c r="F105"/>
  <c r="F104"/>
  <c r="F111"/>
  <c r="F110"/>
  <c r="F114"/>
  <c r="F113"/>
  <c r="F83"/>
  <c r="F82"/>
  <c r="F81"/>
  <c r="F80"/>
  <c r="F52"/>
  <c r="F51"/>
  <c r="F50"/>
  <c r="F49"/>
  <c r="F47"/>
  <c r="F46"/>
  <c r="F45"/>
  <c r="F44"/>
  <c r="F42"/>
  <c r="F41"/>
  <c r="F40"/>
  <c r="F39"/>
  <c r="F37"/>
  <c r="F36"/>
  <c r="F35"/>
  <c r="F34"/>
  <c r="F89"/>
  <c r="F84" s="1"/>
  <c r="F88"/>
  <c r="F87"/>
  <c r="F86"/>
  <c r="F85"/>
  <c r="F77"/>
  <c r="F76"/>
  <c r="F75"/>
  <c r="F74"/>
  <c r="F73"/>
  <c r="F71"/>
  <c r="F70"/>
  <c r="F69"/>
  <c r="F68"/>
  <c r="F67"/>
  <c r="F65"/>
  <c r="F64"/>
  <c r="F63"/>
  <c r="F62"/>
  <c r="F61"/>
  <c r="F58"/>
  <c r="F57"/>
  <c r="F56"/>
  <c r="F55"/>
  <c r="F54"/>
  <c r="F32"/>
  <c r="F31"/>
  <c r="F30"/>
  <c r="F29"/>
  <c r="F28"/>
  <c r="F26"/>
  <c r="F25"/>
  <c r="F24"/>
  <c r="F23"/>
  <c r="F21"/>
  <c r="F19"/>
  <c r="F18"/>
  <c r="F17"/>
  <c r="F16"/>
  <c r="F15"/>
  <c r="E141"/>
  <c r="E140" s="1"/>
  <c r="E139" s="1"/>
  <c r="E138" s="1"/>
  <c r="E134"/>
  <c r="E129"/>
  <c r="E124"/>
  <c r="E119"/>
  <c r="E118"/>
  <c r="E117" s="1"/>
  <c r="E112"/>
  <c r="E109"/>
  <c r="E102"/>
  <c r="E94"/>
  <c r="F90"/>
  <c r="E90"/>
  <c r="E84"/>
  <c r="E79"/>
  <c r="E78"/>
  <c r="E72"/>
  <c r="E66"/>
  <c r="E60"/>
  <c r="E59"/>
  <c r="E53"/>
  <c r="E48"/>
  <c r="E43"/>
  <c r="E38"/>
  <c r="E33"/>
  <c r="E27"/>
  <c r="E20"/>
  <c r="E13" s="1"/>
  <c r="E14"/>
  <c r="D141"/>
  <c r="D140" s="1"/>
  <c r="D134"/>
  <c r="D129"/>
  <c r="D124"/>
  <c r="D119"/>
  <c r="D112"/>
  <c r="G112" s="1"/>
  <c r="D109"/>
  <c r="G109" s="1"/>
  <c r="D94"/>
  <c r="D90"/>
  <c r="D84"/>
  <c r="D79"/>
  <c r="D72"/>
  <c r="D66"/>
  <c r="D60"/>
  <c r="D53"/>
  <c r="D48"/>
  <c r="D43"/>
  <c r="D38"/>
  <c r="D33"/>
  <c r="D27"/>
  <c r="D20"/>
  <c r="D14"/>
  <c r="C134"/>
  <c r="C129"/>
  <c r="C124"/>
  <c r="C119"/>
  <c r="C112"/>
  <c r="C109"/>
  <c r="G103"/>
  <c r="C94"/>
  <c r="G94" s="1"/>
  <c r="C90"/>
  <c r="C84"/>
  <c r="G84" s="1"/>
  <c r="C79"/>
  <c r="G79" s="1"/>
  <c r="C72"/>
  <c r="C66"/>
  <c r="C60"/>
  <c r="C53"/>
  <c r="G53" s="1"/>
  <c r="C48"/>
  <c r="C43"/>
  <c r="G43" s="1"/>
  <c r="C38"/>
  <c r="G38" s="1"/>
  <c r="C33"/>
  <c r="C27"/>
  <c r="G27" s="1"/>
  <c r="C20"/>
  <c r="C14"/>
  <c r="F122" i="13"/>
  <c r="F121" s="1"/>
  <c r="F120" s="1"/>
  <c r="F119" s="1"/>
  <c r="F118" s="1"/>
  <c r="F116"/>
  <c r="F115"/>
  <c r="F114"/>
  <c r="F113"/>
  <c r="F112"/>
  <c r="F110"/>
  <c r="F109"/>
  <c r="F108"/>
  <c r="F107"/>
  <c r="F106"/>
  <c r="F104"/>
  <c r="F103"/>
  <c r="F102"/>
  <c r="F101"/>
  <c r="F100"/>
  <c r="F98"/>
  <c r="F97"/>
  <c r="F96"/>
  <c r="F95"/>
  <c r="F94"/>
  <c r="F91"/>
  <c r="F90"/>
  <c r="F89"/>
  <c r="F88"/>
  <c r="F87"/>
  <c r="F85"/>
  <c r="F84"/>
  <c r="F83"/>
  <c r="F82"/>
  <c r="F81"/>
  <c r="F79"/>
  <c r="F78"/>
  <c r="F77"/>
  <c r="F76"/>
  <c r="F75"/>
  <c r="F73"/>
  <c r="F72"/>
  <c r="F71"/>
  <c r="F70"/>
  <c r="F69"/>
  <c r="F65"/>
  <c r="F66"/>
  <c r="F64"/>
  <c r="F63"/>
  <c r="F62"/>
  <c r="F61"/>
  <c r="F57"/>
  <c r="F58"/>
  <c r="F56"/>
  <c r="F55"/>
  <c r="F54"/>
  <c r="F45"/>
  <c r="F39"/>
  <c r="F38"/>
  <c r="F37"/>
  <c r="F36"/>
  <c r="F34"/>
  <c r="F33"/>
  <c r="F32"/>
  <c r="F30"/>
  <c r="F29"/>
  <c r="F28"/>
  <c r="F26"/>
  <c r="F25"/>
  <c r="F24"/>
  <c r="F22"/>
  <c r="F21"/>
  <c r="F20"/>
  <c r="F19"/>
  <c r="F17"/>
  <c r="F16"/>
  <c r="F15"/>
  <c r="E121"/>
  <c r="E120" s="1"/>
  <c r="E119" s="1"/>
  <c r="E118" s="1"/>
  <c r="E111"/>
  <c r="E105"/>
  <c r="E99"/>
  <c r="E93"/>
  <c r="E86"/>
  <c r="E80"/>
  <c r="E74"/>
  <c r="E68"/>
  <c r="E67" s="1"/>
  <c r="E60"/>
  <c r="E59"/>
  <c r="E53"/>
  <c r="E52" s="1"/>
  <c r="E44"/>
  <c r="E35"/>
  <c r="E31"/>
  <c r="E27"/>
  <c r="E23"/>
  <c r="E18"/>
  <c r="E14"/>
  <c r="D121"/>
  <c r="D120" s="1"/>
  <c r="D119" s="1"/>
  <c r="D118" s="1"/>
  <c r="D111"/>
  <c r="D105"/>
  <c r="D99"/>
  <c r="D93"/>
  <c r="D86"/>
  <c r="D80"/>
  <c r="D74"/>
  <c r="D68"/>
  <c r="D60"/>
  <c r="D59" s="1"/>
  <c r="D53"/>
  <c r="D52" s="1"/>
  <c r="D35"/>
  <c r="D31"/>
  <c r="D27"/>
  <c r="D23"/>
  <c r="D18"/>
  <c r="D14"/>
  <c r="C111"/>
  <c r="C105"/>
  <c r="C99"/>
  <c r="C93"/>
  <c r="C86"/>
  <c r="G86" s="1"/>
  <c r="C80"/>
  <c r="G80" s="1"/>
  <c r="C74"/>
  <c r="C68"/>
  <c r="C60"/>
  <c r="C59" s="1"/>
  <c r="C53"/>
  <c r="C52" s="1"/>
  <c r="C44"/>
  <c r="C35"/>
  <c r="G35" s="1"/>
  <c r="C31"/>
  <c r="G31" s="1"/>
  <c r="C27"/>
  <c r="G27" s="1"/>
  <c r="C23"/>
  <c r="C18"/>
  <c r="C14"/>
  <c r="F58" i="10"/>
  <c r="F57"/>
  <c r="F56"/>
  <c r="F54"/>
  <c r="F53"/>
  <c r="F52"/>
  <c r="F50"/>
  <c r="F49"/>
  <c r="F48"/>
  <c r="F31"/>
  <c r="F30"/>
  <c r="F29"/>
  <c r="F41"/>
  <c r="F40"/>
  <c r="F39"/>
  <c r="F38"/>
  <c r="F27"/>
  <c r="F26"/>
  <c r="F25"/>
  <c r="F24"/>
  <c r="F22"/>
  <c r="F21"/>
  <c r="F20"/>
  <c r="F19"/>
  <c r="F17"/>
  <c r="F16"/>
  <c r="F15"/>
  <c r="F14"/>
  <c r="F105"/>
  <c r="F104" s="1"/>
  <c r="F103" s="1"/>
  <c r="F102" s="1"/>
  <c r="F101" s="1"/>
  <c r="F85"/>
  <c r="F84"/>
  <c r="F83"/>
  <c r="F82"/>
  <c r="F80"/>
  <c r="F79"/>
  <c r="F78"/>
  <c r="F76"/>
  <c r="F75"/>
  <c r="F73"/>
  <c r="F72"/>
  <c r="F71"/>
  <c r="F69"/>
  <c r="F68"/>
  <c r="F67"/>
  <c r="F65"/>
  <c r="F64"/>
  <c r="F62"/>
  <c r="F61"/>
  <c r="F60"/>
  <c r="E104"/>
  <c r="E103" s="1"/>
  <c r="E102" s="1"/>
  <c r="E101" s="1"/>
  <c r="E81"/>
  <c r="E77"/>
  <c r="F74"/>
  <c r="E74"/>
  <c r="E70"/>
  <c r="E66"/>
  <c r="E63"/>
  <c r="E59"/>
  <c r="E55"/>
  <c r="E51"/>
  <c r="E47"/>
  <c r="E37"/>
  <c r="E28"/>
  <c r="E23"/>
  <c r="E18"/>
  <c r="E13"/>
  <c r="D104"/>
  <c r="D103" s="1"/>
  <c r="D102" s="1"/>
  <c r="D101" s="1"/>
  <c r="D81"/>
  <c r="D77"/>
  <c r="G77" s="1"/>
  <c r="D74"/>
  <c r="D70"/>
  <c r="D66"/>
  <c r="D63"/>
  <c r="D59"/>
  <c r="D55"/>
  <c r="D51"/>
  <c r="D47"/>
  <c r="D37"/>
  <c r="D28"/>
  <c r="D23"/>
  <c r="D18"/>
  <c r="D13"/>
  <c r="C81"/>
  <c r="C77"/>
  <c r="C74"/>
  <c r="G74" s="1"/>
  <c r="C70"/>
  <c r="C66"/>
  <c r="C63"/>
  <c r="C46" s="1"/>
  <c r="C59"/>
  <c r="C55"/>
  <c r="C51"/>
  <c r="G51" s="1"/>
  <c r="C47"/>
  <c r="C37"/>
  <c r="C28"/>
  <c r="C23"/>
  <c r="C18"/>
  <c r="C13"/>
  <c r="F131" i="16"/>
  <c r="F130" s="1"/>
  <c r="F129"/>
  <c r="F128" s="1"/>
  <c r="F123"/>
  <c r="F121"/>
  <c r="F119"/>
  <c r="F118"/>
  <c r="F116" s="1"/>
  <c r="F117"/>
  <c r="F115"/>
  <c r="F114"/>
  <c r="F112"/>
  <c r="F111" s="1"/>
  <c r="F107"/>
  <c r="F106"/>
  <c r="F105"/>
  <c r="F104"/>
  <c r="F102"/>
  <c r="F101"/>
  <c r="F100"/>
  <c r="F99"/>
  <c r="F97"/>
  <c r="F96"/>
  <c r="F95"/>
  <c r="F94"/>
  <c r="F91"/>
  <c r="F90"/>
  <c r="F89"/>
  <c r="F88"/>
  <c r="F83"/>
  <c r="F82"/>
  <c r="F80"/>
  <c r="F79"/>
  <c r="F78"/>
  <c r="F75"/>
  <c r="F74"/>
  <c r="F73"/>
  <c r="F72"/>
  <c r="F71"/>
  <c r="F69"/>
  <c r="F68"/>
  <c r="F67"/>
  <c r="F65"/>
  <c r="F63"/>
  <c r="F61"/>
  <c r="F60"/>
  <c r="F59"/>
  <c r="F57"/>
  <c r="F56"/>
  <c r="F55"/>
  <c r="F53"/>
  <c r="F52"/>
  <c r="F50"/>
  <c r="F49"/>
  <c r="F47"/>
  <c r="F46"/>
  <c r="F45"/>
  <c r="F44"/>
  <c r="F42"/>
  <c r="F41" s="1"/>
  <c r="F40"/>
  <c r="F39" s="1"/>
  <c r="F38"/>
  <c r="F37" s="1"/>
  <c r="F36"/>
  <c r="F32"/>
  <c r="F29"/>
  <c r="F28"/>
  <c r="F27"/>
  <c r="F24"/>
  <c r="F23"/>
  <c r="F22"/>
  <c r="F21"/>
  <c r="F20"/>
  <c r="F18"/>
  <c r="F17"/>
  <c r="F16"/>
  <c r="F15"/>
  <c r="E130"/>
  <c r="E128"/>
  <c r="E127"/>
  <c r="E126" s="1"/>
  <c r="E125" s="1"/>
  <c r="F122"/>
  <c r="E122"/>
  <c r="F120"/>
  <c r="E120"/>
  <c r="E116"/>
  <c r="E113"/>
  <c r="E111"/>
  <c r="E110"/>
  <c r="E109" s="1"/>
  <c r="E103"/>
  <c r="E98"/>
  <c r="E93"/>
  <c r="E92" s="1"/>
  <c r="E87"/>
  <c r="E86" s="1"/>
  <c r="E81"/>
  <c r="E77"/>
  <c r="E76" s="1"/>
  <c r="E70"/>
  <c r="E66"/>
  <c r="E62"/>
  <c r="E58"/>
  <c r="E54"/>
  <c r="E48"/>
  <c r="E43"/>
  <c r="E41"/>
  <c r="E39"/>
  <c r="E37"/>
  <c r="E31"/>
  <c r="E26"/>
  <c r="E25" s="1"/>
  <c r="E19"/>
  <c r="E14"/>
  <c r="E13"/>
  <c r="D130"/>
  <c r="D128"/>
  <c r="G128" s="1"/>
  <c r="D122"/>
  <c r="D120"/>
  <c r="D116"/>
  <c r="D113"/>
  <c r="D111"/>
  <c r="D103"/>
  <c r="D98"/>
  <c r="D93"/>
  <c r="D87"/>
  <c r="D86" s="1"/>
  <c r="D81"/>
  <c r="D77"/>
  <c r="D70"/>
  <c r="D66"/>
  <c r="D62"/>
  <c r="D58"/>
  <c r="D54"/>
  <c r="D48"/>
  <c r="D43"/>
  <c r="D41"/>
  <c r="G41" s="1"/>
  <c r="D39"/>
  <c r="D37"/>
  <c r="D31"/>
  <c r="D26"/>
  <c r="D25" s="1"/>
  <c r="D19"/>
  <c r="D14"/>
  <c r="C122"/>
  <c r="G122" s="1"/>
  <c r="C120"/>
  <c r="G120" s="1"/>
  <c r="C116"/>
  <c r="G116" s="1"/>
  <c r="C113"/>
  <c r="G113" s="1"/>
  <c r="C111"/>
  <c r="C103"/>
  <c r="C98"/>
  <c r="C93"/>
  <c r="C87"/>
  <c r="C86" s="1"/>
  <c r="C81"/>
  <c r="C77"/>
  <c r="G77" s="1"/>
  <c r="C70"/>
  <c r="G70" s="1"/>
  <c r="C66"/>
  <c r="C62"/>
  <c r="C58"/>
  <c r="G58" s="1"/>
  <c r="C54"/>
  <c r="G54" s="1"/>
  <c r="C48"/>
  <c r="C43"/>
  <c r="G43" s="1"/>
  <c r="C41"/>
  <c r="C39"/>
  <c r="C37"/>
  <c r="C31"/>
  <c r="C26"/>
  <c r="C25" s="1"/>
  <c r="C19"/>
  <c r="C14"/>
  <c r="E17" i="21"/>
  <c r="F30" i="11"/>
  <c r="F29" s="1"/>
  <c r="F28" s="1"/>
  <c r="F27" s="1"/>
  <c r="F26" s="1"/>
  <c r="F24"/>
  <c r="F23"/>
  <c r="F21"/>
  <c r="F20"/>
  <c r="F19"/>
  <c r="F17"/>
  <c r="F16"/>
  <c r="F15"/>
  <c r="E29"/>
  <c r="E28" s="1"/>
  <c r="E27" s="1"/>
  <c r="E26" s="1"/>
  <c r="E22"/>
  <c r="E18"/>
  <c r="E14"/>
  <c r="E13" s="1"/>
  <c r="E12" s="1"/>
  <c r="E11" s="1"/>
  <c r="E10" s="1"/>
  <c r="D29"/>
  <c r="D28" s="1"/>
  <c r="D22"/>
  <c r="D18"/>
  <c r="D14"/>
  <c r="C22"/>
  <c r="G22" s="1"/>
  <c r="C18"/>
  <c r="G18" s="1"/>
  <c r="C14"/>
  <c r="E30" i="16" l="1"/>
  <c r="E12" s="1"/>
  <c r="E11" s="1"/>
  <c r="G48"/>
  <c r="G39"/>
  <c r="F59" i="10"/>
  <c r="G93" i="16"/>
  <c r="G86"/>
  <c r="G134" i="14"/>
  <c r="F103"/>
  <c r="G72"/>
  <c r="F134"/>
  <c r="G103" i="16"/>
  <c r="G98"/>
  <c r="G19"/>
  <c r="G25"/>
  <c r="G37"/>
  <c r="F129" i="14"/>
  <c r="G20"/>
  <c r="D46" i="10"/>
  <c r="E12" i="14"/>
  <c r="E11" s="1"/>
  <c r="E10" s="1"/>
  <c r="E9" s="1"/>
  <c r="F77" i="10"/>
  <c r="E12"/>
  <c r="E11" s="1"/>
  <c r="E10" s="1"/>
  <c r="E9" s="1"/>
  <c r="E18" i="50" s="1"/>
  <c r="G62" i="16"/>
  <c r="G59" i="10"/>
  <c r="F109" i="14"/>
  <c r="F119"/>
  <c r="F66" i="16"/>
  <c r="G66"/>
  <c r="G81" i="10"/>
  <c r="F94" i="14"/>
  <c r="F53"/>
  <c r="F48"/>
  <c r="F38"/>
  <c r="G33"/>
  <c r="F51" i="10"/>
  <c r="F28"/>
  <c r="G28"/>
  <c r="C12"/>
  <c r="F113" i="16"/>
  <c r="F110" s="1"/>
  <c r="F109" s="1"/>
  <c r="C110"/>
  <c r="C109" s="1"/>
  <c r="G109" s="1"/>
  <c r="G111"/>
  <c r="F62"/>
  <c r="F58"/>
  <c r="F43"/>
  <c r="D27" i="11"/>
  <c r="G28"/>
  <c r="G29"/>
  <c r="D12" i="10"/>
  <c r="G13" i="12"/>
  <c r="C92" i="13"/>
  <c r="G141" i="14"/>
  <c r="D139"/>
  <c r="G140"/>
  <c r="G119"/>
  <c r="F63" i="10"/>
  <c r="F47"/>
  <c r="D59" i="14"/>
  <c r="F81" i="16"/>
  <c r="G81"/>
  <c r="G31"/>
  <c r="F70" i="10"/>
  <c r="G55"/>
  <c r="F33" i="14"/>
  <c r="D13"/>
  <c r="F13" i="12"/>
  <c r="G66" i="14"/>
  <c r="F66"/>
  <c r="G13" i="10"/>
  <c r="F55"/>
  <c r="F72" i="14"/>
  <c r="G129"/>
  <c r="D102"/>
  <c r="G23" i="10"/>
  <c r="G18"/>
  <c r="F18"/>
  <c r="F81"/>
  <c r="G37"/>
  <c r="G68" i="13"/>
  <c r="G99"/>
  <c r="E92"/>
  <c r="E12" s="1"/>
  <c r="E11" s="1"/>
  <c r="E10" s="1"/>
  <c r="E9" s="1"/>
  <c r="G59"/>
  <c r="G111"/>
  <c r="F53"/>
  <c r="F52" s="1"/>
  <c r="G52"/>
  <c r="G105"/>
  <c r="G23"/>
  <c r="G74"/>
  <c r="G93"/>
  <c r="F60"/>
  <c r="F59" s="1"/>
  <c r="G53"/>
  <c r="F99"/>
  <c r="F35"/>
  <c r="F31"/>
  <c r="F27"/>
  <c r="F23"/>
  <c r="G18"/>
  <c r="G14"/>
  <c r="D36" i="12"/>
  <c r="F111" i="13"/>
  <c r="F105"/>
  <c r="F18"/>
  <c r="F14"/>
  <c r="G70" i="10"/>
  <c r="G124" i="14"/>
  <c r="G14"/>
  <c r="G66" i="10"/>
  <c r="G63"/>
  <c r="F23"/>
  <c r="F14" i="11"/>
  <c r="G14"/>
  <c r="F93" i="13"/>
  <c r="G60"/>
  <c r="G14" i="16"/>
  <c r="F127"/>
  <c r="F126" s="1"/>
  <c r="F125" s="1"/>
  <c r="D127"/>
  <c r="D126" s="1"/>
  <c r="D125" s="1"/>
  <c r="F103"/>
  <c r="F98"/>
  <c r="F93"/>
  <c r="F87"/>
  <c r="F86" s="1"/>
  <c r="G87"/>
  <c r="F77"/>
  <c r="F70"/>
  <c r="F54"/>
  <c r="F48"/>
  <c r="C30"/>
  <c r="F31"/>
  <c r="F26"/>
  <c r="F25" s="1"/>
  <c r="G26"/>
  <c r="F19"/>
  <c r="C13"/>
  <c r="F22" i="11"/>
  <c r="F18"/>
  <c r="F66" i="10"/>
  <c r="G47"/>
  <c r="F37"/>
  <c r="F86" i="13"/>
  <c r="F80"/>
  <c r="F74"/>
  <c r="F68"/>
  <c r="F27" i="14"/>
  <c r="F43"/>
  <c r="F20"/>
  <c r="F124"/>
  <c r="F79"/>
  <c r="C59"/>
  <c r="F60"/>
  <c r="G60"/>
  <c r="F14"/>
  <c r="F19" i="12"/>
  <c r="E9"/>
  <c r="D12"/>
  <c r="D11" s="1"/>
  <c r="D10" s="1"/>
  <c r="C12"/>
  <c r="F112" i="14"/>
  <c r="D118"/>
  <c r="D117" s="1"/>
  <c r="D78"/>
  <c r="C102"/>
  <c r="C13"/>
  <c r="C78"/>
  <c r="G78" s="1"/>
  <c r="C118"/>
  <c r="D92" i="13"/>
  <c r="D67"/>
  <c r="C67"/>
  <c r="F13" i="10"/>
  <c r="E85" i="16"/>
  <c r="D110"/>
  <c r="D109" s="1"/>
  <c r="D92"/>
  <c r="D85" s="1"/>
  <c r="D76"/>
  <c r="D30"/>
  <c r="D13"/>
  <c r="C76"/>
  <c r="C92"/>
  <c r="E9" i="11"/>
  <c r="D13"/>
  <c r="D12" s="1"/>
  <c r="D11" s="1"/>
  <c r="D10" s="1"/>
  <c r="C13"/>
  <c r="E22" i="21"/>
  <c r="G32" i="18"/>
  <c r="F18"/>
  <c r="F17" s="1"/>
  <c r="F20"/>
  <c r="F22"/>
  <c r="F23"/>
  <c r="F33"/>
  <c r="F32" s="1"/>
  <c r="F39"/>
  <c r="F38" s="1"/>
  <c r="F42"/>
  <c r="F41"/>
  <c r="F31"/>
  <c r="F30"/>
  <c r="F29"/>
  <c r="F27"/>
  <c r="F26"/>
  <c r="F25"/>
  <c r="F16"/>
  <c r="F15"/>
  <c r="F14"/>
  <c r="E40"/>
  <c r="E38"/>
  <c r="E37"/>
  <c r="E36" s="1"/>
  <c r="E35" s="1"/>
  <c r="E32"/>
  <c r="E28"/>
  <c r="E24"/>
  <c r="E21"/>
  <c r="F19"/>
  <c r="E19"/>
  <c r="E17"/>
  <c r="E12" s="1"/>
  <c r="E11" s="1"/>
  <c r="E10" s="1"/>
  <c r="E9" s="1"/>
  <c r="E13"/>
  <c r="D40"/>
  <c r="G40" s="1"/>
  <c r="D38"/>
  <c r="G38" s="1"/>
  <c r="D32"/>
  <c r="D28"/>
  <c r="D24"/>
  <c r="D21"/>
  <c r="D19"/>
  <c r="G19" s="1"/>
  <c r="D17"/>
  <c r="D13"/>
  <c r="D12" s="1"/>
  <c r="D11" s="1"/>
  <c r="D10" s="1"/>
  <c r="C32"/>
  <c r="C28"/>
  <c r="G28" s="1"/>
  <c r="C24"/>
  <c r="C21"/>
  <c r="G21" s="1"/>
  <c r="C19"/>
  <c r="C17"/>
  <c r="C13"/>
  <c r="G49" i="6"/>
  <c r="F39" i="19"/>
  <c r="F38" s="1"/>
  <c r="F37" s="1"/>
  <c r="F36" s="1"/>
  <c r="F35" s="1"/>
  <c r="F15"/>
  <c r="F33"/>
  <c r="F32"/>
  <c r="F31"/>
  <c r="F29"/>
  <c r="F28"/>
  <c r="F27"/>
  <c r="F26"/>
  <c r="F25"/>
  <c r="F23"/>
  <c r="F22"/>
  <c r="F21"/>
  <c r="F19"/>
  <c r="F18"/>
  <c r="F17"/>
  <c r="F14"/>
  <c r="F33" i="20"/>
  <c r="F32" s="1"/>
  <c r="F31" s="1"/>
  <c r="F30" s="1"/>
  <c r="F29" s="1"/>
  <c r="F27"/>
  <c r="F26"/>
  <c r="F25"/>
  <c r="F23"/>
  <c r="F22"/>
  <c r="F21"/>
  <c r="F19"/>
  <c r="F18"/>
  <c r="F17"/>
  <c r="F15"/>
  <c r="F14"/>
  <c r="E38" i="19"/>
  <c r="E37" s="1"/>
  <c r="E36" s="1"/>
  <c r="E35" s="1"/>
  <c r="E30"/>
  <c r="E24"/>
  <c r="E20"/>
  <c r="E16"/>
  <c r="E13"/>
  <c r="E12" s="1"/>
  <c r="E11" s="1"/>
  <c r="E10" s="1"/>
  <c r="D38"/>
  <c r="G38" s="1"/>
  <c r="D30"/>
  <c r="D24"/>
  <c r="D20"/>
  <c r="D16"/>
  <c r="D13"/>
  <c r="C30"/>
  <c r="G30" s="1"/>
  <c r="C24"/>
  <c r="C20"/>
  <c r="C16"/>
  <c r="C13"/>
  <c r="E24" i="21"/>
  <c r="E32" i="20"/>
  <c r="E31" s="1"/>
  <c r="E30" s="1"/>
  <c r="E29" s="1"/>
  <c r="E24"/>
  <c r="E20"/>
  <c r="E16"/>
  <c r="E13"/>
  <c r="E12"/>
  <c r="E11" s="1"/>
  <c r="E10" s="1"/>
  <c r="D32"/>
  <c r="D31" s="1"/>
  <c r="D24"/>
  <c r="D20"/>
  <c r="D16"/>
  <c r="D13"/>
  <c r="G17" i="18" l="1"/>
  <c r="E10" i="16"/>
  <c r="E9" s="1"/>
  <c r="E16" i="50" s="1"/>
  <c r="F16" i="20"/>
  <c r="E21" i="50"/>
  <c r="E21" i="48"/>
  <c r="E21" i="21"/>
  <c r="F16" i="19"/>
  <c r="F118" i="14"/>
  <c r="F117" s="1"/>
  <c r="F46" i="10"/>
  <c r="F102" i="14"/>
  <c r="E20" i="48"/>
  <c r="E20" i="21"/>
  <c r="E19"/>
  <c r="E19" i="48"/>
  <c r="E18" i="21"/>
  <c r="E18" i="48"/>
  <c r="E16" i="21"/>
  <c r="F12" i="12"/>
  <c r="F11" s="1"/>
  <c r="F10" s="1"/>
  <c r="F9" s="1"/>
  <c r="G13" i="19"/>
  <c r="F12" i="10"/>
  <c r="F13" i="19"/>
  <c r="D37"/>
  <c r="D37" i="18"/>
  <c r="G13"/>
  <c r="G24"/>
  <c r="F78" i="14"/>
  <c r="D30" i="20"/>
  <c r="D29" s="1"/>
  <c r="G31"/>
  <c r="G32"/>
  <c r="D26" i="11"/>
  <c r="G26" s="1"/>
  <c r="G27"/>
  <c r="G76" i="16"/>
  <c r="G102" i="14"/>
  <c r="D138"/>
  <c r="G138" s="1"/>
  <c r="G139"/>
  <c r="G13"/>
  <c r="D12"/>
  <c r="D11" s="1"/>
  <c r="D10" s="1"/>
  <c r="G59"/>
  <c r="F76" i="16"/>
  <c r="G16" i="19"/>
  <c r="F59" i="14"/>
  <c r="F24" i="20"/>
  <c r="D12"/>
  <c r="D11" s="1"/>
  <c r="D10" s="1"/>
  <c r="D9" s="1"/>
  <c r="D24" i="50" s="1"/>
  <c r="G92" i="13"/>
  <c r="G67"/>
  <c r="D35" i="12"/>
  <c r="G36"/>
  <c r="F92" i="13"/>
  <c r="G30" i="16"/>
  <c r="G46" i="10"/>
  <c r="G12"/>
  <c r="G20" i="19"/>
  <c r="F13" i="11"/>
  <c r="F12" s="1"/>
  <c r="F11" s="1"/>
  <c r="F10" s="1"/>
  <c r="F9" s="1"/>
  <c r="G24" i="19"/>
  <c r="G13" i="16"/>
  <c r="F92"/>
  <c r="F85" s="1"/>
  <c r="C85"/>
  <c r="G85" s="1"/>
  <c r="G92"/>
  <c r="F30"/>
  <c r="C12"/>
  <c r="C12" i="11"/>
  <c r="G13"/>
  <c r="C11" i="10"/>
  <c r="F67" i="13"/>
  <c r="C12"/>
  <c r="F13" i="14"/>
  <c r="C117"/>
  <c r="G117" s="1"/>
  <c r="G118"/>
  <c r="C11" i="12"/>
  <c r="G12"/>
  <c r="F28" i="18"/>
  <c r="F24"/>
  <c r="F13"/>
  <c r="F30" i="19"/>
  <c r="F20"/>
  <c r="F20" i="20"/>
  <c r="F13"/>
  <c r="C12" i="14"/>
  <c r="D11" i="10"/>
  <c r="D10" s="1"/>
  <c r="D9" s="1"/>
  <c r="D12" i="16"/>
  <c r="D11" s="1"/>
  <c r="D10" s="1"/>
  <c r="F21" i="18"/>
  <c r="F40"/>
  <c r="F37" s="1"/>
  <c r="F36" s="1"/>
  <c r="F35" s="1"/>
  <c r="C12"/>
  <c r="F24" i="19"/>
  <c r="E9"/>
  <c r="E23" i="21" s="1"/>
  <c r="D12" i="19"/>
  <c r="D11" s="1"/>
  <c r="C12"/>
  <c r="E9" i="20"/>
  <c r="C24"/>
  <c r="G24" s="1"/>
  <c r="C20"/>
  <c r="G20" s="1"/>
  <c r="C16"/>
  <c r="G16" s="1"/>
  <c r="C13"/>
  <c r="F204" i="15"/>
  <c r="F202"/>
  <c r="F196"/>
  <c r="F194"/>
  <c r="F192"/>
  <c r="F191"/>
  <c r="F190"/>
  <c r="F188"/>
  <c r="F187"/>
  <c r="F185"/>
  <c r="F180"/>
  <c r="F179"/>
  <c r="F178"/>
  <c r="F177"/>
  <c r="F175"/>
  <c r="F174"/>
  <c r="F173"/>
  <c r="F172"/>
  <c r="F170"/>
  <c r="F169"/>
  <c r="F168"/>
  <c r="F167"/>
  <c r="F165"/>
  <c r="F164"/>
  <c r="F163"/>
  <c r="F162"/>
  <c r="F160"/>
  <c r="F159"/>
  <c r="F158"/>
  <c r="F157"/>
  <c r="F155"/>
  <c r="F154"/>
  <c r="F153"/>
  <c r="F152"/>
  <c r="F150"/>
  <c r="F149"/>
  <c r="F148"/>
  <c r="F147"/>
  <c r="F145"/>
  <c r="F144"/>
  <c r="F143"/>
  <c r="F142"/>
  <c r="F140"/>
  <c r="F139"/>
  <c r="F138"/>
  <c r="F137"/>
  <c r="F135"/>
  <c r="F134"/>
  <c r="F133"/>
  <c r="F132"/>
  <c r="F130"/>
  <c r="F129"/>
  <c r="F128"/>
  <c r="F127"/>
  <c r="F124"/>
  <c r="F123"/>
  <c r="F121"/>
  <c r="F120"/>
  <c r="F115"/>
  <c r="F114"/>
  <c r="F112"/>
  <c r="F111"/>
  <c r="F110"/>
  <c r="F107"/>
  <c r="F106"/>
  <c r="F105"/>
  <c r="F99"/>
  <c r="F98"/>
  <c r="F97"/>
  <c r="F96"/>
  <c r="F94"/>
  <c r="F93"/>
  <c r="F92"/>
  <c r="F90"/>
  <c r="F89"/>
  <c r="F87"/>
  <c r="F86"/>
  <c r="F85"/>
  <c r="F84"/>
  <c r="F76"/>
  <c r="F75"/>
  <c r="F74"/>
  <c r="F73"/>
  <c r="F72"/>
  <c r="F70"/>
  <c r="F69"/>
  <c r="F67"/>
  <c r="F66"/>
  <c r="F64"/>
  <c r="F63"/>
  <c r="F62"/>
  <c r="F60"/>
  <c r="F59"/>
  <c r="F58"/>
  <c r="F56"/>
  <c r="F55"/>
  <c r="F54"/>
  <c r="F52"/>
  <c r="F51"/>
  <c r="F50"/>
  <c r="F48"/>
  <c r="F47"/>
  <c r="F46"/>
  <c r="F45"/>
  <c r="F43"/>
  <c r="F42"/>
  <c r="F41"/>
  <c r="F40"/>
  <c r="F38"/>
  <c r="F37"/>
  <c r="F36"/>
  <c r="F34"/>
  <c r="F32"/>
  <c r="F30"/>
  <c r="F28"/>
  <c r="F26"/>
  <c r="F24"/>
  <c r="F22"/>
  <c r="F20"/>
  <c r="F19"/>
  <c r="F17"/>
  <c r="F16"/>
  <c r="F15"/>
  <c r="D18" i="50" l="1"/>
  <c r="D20" i="21"/>
  <c r="E16" i="48"/>
  <c r="D9" i="16"/>
  <c r="D16" i="50" s="1"/>
  <c r="D24" i="21"/>
  <c r="D24" i="48"/>
  <c r="D18"/>
  <c r="D36" i="19"/>
  <c r="D35" s="1"/>
  <c r="G37"/>
  <c r="D36" i="18"/>
  <c r="G37"/>
  <c r="D9" i="11"/>
  <c r="D17" i="50" s="1"/>
  <c r="D9" i="14"/>
  <c r="F12"/>
  <c r="F11" s="1"/>
  <c r="F10" s="1"/>
  <c r="F9" s="1"/>
  <c r="F11" i="10"/>
  <c r="F10" s="1"/>
  <c r="F9" s="1"/>
  <c r="D34" i="12"/>
  <c r="G35"/>
  <c r="G11" i="10"/>
  <c r="C11" i="16"/>
  <c r="G12"/>
  <c r="C11" i="11"/>
  <c r="G12"/>
  <c r="C10" i="10"/>
  <c r="G10" s="1"/>
  <c r="C11" i="13"/>
  <c r="C11" i="14"/>
  <c r="G12"/>
  <c r="C10" i="12"/>
  <c r="G10" s="1"/>
  <c r="G11"/>
  <c r="F12" i="18"/>
  <c r="F11" s="1"/>
  <c r="F10" s="1"/>
  <c r="F9" s="1"/>
  <c r="C11"/>
  <c r="G12"/>
  <c r="F12" i="19"/>
  <c r="F11" s="1"/>
  <c r="F10" s="1"/>
  <c r="F9" s="1"/>
  <c r="C11"/>
  <c r="C10" s="1"/>
  <c r="G12"/>
  <c r="F12" i="20"/>
  <c r="F11" s="1"/>
  <c r="F10" s="1"/>
  <c r="F9" s="1"/>
  <c r="C12"/>
  <c r="C11" s="1"/>
  <c r="C10" s="1"/>
  <c r="G10" s="1"/>
  <c r="G13"/>
  <c r="D10" i="19"/>
  <c r="F203" i="15"/>
  <c r="E203"/>
  <c r="D203"/>
  <c r="F201"/>
  <c r="E201"/>
  <c r="D201"/>
  <c r="F195"/>
  <c r="E195"/>
  <c r="D195"/>
  <c r="F193"/>
  <c r="E193"/>
  <c r="D193"/>
  <c r="F189"/>
  <c r="E189"/>
  <c r="D189"/>
  <c r="F186"/>
  <c r="E186"/>
  <c r="D186"/>
  <c r="F184"/>
  <c r="E184"/>
  <c r="D184"/>
  <c r="D183" s="1"/>
  <c r="D182" s="1"/>
  <c r="F176"/>
  <c r="E176"/>
  <c r="D176"/>
  <c r="F171"/>
  <c r="E171"/>
  <c r="D171"/>
  <c r="F166"/>
  <c r="E166"/>
  <c r="D166"/>
  <c r="F161"/>
  <c r="E161"/>
  <c r="D161"/>
  <c r="F156"/>
  <c r="E156"/>
  <c r="D156"/>
  <c r="F151"/>
  <c r="E151"/>
  <c r="D151"/>
  <c r="F146"/>
  <c r="E146"/>
  <c r="D146"/>
  <c r="F141"/>
  <c r="E141"/>
  <c r="D141"/>
  <c r="F136"/>
  <c r="E136"/>
  <c r="D136"/>
  <c r="F131"/>
  <c r="E131"/>
  <c r="D131"/>
  <c r="F126"/>
  <c r="E126"/>
  <c r="D126"/>
  <c r="F119"/>
  <c r="F118" s="1"/>
  <c r="E119"/>
  <c r="E118" s="1"/>
  <c r="D119"/>
  <c r="D118" s="1"/>
  <c r="F113"/>
  <c r="E113"/>
  <c r="D113"/>
  <c r="F109"/>
  <c r="E109"/>
  <c r="D109"/>
  <c r="E108"/>
  <c r="D108"/>
  <c r="F104"/>
  <c r="F103" s="1"/>
  <c r="E104"/>
  <c r="E103" s="1"/>
  <c r="D104"/>
  <c r="D103" s="1"/>
  <c r="F95"/>
  <c r="E95"/>
  <c r="D95"/>
  <c r="F88"/>
  <c r="E88"/>
  <c r="E82" s="1"/>
  <c r="D88"/>
  <c r="F83"/>
  <c r="E83"/>
  <c r="D83"/>
  <c r="F71"/>
  <c r="E71"/>
  <c r="D71"/>
  <c r="F68"/>
  <c r="E68"/>
  <c r="D68"/>
  <c r="F65"/>
  <c r="E65"/>
  <c r="D65"/>
  <c r="F61"/>
  <c r="E61"/>
  <c r="D61"/>
  <c r="F57"/>
  <c r="E57"/>
  <c r="D57"/>
  <c r="F53"/>
  <c r="E53"/>
  <c r="D53"/>
  <c r="F49"/>
  <c r="E49"/>
  <c r="D49"/>
  <c r="F44"/>
  <c r="E44"/>
  <c r="D44"/>
  <c r="F39"/>
  <c r="E39"/>
  <c r="D39"/>
  <c r="F35"/>
  <c r="E35"/>
  <c r="D35"/>
  <c r="F33"/>
  <c r="E33"/>
  <c r="D33"/>
  <c r="F31"/>
  <c r="E31"/>
  <c r="D31"/>
  <c r="F29"/>
  <c r="E29"/>
  <c r="D29"/>
  <c r="F27"/>
  <c r="E27"/>
  <c r="D27"/>
  <c r="F25"/>
  <c r="E25"/>
  <c r="D25"/>
  <c r="F23"/>
  <c r="E23"/>
  <c r="D23"/>
  <c r="F21"/>
  <c r="E21"/>
  <c r="D21"/>
  <c r="F14"/>
  <c r="E14"/>
  <c r="E13" s="1"/>
  <c r="D14"/>
  <c r="C195"/>
  <c r="C193"/>
  <c r="C189"/>
  <c r="C186"/>
  <c r="C184"/>
  <c r="C176"/>
  <c r="C171"/>
  <c r="C166"/>
  <c r="C161"/>
  <c r="C156"/>
  <c r="C151"/>
  <c r="C146"/>
  <c r="C141"/>
  <c r="C136"/>
  <c r="C131"/>
  <c r="C126"/>
  <c r="C119"/>
  <c r="C118" s="1"/>
  <c r="C113"/>
  <c r="C109"/>
  <c r="C104"/>
  <c r="C103" s="1"/>
  <c r="C95"/>
  <c r="C88"/>
  <c r="C83"/>
  <c r="C71"/>
  <c r="C68"/>
  <c r="C65"/>
  <c r="C61"/>
  <c r="C57"/>
  <c r="C53"/>
  <c r="C49"/>
  <c r="C44"/>
  <c r="C39"/>
  <c r="C35"/>
  <c r="C33"/>
  <c r="C31"/>
  <c r="C29"/>
  <c r="C27"/>
  <c r="C25"/>
  <c r="C23"/>
  <c r="C21"/>
  <c r="C14"/>
  <c r="F172" i="7"/>
  <c r="F170"/>
  <c r="F164"/>
  <c r="F162"/>
  <c r="F160"/>
  <c r="F159"/>
  <c r="F158"/>
  <c r="F156"/>
  <c r="F155"/>
  <c r="F153"/>
  <c r="F148"/>
  <c r="F147"/>
  <c r="F145"/>
  <c r="F144"/>
  <c r="F142"/>
  <c r="F141"/>
  <c r="F140"/>
  <c r="F139"/>
  <c r="F137"/>
  <c r="F136"/>
  <c r="F134"/>
  <c r="F133"/>
  <c r="F131"/>
  <c r="F130"/>
  <c r="F129"/>
  <c r="F128"/>
  <c r="F126"/>
  <c r="F125"/>
  <c r="F124"/>
  <c r="F123"/>
  <c r="F121"/>
  <c r="F120"/>
  <c r="F119"/>
  <c r="F118"/>
  <c r="F115"/>
  <c r="F114"/>
  <c r="F113"/>
  <c r="F112"/>
  <c r="F107"/>
  <c r="F106"/>
  <c r="F104"/>
  <c r="F103"/>
  <c r="F102"/>
  <c r="F99"/>
  <c r="F98"/>
  <c r="F97"/>
  <c r="F91"/>
  <c r="F90"/>
  <c r="F89"/>
  <c r="F88"/>
  <c r="F86"/>
  <c r="F85"/>
  <c r="F84"/>
  <c r="F82"/>
  <c r="F81"/>
  <c r="F79"/>
  <c r="F78"/>
  <c r="F77"/>
  <c r="F76"/>
  <c r="F73"/>
  <c r="F72"/>
  <c r="F70"/>
  <c r="F69"/>
  <c r="F68"/>
  <c r="F66"/>
  <c r="F63"/>
  <c r="F61"/>
  <c r="F60"/>
  <c r="F57"/>
  <c r="F55"/>
  <c r="F54"/>
  <c r="F53"/>
  <c r="F51"/>
  <c r="F50"/>
  <c r="F49"/>
  <c r="F47"/>
  <c r="F46"/>
  <c r="F45"/>
  <c r="F43"/>
  <c r="F42"/>
  <c r="F41"/>
  <c r="F40"/>
  <c r="F38"/>
  <c r="F37"/>
  <c r="F36"/>
  <c r="F35"/>
  <c r="F33"/>
  <c r="F32"/>
  <c r="F31"/>
  <c r="F29"/>
  <c r="F27"/>
  <c r="F25"/>
  <c r="F23"/>
  <c r="F21"/>
  <c r="F19"/>
  <c r="F16"/>
  <c r="F15"/>
  <c r="D20" i="50" l="1"/>
  <c r="D18" i="21"/>
  <c r="F200" i="15"/>
  <c r="F199" s="1"/>
  <c r="F198" s="1"/>
  <c r="D200"/>
  <c r="D199" s="1"/>
  <c r="D198" s="1"/>
  <c r="C82"/>
  <c r="C13"/>
  <c r="D16" i="21"/>
  <c r="D16" i="48"/>
  <c r="D82" i="15"/>
  <c r="D13"/>
  <c r="F82"/>
  <c r="F13"/>
  <c r="D20" i="48"/>
  <c r="D17" i="21"/>
  <c r="D17" i="48"/>
  <c r="D35" i="18"/>
  <c r="G36"/>
  <c r="C183" i="15"/>
  <c r="C182" s="1"/>
  <c r="G182" s="1"/>
  <c r="F108"/>
  <c r="E200"/>
  <c r="E199" s="1"/>
  <c r="E198" s="1"/>
  <c r="G34" i="12"/>
  <c r="D9"/>
  <c r="D21" i="50" s="1"/>
  <c r="G11" i="16"/>
  <c r="C10"/>
  <c r="G10" s="1"/>
  <c r="C10" i="11"/>
  <c r="G10" s="1"/>
  <c r="G11"/>
  <c r="C10" i="13"/>
  <c r="C10" i="14"/>
  <c r="G10" s="1"/>
  <c r="G11"/>
  <c r="C10" i="18"/>
  <c r="G10" s="1"/>
  <c r="G11"/>
  <c r="G11" i="19"/>
  <c r="G11" i="20"/>
  <c r="D9" i="19"/>
  <c r="G10"/>
  <c r="C108" i="15"/>
  <c r="E125"/>
  <c r="D125"/>
  <c r="D117" s="1"/>
  <c r="E183"/>
  <c r="E182" s="1"/>
  <c r="F183"/>
  <c r="F182" s="1"/>
  <c r="F125"/>
  <c r="F117" s="1"/>
  <c r="E117"/>
  <c r="E12"/>
  <c r="E11" s="1"/>
  <c r="C125"/>
  <c r="C117" s="1"/>
  <c r="F171" i="7"/>
  <c r="E171"/>
  <c r="D171"/>
  <c r="F169"/>
  <c r="E169"/>
  <c r="D169"/>
  <c r="F163"/>
  <c r="E163"/>
  <c r="D163"/>
  <c r="F161"/>
  <c r="E161"/>
  <c r="D161"/>
  <c r="F157"/>
  <c r="E157"/>
  <c r="D157"/>
  <c r="F154"/>
  <c r="E154"/>
  <c r="D154"/>
  <c r="F152"/>
  <c r="E152"/>
  <c r="D152"/>
  <c r="F143"/>
  <c r="E143"/>
  <c r="D143"/>
  <c r="F138"/>
  <c r="E138"/>
  <c r="D138"/>
  <c r="F132"/>
  <c r="E132"/>
  <c r="D132"/>
  <c r="F127"/>
  <c r="E127"/>
  <c r="D127"/>
  <c r="F122"/>
  <c r="E122"/>
  <c r="D122"/>
  <c r="F117"/>
  <c r="E117"/>
  <c r="D117"/>
  <c r="E116"/>
  <c r="E109" s="1"/>
  <c r="F111"/>
  <c r="F110" s="1"/>
  <c r="E111"/>
  <c r="D111"/>
  <c r="D110" s="1"/>
  <c r="E110"/>
  <c r="F105"/>
  <c r="E105"/>
  <c r="E100" s="1"/>
  <c r="D105"/>
  <c r="F101"/>
  <c r="E101"/>
  <c r="D101"/>
  <c r="F96"/>
  <c r="F95" s="1"/>
  <c r="E96"/>
  <c r="E95" s="1"/>
  <c r="D96"/>
  <c r="D95" s="1"/>
  <c r="F87"/>
  <c r="E87"/>
  <c r="D87"/>
  <c r="F80"/>
  <c r="E80"/>
  <c r="E74" s="1"/>
  <c r="D80"/>
  <c r="F75"/>
  <c r="E75"/>
  <c r="D75"/>
  <c r="F71"/>
  <c r="E71"/>
  <c r="D71"/>
  <c r="F67"/>
  <c r="E67"/>
  <c r="D67"/>
  <c r="F62"/>
  <c r="E62"/>
  <c r="D62"/>
  <c r="F56"/>
  <c r="E56"/>
  <c r="D56"/>
  <c r="F52"/>
  <c r="E52"/>
  <c r="D52"/>
  <c r="F48"/>
  <c r="E48"/>
  <c r="D48"/>
  <c r="F44"/>
  <c r="E44"/>
  <c r="D44"/>
  <c r="F39"/>
  <c r="E39"/>
  <c r="D39"/>
  <c r="F34"/>
  <c r="E34"/>
  <c r="D34"/>
  <c r="F30"/>
  <c r="E30"/>
  <c r="D30"/>
  <c r="F28"/>
  <c r="E28"/>
  <c r="D28"/>
  <c r="F26"/>
  <c r="E26"/>
  <c r="D26"/>
  <c r="F24"/>
  <c r="E24"/>
  <c r="D24"/>
  <c r="F22"/>
  <c r="E22"/>
  <c r="D22"/>
  <c r="F20"/>
  <c r="E20"/>
  <c r="D20"/>
  <c r="F14"/>
  <c r="E14"/>
  <c r="D14"/>
  <c r="C163"/>
  <c r="C161"/>
  <c r="C157"/>
  <c r="C154"/>
  <c r="C152"/>
  <c r="C143"/>
  <c r="C138"/>
  <c r="C132"/>
  <c r="C127"/>
  <c r="C122"/>
  <c r="C117"/>
  <c r="C111"/>
  <c r="C110" s="1"/>
  <c r="C105"/>
  <c r="C101"/>
  <c r="C96"/>
  <c r="C95" s="1"/>
  <c r="C87"/>
  <c r="C80"/>
  <c r="C75"/>
  <c r="C71"/>
  <c r="C67"/>
  <c r="C62"/>
  <c r="C56"/>
  <c r="C52"/>
  <c r="C48"/>
  <c r="C44"/>
  <c r="C39"/>
  <c r="C34"/>
  <c r="C30"/>
  <c r="C28"/>
  <c r="C26"/>
  <c r="C24"/>
  <c r="C22"/>
  <c r="C20"/>
  <c r="C14"/>
  <c r="C74" l="1"/>
  <c r="F168"/>
  <c r="F167" s="1"/>
  <c r="F166" s="1"/>
  <c r="D23" i="48"/>
  <c r="D23" i="50"/>
  <c r="D74" i="7"/>
  <c r="F74"/>
  <c r="D21" i="21"/>
  <c r="D21" i="48"/>
  <c r="G35" i="18"/>
  <c r="D9"/>
  <c r="D22" i="50" s="1"/>
  <c r="F100" i="7"/>
  <c r="D12" i="15"/>
  <c r="D11" s="1"/>
  <c r="D10" s="1"/>
  <c r="D9" s="1"/>
  <c r="D168" i="7"/>
  <c r="D167" s="1"/>
  <c r="E168"/>
  <c r="E167" s="1"/>
  <c r="E166" s="1"/>
  <c r="C100"/>
  <c r="G117" i="15"/>
  <c r="F12"/>
  <c r="F11" s="1"/>
  <c r="F10" s="1"/>
  <c r="F9" s="1"/>
  <c r="D23" i="21"/>
  <c r="E10" i="15"/>
  <c r="E9" s="1"/>
  <c r="E15" i="50" s="1"/>
  <c r="C12" i="15"/>
  <c r="C11" s="1"/>
  <c r="C10" s="1"/>
  <c r="E13" i="7"/>
  <c r="F13"/>
  <c r="D13"/>
  <c r="D100"/>
  <c r="E12"/>
  <c r="E11" s="1"/>
  <c r="D116"/>
  <c r="D109" s="1"/>
  <c r="F116"/>
  <c r="F109" s="1"/>
  <c r="F151"/>
  <c r="F150" s="1"/>
  <c r="E151"/>
  <c r="E150" s="1"/>
  <c r="D151"/>
  <c r="D150" s="1"/>
  <c r="C13"/>
  <c r="C116"/>
  <c r="C109" s="1"/>
  <c r="C151"/>
  <c r="C150" s="1"/>
  <c r="G150" s="1"/>
  <c r="F131" i="6"/>
  <c r="F130" s="1"/>
  <c r="F129" s="1"/>
  <c r="F128" s="1"/>
  <c r="F127" s="1"/>
  <c r="F125"/>
  <c r="F124"/>
  <c r="F123"/>
  <c r="F121"/>
  <c r="F120"/>
  <c r="F119"/>
  <c r="F117"/>
  <c r="F116"/>
  <c r="F115"/>
  <c r="F113"/>
  <c r="F112" s="1"/>
  <c r="F111"/>
  <c r="F108"/>
  <c r="F106"/>
  <c r="F104"/>
  <c r="F101"/>
  <c r="F100"/>
  <c r="F98"/>
  <c r="F97"/>
  <c r="F96"/>
  <c r="F94"/>
  <c r="F90"/>
  <c r="F88"/>
  <c r="F87" s="1"/>
  <c r="F86"/>
  <c r="F85"/>
  <c r="F83"/>
  <c r="F82"/>
  <c r="F80"/>
  <c r="F79"/>
  <c r="F78"/>
  <c r="F76"/>
  <c r="F75"/>
  <c r="F74"/>
  <c r="F72"/>
  <c r="F71"/>
  <c r="F67"/>
  <c r="F66"/>
  <c r="F64"/>
  <c r="F63" s="1"/>
  <c r="F62"/>
  <c r="F61"/>
  <c r="F59"/>
  <c r="F58"/>
  <c r="F57"/>
  <c r="F54"/>
  <c r="F53" s="1"/>
  <c r="F52"/>
  <c r="F51"/>
  <c r="F50"/>
  <c r="F46"/>
  <c r="F45" s="1"/>
  <c r="F44"/>
  <c r="F43" s="1"/>
  <c r="F38"/>
  <c r="F37"/>
  <c r="F36"/>
  <c r="F35"/>
  <c r="F33"/>
  <c r="F32"/>
  <c r="F30"/>
  <c r="F29"/>
  <c r="F26"/>
  <c r="F25"/>
  <c r="F24"/>
  <c r="F22"/>
  <c r="F20" s="1"/>
  <c r="F21"/>
  <c r="F19"/>
  <c r="F18"/>
  <c r="F16"/>
  <c r="F15"/>
  <c r="E130"/>
  <c r="E129" s="1"/>
  <c r="E128" s="1"/>
  <c r="E127" s="1"/>
  <c r="D130"/>
  <c r="G130" s="1"/>
  <c r="E122"/>
  <c r="D122"/>
  <c r="E118"/>
  <c r="D118"/>
  <c r="E114"/>
  <c r="D114"/>
  <c r="E112"/>
  <c r="D112"/>
  <c r="E107"/>
  <c r="D107"/>
  <c r="E103"/>
  <c r="E102" s="1"/>
  <c r="D103"/>
  <c r="E99"/>
  <c r="D99"/>
  <c r="E93"/>
  <c r="D93"/>
  <c r="E89"/>
  <c r="D89"/>
  <c r="E87"/>
  <c r="D87"/>
  <c r="E84"/>
  <c r="D84"/>
  <c r="E81"/>
  <c r="D81"/>
  <c r="E77"/>
  <c r="D77"/>
  <c r="E73"/>
  <c r="D73"/>
  <c r="E70"/>
  <c r="D70"/>
  <c r="E65"/>
  <c r="D65"/>
  <c r="E63"/>
  <c r="D63"/>
  <c r="G63" s="1"/>
  <c r="E60"/>
  <c r="D60"/>
  <c r="G60" s="1"/>
  <c r="E56"/>
  <c r="E55" s="1"/>
  <c r="D56"/>
  <c r="E53"/>
  <c r="D53"/>
  <c r="G53" s="1"/>
  <c r="F49"/>
  <c r="E49"/>
  <c r="D49"/>
  <c r="E48"/>
  <c r="E45"/>
  <c r="D45"/>
  <c r="E43"/>
  <c r="D43"/>
  <c r="E34"/>
  <c r="D34"/>
  <c r="E31"/>
  <c r="D31"/>
  <c r="E28"/>
  <c r="D28"/>
  <c r="E23"/>
  <c r="D23"/>
  <c r="E20"/>
  <c r="D20"/>
  <c r="E17"/>
  <c r="D17"/>
  <c r="E14"/>
  <c r="D14"/>
  <c r="E13"/>
  <c r="C122"/>
  <c r="C118"/>
  <c r="C114"/>
  <c r="C112"/>
  <c r="C107"/>
  <c r="C103"/>
  <c r="C99"/>
  <c r="C93"/>
  <c r="C89"/>
  <c r="C87"/>
  <c r="C84"/>
  <c r="G84" s="1"/>
  <c r="C81"/>
  <c r="C77"/>
  <c r="G77" s="1"/>
  <c r="C73"/>
  <c r="C70"/>
  <c r="C65"/>
  <c r="C63"/>
  <c r="C60"/>
  <c r="C56"/>
  <c r="C53"/>
  <c r="C49"/>
  <c r="C48" s="1"/>
  <c r="C45"/>
  <c r="C43"/>
  <c r="C34"/>
  <c r="C31"/>
  <c r="C28"/>
  <c r="C23"/>
  <c r="C20"/>
  <c r="C17"/>
  <c r="C14"/>
  <c r="F157" i="5"/>
  <c r="F151"/>
  <c r="F149"/>
  <c r="F147"/>
  <c r="F146"/>
  <c r="F145"/>
  <c r="F143"/>
  <c r="F142"/>
  <c r="F140"/>
  <c r="F137"/>
  <c r="F135"/>
  <c r="F133"/>
  <c r="F132"/>
  <c r="F131"/>
  <c r="F129"/>
  <c r="F128"/>
  <c r="F126"/>
  <c r="F121"/>
  <c r="F119"/>
  <c r="F117"/>
  <c r="F116"/>
  <c r="F115"/>
  <c r="F112"/>
  <c r="F110"/>
  <c r="F108"/>
  <c r="F107"/>
  <c r="F106"/>
  <c r="F104"/>
  <c r="F102"/>
  <c r="F92"/>
  <c r="F90" s="1"/>
  <c r="F89"/>
  <c r="F87"/>
  <c r="F85"/>
  <c r="F84"/>
  <c r="F77"/>
  <c r="F76"/>
  <c r="F73"/>
  <c r="F67"/>
  <c r="F66"/>
  <c r="F65"/>
  <c r="F63"/>
  <c r="F62"/>
  <c r="F60"/>
  <c r="F59"/>
  <c r="F57"/>
  <c r="F56"/>
  <c r="F54"/>
  <c r="F53"/>
  <c r="F52"/>
  <c r="F50"/>
  <c r="F49"/>
  <c r="F48"/>
  <c r="F47"/>
  <c r="F45"/>
  <c r="F44"/>
  <c r="F43"/>
  <c r="F41"/>
  <c r="F40"/>
  <c r="F39"/>
  <c r="F38"/>
  <c r="F36"/>
  <c r="F35"/>
  <c r="F34"/>
  <c r="F32"/>
  <c r="F31"/>
  <c r="F30"/>
  <c r="F28"/>
  <c r="F27"/>
  <c r="F26"/>
  <c r="F24"/>
  <c r="F22"/>
  <c r="F21"/>
  <c r="C17"/>
  <c r="F20"/>
  <c r="F18"/>
  <c r="F16"/>
  <c r="F15"/>
  <c r="G112" i="6" l="1"/>
  <c r="G43"/>
  <c r="G56"/>
  <c r="G45"/>
  <c r="G34"/>
  <c r="F60"/>
  <c r="G65"/>
  <c r="G31"/>
  <c r="C27"/>
  <c r="G23"/>
  <c r="G17"/>
  <c r="G14"/>
  <c r="D15" i="48"/>
  <c r="D15" i="50"/>
  <c r="F31" i="6"/>
  <c r="F103"/>
  <c r="F34"/>
  <c r="D27"/>
  <c r="D22" i="21"/>
  <c r="D22" i="48"/>
  <c r="E15" i="21"/>
  <c r="E15" i="48"/>
  <c r="F77" i="6"/>
  <c r="C13"/>
  <c r="G20"/>
  <c r="E10" i="7"/>
  <c r="E9" s="1"/>
  <c r="E14" i="50" s="1"/>
  <c r="F93" i="6"/>
  <c r="D129"/>
  <c r="G114"/>
  <c r="G122"/>
  <c r="G109" i="7"/>
  <c r="F118" i="6"/>
  <c r="G118"/>
  <c r="G87"/>
  <c r="F28"/>
  <c r="G107"/>
  <c r="G73"/>
  <c r="G89"/>
  <c r="F65"/>
  <c r="F48"/>
  <c r="D48"/>
  <c r="G48" s="1"/>
  <c r="G28"/>
  <c r="G10" i="15"/>
  <c r="G93" i="6"/>
  <c r="D12" i="7"/>
  <c r="D11" s="1"/>
  <c r="D10" s="1"/>
  <c r="F12"/>
  <c r="F11" s="1"/>
  <c r="F10" s="1"/>
  <c r="F9" s="1"/>
  <c r="D55" i="6"/>
  <c r="G55" s="1"/>
  <c r="F56"/>
  <c r="F81"/>
  <c r="G81"/>
  <c r="G70"/>
  <c r="G99"/>
  <c r="F70"/>
  <c r="F23"/>
  <c r="D166" i="7"/>
  <c r="F89" i="6"/>
  <c r="F17"/>
  <c r="D13"/>
  <c r="F122"/>
  <c r="F114"/>
  <c r="F107"/>
  <c r="C102"/>
  <c r="G103"/>
  <c r="F99"/>
  <c r="F84"/>
  <c r="F73"/>
  <c r="C12" i="7"/>
  <c r="C11" s="1"/>
  <c r="D15" i="21"/>
  <c r="G11" i="15"/>
  <c r="F14" i="6"/>
  <c r="D102"/>
  <c r="E69"/>
  <c r="E68" s="1"/>
  <c r="D69"/>
  <c r="E47"/>
  <c r="E12"/>
  <c r="C55"/>
  <c r="C47" s="1"/>
  <c r="C69"/>
  <c r="F156" i="5"/>
  <c r="F155" s="1"/>
  <c r="F154" s="1"/>
  <c r="F153" s="1"/>
  <c r="E156"/>
  <c r="E155" s="1"/>
  <c r="E154" s="1"/>
  <c r="E153" s="1"/>
  <c r="D156"/>
  <c r="F150"/>
  <c r="E150"/>
  <c r="D150"/>
  <c r="F148"/>
  <c r="E148"/>
  <c r="D148"/>
  <c r="G148" s="1"/>
  <c r="F144"/>
  <c r="E144"/>
  <c r="D144"/>
  <c r="F141"/>
  <c r="E141"/>
  <c r="D141"/>
  <c r="F139"/>
  <c r="E139"/>
  <c r="D139"/>
  <c r="F136"/>
  <c r="E136"/>
  <c r="D136"/>
  <c r="G136" s="1"/>
  <c r="F134"/>
  <c r="E134"/>
  <c r="D134"/>
  <c r="F130"/>
  <c r="E130"/>
  <c r="D130"/>
  <c r="F127"/>
  <c r="E127"/>
  <c r="D127"/>
  <c r="F125"/>
  <c r="E125"/>
  <c r="D125"/>
  <c r="G125" s="1"/>
  <c r="F120"/>
  <c r="E120"/>
  <c r="D120"/>
  <c r="F118"/>
  <c r="E118"/>
  <c r="D118"/>
  <c r="F114"/>
  <c r="E114"/>
  <c r="D114"/>
  <c r="E111"/>
  <c r="F109"/>
  <c r="E109"/>
  <c r="D109"/>
  <c r="F105"/>
  <c r="E105"/>
  <c r="D105"/>
  <c r="F103"/>
  <c r="E103"/>
  <c r="D103"/>
  <c r="F101"/>
  <c r="E101"/>
  <c r="D101"/>
  <c r="F86"/>
  <c r="E86"/>
  <c r="E82" s="1"/>
  <c r="D86"/>
  <c r="F83"/>
  <c r="E83"/>
  <c r="D83"/>
  <c r="F72"/>
  <c r="E72"/>
  <c r="D72"/>
  <c r="F64"/>
  <c r="E64"/>
  <c r="D64"/>
  <c r="F58"/>
  <c r="E58"/>
  <c r="D58"/>
  <c r="F51"/>
  <c r="E51"/>
  <c r="D51"/>
  <c r="F46"/>
  <c r="E46"/>
  <c r="D46"/>
  <c r="F42"/>
  <c r="E42"/>
  <c r="D42"/>
  <c r="F37"/>
  <c r="E37"/>
  <c r="D37"/>
  <c r="F33"/>
  <c r="E33"/>
  <c r="D33"/>
  <c r="F29"/>
  <c r="E29"/>
  <c r="D29"/>
  <c r="F25"/>
  <c r="E25"/>
  <c r="D25"/>
  <c r="F23"/>
  <c r="E23"/>
  <c r="D23"/>
  <c r="F17"/>
  <c r="E17"/>
  <c r="D17"/>
  <c r="F14"/>
  <c r="E14"/>
  <c r="D14"/>
  <c r="C156"/>
  <c r="C155" s="1"/>
  <c r="C154" s="1"/>
  <c r="C153" s="1"/>
  <c r="C150"/>
  <c r="C148"/>
  <c r="C144"/>
  <c r="C141"/>
  <c r="C139"/>
  <c r="C136"/>
  <c r="C134"/>
  <c r="C130"/>
  <c r="C127"/>
  <c r="C125"/>
  <c r="C120"/>
  <c r="C118"/>
  <c r="C114"/>
  <c r="C111"/>
  <c r="C109"/>
  <c r="C105"/>
  <c r="C103"/>
  <c r="C101"/>
  <c r="C86"/>
  <c r="C82" s="1"/>
  <c r="C83"/>
  <c r="C72"/>
  <c r="C64"/>
  <c r="C58"/>
  <c r="C51"/>
  <c r="C46"/>
  <c r="C42"/>
  <c r="C37"/>
  <c r="C33"/>
  <c r="C29"/>
  <c r="C25"/>
  <c r="C23"/>
  <c r="C14"/>
  <c r="F29" i="4"/>
  <c r="F17"/>
  <c r="F16"/>
  <c r="F55" i="6" l="1"/>
  <c r="F47" s="1"/>
  <c r="F82" i="5"/>
  <c r="D82"/>
  <c r="F27" i="6"/>
  <c r="G27"/>
  <c r="C13" i="5"/>
  <c r="F13"/>
  <c r="D13"/>
  <c r="C12" i="6"/>
  <c r="C11" s="1"/>
  <c r="E14" i="21"/>
  <c r="E14" i="48"/>
  <c r="G13" i="6"/>
  <c r="D128"/>
  <c r="G129"/>
  <c r="G11" i="7"/>
  <c r="D68" i="6"/>
  <c r="D9" i="7"/>
  <c r="D14" i="50" s="1"/>
  <c r="D47" i="6"/>
  <c r="G47" s="1"/>
  <c r="G102"/>
  <c r="F13"/>
  <c r="D12"/>
  <c r="F102"/>
  <c r="F69"/>
  <c r="C68"/>
  <c r="G69"/>
  <c r="C10" i="7"/>
  <c r="G10" s="1"/>
  <c r="E11" i="6"/>
  <c r="E10" s="1"/>
  <c r="E9" s="1"/>
  <c r="E13" i="50" s="1"/>
  <c r="D138" i="5"/>
  <c r="G138" s="1"/>
  <c r="G139"/>
  <c r="G114"/>
  <c r="G127"/>
  <c r="G150"/>
  <c r="D155"/>
  <c r="G156"/>
  <c r="G118"/>
  <c r="F124"/>
  <c r="G130"/>
  <c r="G141"/>
  <c r="G120"/>
  <c r="G134"/>
  <c r="G144"/>
  <c r="E138"/>
  <c r="F100"/>
  <c r="D100"/>
  <c r="D124"/>
  <c r="E12"/>
  <c r="E11" s="1"/>
  <c r="F138"/>
  <c r="E100"/>
  <c r="E99" s="1"/>
  <c r="E98" s="1"/>
  <c r="C100"/>
  <c r="C99" s="1"/>
  <c r="C98" s="1"/>
  <c r="E124"/>
  <c r="E123" s="1"/>
  <c r="C138"/>
  <c r="C124"/>
  <c r="C123" s="1"/>
  <c r="F28" i="4"/>
  <c r="F27" s="1"/>
  <c r="F26" s="1"/>
  <c r="F25" s="1"/>
  <c r="E28"/>
  <c r="E27" s="1"/>
  <c r="E26" s="1"/>
  <c r="E25" s="1"/>
  <c r="D28"/>
  <c r="F15"/>
  <c r="E15"/>
  <c r="E14" s="1"/>
  <c r="E13" s="1"/>
  <c r="E12" s="1"/>
  <c r="E11" s="1"/>
  <c r="D15"/>
  <c r="C15"/>
  <c r="C28"/>
  <c r="C27" s="1"/>
  <c r="C26" s="1"/>
  <c r="C25" s="1"/>
  <c r="G26" i="21"/>
  <c r="F26"/>
  <c r="F12" i="6" l="1"/>
  <c r="F11" s="1"/>
  <c r="C14" i="4"/>
  <c r="C13" s="1"/>
  <c r="C12" s="1"/>
  <c r="C11" s="1"/>
  <c r="C10" s="1"/>
  <c r="E13" i="21"/>
  <c r="E13" i="48"/>
  <c r="G12" i="6"/>
  <c r="D14" i="21"/>
  <c r="D14" i="48"/>
  <c r="F14" i="4"/>
  <c r="F13" s="1"/>
  <c r="F12" s="1"/>
  <c r="F11" s="1"/>
  <c r="F10" s="1"/>
  <c r="G15"/>
  <c r="D14"/>
  <c r="D13" s="1"/>
  <c r="D127" i="6"/>
  <c r="G127" s="1"/>
  <c r="G128"/>
  <c r="F123" i="5"/>
  <c r="G68" i="6"/>
  <c r="G82" i="5"/>
  <c r="D11" i="6"/>
  <c r="D10" s="1"/>
  <c r="D27" i="4"/>
  <c r="G27" s="1"/>
  <c r="G28"/>
  <c r="G13" i="5"/>
  <c r="F68" i="6"/>
  <c r="C10"/>
  <c r="F12" i="5"/>
  <c r="F11" s="1"/>
  <c r="G100"/>
  <c r="D154"/>
  <c r="D153" s="1"/>
  <c r="G153" s="1"/>
  <c r="G155"/>
  <c r="G154"/>
  <c r="D123"/>
  <c r="G123" s="1"/>
  <c r="G124"/>
  <c r="E10"/>
  <c r="E9" s="1"/>
  <c r="E12" i="50" s="1"/>
  <c r="C12" i="5"/>
  <c r="C11" s="1"/>
  <c r="C10" s="1"/>
  <c r="C9" s="1"/>
  <c r="D12"/>
  <c r="E10" i="4"/>
  <c r="E11" i="50" s="1"/>
  <c r="E9" l="1"/>
  <c r="C12" i="48"/>
  <c r="C12" i="50"/>
  <c r="C11"/>
  <c r="C11" i="48"/>
  <c r="E12" i="21"/>
  <c r="E12" i="48"/>
  <c r="F10" i="6"/>
  <c r="F9" s="1"/>
  <c r="E11" i="21"/>
  <c r="E11" i="48"/>
  <c r="D6" i="4"/>
  <c r="C11" i="21"/>
  <c r="G14" i="4"/>
  <c r="G13"/>
  <c r="D12"/>
  <c r="D11" s="1"/>
  <c r="D9" i="6"/>
  <c r="D13" i="50" s="1"/>
  <c r="G11" i="6"/>
  <c r="D26" i="4"/>
  <c r="G26" s="1"/>
  <c r="C12" i="21"/>
  <c r="D5" i="5"/>
  <c r="G10" i="6"/>
  <c r="D11" i="5"/>
  <c r="G12"/>
  <c r="D1785" i="2"/>
  <c r="D1780"/>
  <c r="D1777"/>
  <c r="D1770"/>
  <c r="D1767"/>
  <c r="D1764"/>
  <c r="D1762"/>
  <c r="D1760"/>
  <c r="D1754"/>
  <c r="D1751"/>
  <c r="D1749"/>
  <c r="D1747"/>
  <c r="D1745"/>
  <c r="D1737" s="1"/>
  <c r="D1742"/>
  <c r="D1738"/>
  <c r="D1735"/>
  <c r="D1733"/>
  <c r="D1731"/>
  <c r="D1718"/>
  <c r="D1717"/>
  <c r="D1710"/>
  <c r="D1705"/>
  <c r="D1700"/>
  <c r="D1696"/>
  <c r="D1691"/>
  <c r="D1686"/>
  <c r="D1679"/>
  <c r="D1673"/>
  <c r="D1670"/>
  <c r="D1667"/>
  <c r="D1666"/>
  <c r="D1661"/>
  <c r="D1656"/>
  <c r="D1652"/>
  <c r="D1648"/>
  <c r="D1644"/>
  <c r="D1640"/>
  <c r="D1636"/>
  <c r="D1634"/>
  <c r="D1631"/>
  <c r="D1630" s="1"/>
  <c r="D1629" s="1"/>
  <c r="D1627"/>
  <c r="D1626" s="1"/>
  <c r="D1622" s="1"/>
  <c r="D1624"/>
  <c r="D1623"/>
  <c r="D1616"/>
  <c r="D1611"/>
  <c r="D1608"/>
  <c r="D1607" s="1"/>
  <c r="D1606" s="1"/>
  <c r="D1603"/>
  <c r="D1600"/>
  <c r="D1597"/>
  <c r="D1592"/>
  <c r="D1588"/>
  <c r="D1587"/>
  <c r="D1582"/>
  <c r="D1578"/>
  <c r="D1574"/>
  <c r="D1567"/>
  <c r="D1563" s="1"/>
  <c r="D1564"/>
  <c r="D1558"/>
  <c r="D1553"/>
  <c r="D1550"/>
  <c r="D1547"/>
  <c r="D1543"/>
  <c r="D1538"/>
  <c r="D1533"/>
  <c r="D1528"/>
  <c r="D1521"/>
  <c r="D1520"/>
  <c r="D1517"/>
  <c r="D1513"/>
  <c r="D1508"/>
  <c r="D1503"/>
  <c r="D1500"/>
  <c r="D1495"/>
  <c r="D1489"/>
  <c r="D1486"/>
  <c r="D1478" s="1"/>
  <c r="D1483"/>
  <c r="D1479"/>
  <c r="D1473"/>
  <c r="D1471"/>
  <c r="D1468"/>
  <c r="D1463"/>
  <c r="D1459"/>
  <c r="D1456"/>
  <c r="D1454"/>
  <c r="D1450"/>
  <c r="D1446"/>
  <c r="D1442"/>
  <c r="D1438"/>
  <c r="D1434"/>
  <c r="D1430"/>
  <c r="D1425"/>
  <c r="D1421"/>
  <c r="D1417"/>
  <c r="D1410"/>
  <c r="D1409" s="1"/>
  <c r="D1405"/>
  <c r="D1401"/>
  <c r="D1397"/>
  <c r="D1393"/>
  <c r="D1388"/>
  <c r="D1382"/>
  <c r="D1378"/>
  <c r="D1374"/>
  <c r="D1368"/>
  <c r="D1366"/>
  <c r="D1362"/>
  <c r="D1356"/>
  <c r="D1352"/>
  <c r="D1348"/>
  <c r="D1347"/>
  <c r="D1346" s="1"/>
  <c r="D1345" s="1"/>
  <c r="D1341"/>
  <c r="D1337"/>
  <c r="D1333"/>
  <c r="D1331"/>
  <c r="D1328"/>
  <c r="D1325"/>
  <c r="D1324" s="1"/>
  <c r="D1321"/>
  <c r="D1316"/>
  <c r="D1313"/>
  <c r="D1311"/>
  <c r="D1308"/>
  <c r="D1305"/>
  <c r="D1301"/>
  <c r="D1293" s="1"/>
  <c r="D1297"/>
  <c r="D1294"/>
  <c r="D1289"/>
  <c r="D1287"/>
  <c r="D1284"/>
  <c r="D1280"/>
  <c r="D1279" s="1"/>
  <c r="D1277"/>
  <c r="D1273"/>
  <c r="D1272"/>
  <c r="D1269"/>
  <c r="D1267"/>
  <c r="D1262"/>
  <c r="D1255" s="1"/>
  <c r="D1259"/>
  <c r="D1256"/>
  <c r="D1251"/>
  <c r="D1248"/>
  <c r="D1245"/>
  <c r="D1242"/>
  <c r="D1241"/>
  <c r="D1240" s="1"/>
  <c r="D1237"/>
  <c r="D1235"/>
  <c r="D1231"/>
  <c r="D1228"/>
  <c r="D1226"/>
  <c r="D1225"/>
  <c r="D1223"/>
  <c r="D1221"/>
  <c r="D1217"/>
  <c r="D1214"/>
  <c r="D1212"/>
  <c r="D1211" s="1"/>
  <c r="D1210" s="1"/>
  <c r="D1208"/>
  <c r="D1206"/>
  <c r="D1202"/>
  <c r="D1199"/>
  <c r="D1197"/>
  <c r="D1196" s="1"/>
  <c r="D1194"/>
  <c r="D1192"/>
  <c r="D1188"/>
  <c r="D1182" s="1"/>
  <c r="D1185"/>
  <c r="D1183"/>
  <c r="D1180"/>
  <c r="D1178"/>
  <c r="D1174"/>
  <c r="D1171"/>
  <c r="D1169"/>
  <c r="D1168" s="1"/>
  <c r="D1165"/>
  <c r="D1163"/>
  <c r="D1159"/>
  <c r="D1156"/>
  <c r="D1154"/>
  <c r="D1150"/>
  <c r="D1145" s="1"/>
  <c r="D1144" s="1"/>
  <c r="D1143" s="1"/>
  <c r="D1148"/>
  <c r="D1146"/>
  <c r="D1123"/>
  <c r="D1117"/>
  <c r="D1113"/>
  <c r="D1105" s="1"/>
  <c r="D1104" s="1"/>
  <c r="D1109"/>
  <c r="D1106"/>
  <c r="D1099"/>
  <c r="D1094"/>
  <c r="D1089"/>
  <c r="D1084"/>
  <c r="D1079"/>
  <c r="D1074"/>
  <c r="D1069"/>
  <c r="D1064"/>
  <c r="D1059"/>
  <c r="D1054"/>
  <c r="D1049"/>
  <c r="D1044"/>
  <c r="D1039"/>
  <c r="D1034"/>
  <c r="D1029"/>
  <c r="D1024"/>
  <c r="D1019"/>
  <c r="D1014"/>
  <c r="D1009"/>
  <c r="D1004"/>
  <c r="D1003" s="1"/>
  <c r="D998"/>
  <c r="D993"/>
  <c r="D988"/>
  <c r="D987" s="1"/>
  <c r="D981"/>
  <c r="D976"/>
  <c r="D973"/>
  <c r="D968"/>
  <c r="D963"/>
  <c r="D958"/>
  <c r="D957"/>
  <c r="D954"/>
  <c r="D952"/>
  <c r="D949"/>
  <c r="D947"/>
  <c r="D942"/>
  <c r="D937"/>
  <c r="D936"/>
  <c r="D935" s="1"/>
  <c r="D933"/>
  <c r="D929"/>
  <c r="D925"/>
  <c r="D922"/>
  <c r="D920"/>
  <c r="D918"/>
  <c r="D914"/>
  <c r="D913" s="1"/>
  <c r="D912" s="1"/>
  <c r="D908"/>
  <c r="D905"/>
  <c r="D902"/>
  <c r="D901" s="1"/>
  <c r="D893"/>
  <c r="D889"/>
  <c r="D877" s="1"/>
  <c r="D883"/>
  <c r="D878"/>
  <c r="D871"/>
  <c r="D858" s="1"/>
  <c r="D865"/>
  <c r="D859"/>
  <c r="D852"/>
  <c r="D847"/>
  <c r="D842"/>
  <c r="D837"/>
  <c r="D832"/>
  <c r="D826"/>
  <c r="D820"/>
  <c r="D814"/>
  <c r="D813"/>
  <c r="D806"/>
  <c r="D800"/>
  <c r="D794"/>
  <c r="D787" s="1"/>
  <c r="D788"/>
  <c r="D781"/>
  <c r="D775"/>
  <c r="D762" s="1"/>
  <c r="D769"/>
  <c r="D763"/>
  <c r="D755"/>
  <c r="D754" s="1"/>
  <c r="D748"/>
  <c r="D747"/>
  <c r="D744"/>
  <c r="D739"/>
  <c r="D735"/>
  <c r="D731"/>
  <c r="D727"/>
  <c r="D717" s="1"/>
  <c r="D722"/>
  <c r="D718"/>
  <c r="D710"/>
  <c r="D706"/>
  <c r="D703"/>
  <c r="D699"/>
  <c r="D695"/>
  <c r="D692"/>
  <c r="D688"/>
  <c r="D684"/>
  <c r="D680"/>
  <c r="D676"/>
  <c r="D675"/>
  <c r="D670"/>
  <c r="D666"/>
  <c r="D661"/>
  <c r="D656"/>
  <c r="D650" s="1"/>
  <c r="D649" s="1"/>
  <c r="D651"/>
  <c r="D645"/>
  <c r="D640" s="1"/>
  <c r="D641"/>
  <c r="D636"/>
  <c r="D635"/>
  <c r="D631"/>
  <c r="D626"/>
  <c r="D624"/>
  <c r="D620"/>
  <c r="D615"/>
  <c r="D609"/>
  <c r="D606"/>
  <c r="D602"/>
  <c r="D598" s="1"/>
  <c r="D597" s="1"/>
  <c r="D599"/>
  <c r="D591"/>
  <c r="D584" s="1"/>
  <c r="D585"/>
  <c r="D580"/>
  <c r="D575"/>
  <c r="D574" s="1"/>
  <c r="D569"/>
  <c r="D567"/>
  <c r="D565"/>
  <c r="D561"/>
  <c r="D558"/>
  <c r="D553"/>
  <c r="D550"/>
  <c r="D546"/>
  <c r="D542"/>
  <c r="D537"/>
  <c r="D533"/>
  <c r="D528"/>
  <c r="D524"/>
  <c r="D520"/>
  <c r="D516"/>
  <c r="D513"/>
  <c r="D509"/>
  <c r="D505"/>
  <c r="D501"/>
  <c r="D498"/>
  <c r="D495"/>
  <c r="D490"/>
  <c r="D489"/>
  <c r="D488" s="1"/>
  <c r="D485"/>
  <c r="D481"/>
  <c r="D478"/>
  <c r="D474"/>
  <c r="D471"/>
  <c r="D467"/>
  <c r="D466"/>
  <c r="D460"/>
  <c r="D456"/>
  <c r="D453"/>
  <c r="D449"/>
  <c r="D445"/>
  <c r="D440"/>
  <c r="D435"/>
  <c r="D433"/>
  <c r="D431"/>
  <c r="D429"/>
  <c r="D426"/>
  <c r="D425"/>
  <c r="D421"/>
  <c r="D417"/>
  <c r="D413"/>
  <c r="D410"/>
  <c r="D406"/>
  <c r="D402"/>
  <c r="D396"/>
  <c r="D390"/>
  <c r="D383" s="1"/>
  <c r="D387"/>
  <c r="D384"/>
  <c r="D378"/>
  <c r="D373"/>
  <c r="D367"/>
  <c r="D362"/>
  <c r="D356"/>
  <c r="D351"/>
  <c r="D345"/>
  <c r="D340"/>
  <c r="D339"/>
  <c r="D333"/>
  <c r="D330"/>
  <c r="D327"/>
  <c r="D323"/>
  <c r="D319"/>
  <c r="D315"/>
  <c r="D311"/>
  <c r="D306"/>
  <c r="D301"/>
  <c r="D297"/>
  <c r="D295"/>
  <c r="D293"/>
  <c r="D291"/>
  <c r="D289"/>
  <c r="D287"/>
  <c r="D285"/>
  <c r="D276" s="1"/>
  <c r="D283"/>
  <c r="D277"/>
  <c r="D273"/>
  <c r="D269"/>
  <c r="D266"/>
  <c r="D262"/>
  <c r="D258"/>
  <c r="D254"/>
  <c r="D250"/>
  <c r="D245"/>
  <c r="D240"/>
  <c r="D236"/>
  <c r="D234"/>
  <c r="D232"/>
  <c r="D230"/>
  <c r="D228"/>
  <c r="D226"/>
  <c r="D222"/>
  <c r="D221"/>
  <c r="D218"/>
  <c r="D214"/>
  <c r="D210"/>
  <c r="D205"/>
  <c r="D199"/>
  <c r="D194"/>
  <c r="D190"/>
  <c r="D185"/>
  <c r="D181"/>
  <c r="D177"/>
  <c r="D173"/>
  <c r="D171"/>
  <c r="D162" s="1"/>
  <c r="D166"/>
  <c r="D163"/>
  <c r="D155"/>
  <c r="D151"/>
  <c r="D146"/>
  <c r="D142"/>
  <c r="D140"/>
  <c r="D136"/>
  <c r="D132" s="1"/>
  <c r="D131" s="1"/>
  <c r="D133"/>
  <c r="D128"/>
  <c r="D125"/>
  <c r="D122"/>
  <c r="D119"/>
  <c r="D116"/>
  <c r="D115" s="1"/>
  <c r="D111"/>
  <c r="D107"/>
  <c r="D106"/>
  <c r="D99"/>
  <c r="D95"/>
  <c r="D94"/>
  <c r="D89" s="1"/>
  <c r="D90"/>
  <c r="D85"/>
  <c r="D80"/>
  <c r="D79" s="1"/>
  <c r="D78" s="1"/>
  <c r="D76"/>
  <c r="D74"/>
  <c r="D72"/>
  <c r="D70"/>
  <c r="D68"/>
  <c r="D66"/>
  <c r="D64"/>
  <c r="D62"/>
  <c r="D60"/>
  <c r="D58"/>
  <c r="D57" s="1"/>
  <c r="D53"/>
  <c r="D49"/>
  <c r="D45"/>
  <c r="D36" s="1"/>
  <c r="D41"/>
  <c r="D37"/>
  <c r="D30"/>
  <c r="D26"/>
  <c r="D25"/>
  <c r="D24"/>
  <c r="D21"/>
  <c r="D18"/>
  <c r="D17"/>
  <c r="D14"/>
  <c r="D11"/>
  <c r="D10" s="1"/>
  <c r="D6" s="1"/>
  <c r="D5" s="1"/>
  <c r="D7"/>
  <c r="E9" i="48" l="1"/>
  <c r="D13" i="21"/>
  <c r="D13" i="48"/>
  <c r="G12" i="4"/>
  <c r="D25"/>
  <c r="G25" s="1"/>
  <c r="G11" i="5"/>
  <c r="G11" i="4"/>
  <c r="D1716" i="2"/>
  <c r="D105"/>
  <c r="D716"/>
  <c r="D715" s="1"/>
  <c r="D812"/>
  <c r="D1167"/>
  <c r="D1271"/>
  <c r="D4"/>
  <c r="D35"/>
  <c r="D161"/>
  <c r="D160" s="1"/>
  <c r="D159" s="1"/>
  <c r="D956"/>
  <c r="D1292"/>
  <c r="D1239"/>
  <c r="D1621"/>
  <c r="D10" i="4" l="1"/>
  <c r="D3" i="2"/>
  <c r="D11" i="48" l="1"/>
  <c r="F11" s="1"/>
  <c r="D11" i="50"/>
  <c r="G10" i="4"/>
  <c r="D11" i="21"/>
  <c r="F11" s="1"/>
  <c r="G11" i="50" l="1"/>
  <c r="F11"/>
  <c r="G11" i="48"/>
  <c r="G11" i="21"/>
  <c r="C1764" i="3" l="1"/>
  <c r="C1844"/>
  <c r="C1843"/>
  <c r="C1842"/>
  <c r="C1836"/>
  <c r="C1832"/>
  <c r="C1833"/>
  <c r="C1834"/>
  <c r="C1835"/>
  <c r="C1841" l="1"/>
  <c r="C1831"/>
  <c r="C1799"/>
  <c r="C1798"/>
  <c r="C1795"/>
  <c r="C1791"/>
  <c r="C1794"/>
  <c r="B11" i="46"/>
  <c r="B10"/>
  <c r="B9"/>
  <c r="B8"/>
  <c r="C1779" i="3"/>
  <c r="C1778"/>
  <c r="C1777"/>
  <c r="C1775"/>
  <c r="C1774"/>
  <c r="C1773"/>
  <c r="C1772"/>
  <c r="C1771"/>
  <c r="C1770"/>
  <c r="C1768"/>
  <c r="C1767"/>
  <c r="C1766"/>
  <c r="C1765"/>
  <c r="C1762"/>
  <c r="C1761"/>
  <c r="C1760"/>
  <c r="C1759"/>
  <c r="C1758"/>
  <c r="C1757"/>
  <c r="C1756"/>
  <c r="C1755"/>
  <c r="C1744"/>
  <c r="C1754"/>
  <c r="C1753"/>
  <c r="C1752"/>
  <c r="C1751"/>
  <c r="C1750"/>
  <c r="C1749"/>
  <c r="C1748"/>
  <c r="C1797" l="1"/>
  <c r="C1793"/>
  <c r="C1747"/>
  <c r="A3" i="21"/>
  <c r="C32" i="20"/>
  <c r="C38" i="19"/>
  <c r="C37" s="1"/>
  <c r="C40" i="18"/>
  <c r="C38"/>
  <c r="C37" l="1"/>
  <c r="C36" s="1"/>
  <c r="C35" s="1"/>
  <c r="C9" s="1"/>
  <c r="C31" i="20"/>
  <c r="C30" s="1"/>
  <c r="G30" s="1"/>
  <c r="H1746" i="3"/>
  <c r="D1747"/>
  <c r="C36" i="19"/>
  <c r="C22" i="50" l="1"/>
  <c r="C22" i="48"/>
  <c r="D5" i="18"/>
  <c r="C22" i="21"/>
  <c r="G9" i="18"/>
  <c r="C35" i="19"/>
  <c r="G36"/>
  <c r="C29" i="20"/>
  <c r="G22" i="50" l="1"/>
  <c r="F22"/>
  <c r="G22" i="48"/>
  <c r="F22"/>
  <c r="G22" i="21"/>
  <c r="F22"/>
  <c r="C9" i="19"/>
  <c r="C23" i="50" s="1"/>
  <c r="G35" i="19"/>
  <c r="C9" i="20"/>
  <c r="G29"/>
  <c r="E9" i="21"/>
  <c r="F8" i="49" s="1"/>
  <c r="F23" i="50" l="1"/>
  <c r="G23"/>
  <c r="C24"/>
  <c r="C24" i="48"/>
  <c r="D5" i="19"/>
  <c r="C23" i="48"/>
  <c r="F8" i="46"/>
  <c r="F8" i="47"/>
  <c r="G9" i="20"/>
  <c r="D5"/>
  <c r="C24" i="21"/>
  <c r="C23"/>
  <c r="G9" i="19"/>
  <c r="C130" i="16"/>
  <c r="G130" s="1"/>
  <c r="C128"/>
  <c r="G24" i="50" l="1"/>
  <c r="F24"/>
  <c r="F24" i="48"/>
  <c r="G24"/>
  <c r="F23"/>
  <c r="G23"/>
  <c r="G24" i="21"/>
  <c r="F24"/>
  <c r="C127" i="16"/>
  <c r="G127" s="1"/>
  <c r="F23" i="21"/>
  <c r="G23"/>
  <c r="C203" i="15"/>
  <c r="C201"/>
  <c r="C200" l="1"/>
  <c r="C199" s="1"/>
  <c r="G199" s="1"/>
  <c r="C126" i="16"/>
  <c r="G126" s="1"/>
  <c r="C140" i="14"/>
  <c r="C141"/>
  <c r="C121" i="13"/>
  <c r="C37" i="12"/>
  <c r="C36" s="1"/>
  <c r="C29" i="11"/>
  <c r="C28" s="1"/>
  <c r="C104" i="10"/>
  <c r="C103" l="1"/>
  <c r="G103" s="1"/>
  <c r="G104"/>
  <c r="C120" i="13"/>
  <c r="G120" s="1"/>
  <c r="G121"/>
  <c r="C125" i="16"/>
  <c r="C9" s="1"/>
  <c r="C198" i="15"/>
  <c r="C129" i="6"/>
  <c r="C171" i="7"/>
  <c r="C169"/>
  <c r="C130" i="6"/>
  <c r="C16" i="48" l="1"/>
  <c r="F16" s="1"/>
  <c r="C16" i="50"/>
  <c r="C168" i="7"/>
  <c r="D5" i="16"/>
  <c r="G9"/>
  <c r="C16" i="21"/>
  <c r="C9" i="15"/>
  <c r="C15" i="50" s="1"/>
  <c r="G198" i="15"/>
  <c r="C139" i="14"/>
  <c r="C119" i="13"/>
  <c r="G119" s="1"/>
  <c r="C35" i="12"/>
  <c r="C27" i="11"/>
  <c r="C102" i="10"/>
  <c r="G102" s="1"/>
  <c r="F15" i="50" l="1"/>
  <c r="G15"/>
  <c r="G16"/>
  <c r="F16"/>
  <c r="G16" i="48"/>
  <c r="D5" i="15"/>
  <c r="C15" i="48"/>
  <c r="G16" i="21"/>
  <c r="F16"/>
  <c r="C15"/>
  <c r="G9" i="15"/>
  <c r="C138" i="14"/>
  <c r="C9" s="1"/>
  <c r="C18" i="21" s="1"/>
  <c r="C118" i="13"/>
  <c r="C34" i="12"/>
  <c r="C9" s="1"/>
  <c r="C26" i="11"/>
  <c r="C9" s="1"/>
  <c r="C101" i="10"/>
  <c r="C167" i="7"/>
  <c r="G167" s="1"/>
  <c r="C128" i="6"/>
  <c r="D5" i="12" l="1"/>
  <c r="C21" i="50"/>
  <c r="C21" i="48"/>
  <c r="C20"/>
  <c r="F20" s="1"/>
  <c r="C20" i="50"/>
  <c r="C17"/>
  <c r="C17" i="48"/>
  <c r="C9" i="10"/>
  <c r="C20" i="21" s="1"/>
  <c r="G101" i="10"/>
  <c r="G15" i="48"/>
  <c r="F15"/>
  <c r="G20"/>
  <c r="C9" i="13"/>
  <c r="C19" i="50" s="1"/>
  <c r="G118" i="13"/>
  <c r="D5" i="11"/>
  <c r="C17" i="21"/>
  <c r="G9" i="11"/>
  <c r="D5" i="14"/>
  <c r="G9"/>
  <c r="G9" i="12"/>
  <c r="C21" i="21"/>
  <c r="F15"/>
  <c r="G15"/>
  <c r="C166" i="7"/>
  <c r="C127" i="6"/>
  <c r="C9" s="1"/>
  <c r="G21" i="50" l="1"/>
  <c r="F21"/>
  <c r="G21" i="48"/>
  <c r="F21"/>
  <c r="C18"/>
  <c r="G18" s="1"/>
  <c r="C18" i="50"/>
  <c r="C13" i="48"/>
  <c r="F13" s="1"/>
  <c r="C13" i="50"/>
  <c r="G20"/>
  <c r="F20"/>
  <c r="F17"/>
  <c r="G17"/>
  <c r="F17" i="48"/>
  <c r="G17"/>
  <c r="C19" i="21"/>
  <c r="C19" i="48"/>
  <c r="D5" i="10"/>
  <c r="G18" i="21"/>
  <c r="G9" i="10"/>
  <c r="C9" i="7"/>
  <c r="C14" i="50" s="1"/>
  <c r="G166" i="7"/>
  <c r="D5" i="13"/>
  <c r="D5" i="6"/>
  <c r="C13" i="21"/>
  <c r="G9" i="6"/>
  <c r="G17" i="21"/>
  <c r="F17"/>
  <c r="G20"/>
  <c r="F20"/>
  <c r="G21"/>
  <c r="F21"/>
  <c r="G18" i="50" l="1"/>
  <c r="F18"/>
  <c r="F18" i="48"/>
  <c r="F14" i="50"/>
  <c r="G14"/>
  <c r="G13" i="48"/>
  <c r="G13" i="50"/>
  <c r="F13"/>
  <c r="C9"/>
  <c r="F18" i="21"/>
  <c r="D5" i="7"/>
  <c r="C14" i="48"/>
  <c r="C14" i="21"/>
  <c r="F14" s="1"/>
  <c r="G9" i="7"/>
  <c r="G13" i="21"/>
  <c r="F13"/>
  <c r="D987" i="3"/>
  <c r="D982"/>
  <c r="E987"/>
  <c r="E982"/>
  <c r="C1004"/>
  <c r="C999"/>
  <c r="C994"/>
  <c r="C993" s="1"/>
  <c r="C987"/>
  <c r="C982"/>
  <c r="C979"/>
  <c r="C974"/>
  <c r="C969"/>
  <c r="C964"/>
  <c r="C960"/>
  <c r="C958"/>
  <c r="C955"/>
  <c r="C953"/>
  <c r="C948"/>
  <c r="C943"/>
  <c r="C939"/>
  <c r="C935"/>
  <c r="C931"/>
  <c r="C928"/>
  <c r="C926"/>
  <c r="C924"/>
  <c r="C920"/>
  <c r="C919" s="1"/>
  <c r="C918" s="1"/>
  <c r="C914"/>
  <c r="C911"/>
  <c r="C908"/>
  <c r="C899"/>
  <c r="C895"/>
  <c r="C889"/>
  <c r="C884"/>
  <c r="C877"/>
  <c r="C871"/>
  <c r="C865"/>
  <c r="C858"/>
  <c r="C853"/>
  <c r="C848"/>
  <c r="C843"/>
  <c r="C838"/>
  <c r="C832"/>
  <c r="C826"/>
  <c r="C820"/>
  <c r="C819" s="1"/>
  <c r="C812"/>
  <c r="C806"/>
  <c r="C800"/>
  <c r="C794"/>
  <c r="C793" s="1"/>
  <c r="C787"/>
  <c r="C781"/>
  <c r="C775"/>
  <c r="C769"/>
  <c r="C761"/>
  <c r="C760" s="1"/>
  <c r="C754"/>
  <c r="C753" s="1"/>
  <c r="C750"/>
  <c r="C745"/>
  <c r="C741"/>
  <c r="C737"/>
  <c r="C733"/>
  <c r="C728"/>
  <c r="C724"/>
  <c r="C716"/>
  <c r="C712"/>
  <c r="C709"/>
  <c r="C705"/>
  <c r="C701"/>
  <c r="C698"/>
  <c r="C694"/>
  <c r="C690"/>
  <c r="C686"/>
  <c r="C682"/>
  <c r="C676"/>
  <c r="C672"/>
  <c r="C667"/>
  <c r="C662"/>
  <c r="C656" s="1"/>
  <c r="C657"/>
  <c r="C491"/>
  <c r="C487"/>
  <c r="C484"/>
  <c r="C480"/>
  <c r="C477"/>
  <c r="C473"/>
  <c r="C472" s="1"/>
  <c r="C466"/>
  <c r="C462"/>
  <c r="C459"/>
  <c r="C455"/>
  <c r="C451"/>
  <c r="C446"/>
  <c r="C441"/>
  <c r="C439"/>
  <c r="C437"/>
  <c r="C435"/>
  <c r="C432"/>
  <c r="C431" s="1"/>
  <c r="C427"/>
  <c r="C423"/>
  <c r="C419"/>
  <c r="C416"/>
  <c r="C412"/>
  <c r="C408"/>
  <c r="C402"/>
  <c r="C396"/>
  <c r="C393"/>
  <c r="C390"/>
  <c r="C384"/>
  <c r="C379"/>
  <c r="C373"/>
  <c r="C368"/>
  <c r="C362"/>
  <c r="C357"/>
  <c r="C351"/>
  <c r="C346"/>
  <c r="C345" s="1"/>
  <c r="C339"/>
  <c r="C336"/>
  <c r="C333"/>
  <c r="C329"/>
  <c r="C325"/>
  <c r="C321"/>
  <c r="C317"/>
  <c r="C312"/>
  <c r="C307"/>
  <c r="C303"/>
  <c r="C301"/>
  <c r="C299"/>
  <c r="C297"/>
  <c r="C295"/>
  <c r="C293"/>
  <c r="C291"/>
  <c r="C289"/>
  <c r="C283"/>
  <c r="C279"/>
  <c r="C275"/>
  <c r="C272"/>
  <c r="C268"/>
  <c r="C264"/>
  <c r="C260"/>
  <c r="C256"/>
  <c r="C251"/>
  <c r="C246"/>
  <c r="C242"/>
  <c r="C240"/>
  <c r="C238"/>
  <c r="C236"/>
  <c r="C234"/>
  <c r="C232"/>
  <c r="C228"/>
  <c r="C227"/>
  <c r="C224"/>
  <c r="C220"/>
  <c r="C216"/>
  <c r="C211"/>
  <c r="C205"/>
  <c r="C200"/>
  <c r="C196"/>
  <c r="C191"/>
  <c r="C187"/>
  <c r="C183"/>
  <c r="C179"/>
  <c r="C177"/>
  <c r="C168" s="1"/>
  <c r="C172"/>
  <c r="C169"/>
  <c r="C161"/>
  <c r="C157"/>
  <c r="C152"/>
  <c r="C148"/>
  <c r="C146"/>
  <c r="C142"/>
  <c r="C139"/>
  <c r="C134"/>
  <c r="C131"/>
  <c r="C128"/>
  <c r="C125"/>
  <c r="C122"/>
  <c r="C117"/>
  <c r="C113"/>
  <c r="C105"/>
  <c r="C101"/>
  <c r="C96"/>
  <c r="C91"/>
  <c r="C86"/>
  <c r="C85"/>
  <c r="C84" s="1"/>
  <c r="C82"/>
  <c r="C80"/>
  <c r="C78"/>
  <c r="C76"/>
  <c r="C74"/>
  <c r="C72"/>
  <c r="C70"/>
  <c r="C68"/>
  <c r="C63" s="1"/>
  <c r="C66"/>
  <c r="C64"/>
  <c r="C59"/>
  <c r="C55"/>
  <c r="C51"/>
  <c r="C47"/>
  <c r="C43"/>
  <c r="C36"/>
  <c r="C32"/>
  <c r="C31" s="1"/>
  <c r="C27"/>
  <c r="C24"/>
  <c r="C23" s="1"/>
  <c r="C20"/>
  <c r="C16" s="1"/>
  <c r="C17"/>
  <c r="C13"/>
  <c r="C1105"/>
  <c r="C1100"/>
  <c r="C1095"/>
  <c r="C1090"/>
  <c r="C1085"/>
  <c r="C1080"/>
  <c r="C1075"/>
  <c r="C1070"/>
  <c r="C1065"/>
  <c r="C1060"/>
  <c r="C1055"/>
  <c r="C1050"/>
  <c r="C1045"/>
  <c r="C1040"/>
  <c r="C1035"/>
  <c r="C1030"/>
  <c r="C1025"/>
  <c r="C1020"/>
  <c r="C1015"/>
  <c r="C1010"/>
  <c r="C1129"/>
  <c r="C1123"/>
  <c r="C1119"/>
  <c r="C1115"/>
  <c r="C1112"/>
  <c r="E1134"/>
  <c r="C1134"/>
  <c r="D1145"/>
  <c r="D1141"/>
  <c r="D1137"/>
  <c r="D1134"/>
  <c r="E1137"/>
  <c r="C1137"/>
  <c r="C1141"/>
  <c r="E1141"/>
  <c r="F1141" s="1"/>
  <c r="E1145"/>
  <c r="C1145"/>
  <c r="C1667"/>
  <c r="C1662"/>
  <c r="C1658"/>
  <c r="C1654"/>
  <c r="C1650"/>
  <c r="C1646"/>
  <c r="C1642"/>
  <c r="C1640"/>
  <c r="C1637"/>
  <c r="C1716"/>
  <c r="C1711"/>
  <c r="C1706"/>
  <c r="C1702"/>
  <c r="C1697"/>
  <c r="C1692"/>
  <c r="C1685"/>
  <c r="C1679"/>
  <c r="C1676"/>
  <c r="C1673"/>
  <c r="E1821"/>
  <c r="D1821"/>
  <c r="C1821"/>
  <c r="F1821" s="1"/>
  <c r="C1622"/>
  <c r="C1617"/>
  <c r="C1614"/>
  <c r="C1613"/>
  <c r="C1612" s="1"/>
  <c r="C1609"/>
  <c r="C1606"/>
  <c r="C1603"/>
  <c r="C1598"/>
  <c r="C1594"/>
  <c r="C1588"/>
  <c r="C1584"/>
  <c r="C1580"/>
  <c r="C1573"/>
  <c r="C1570"/>
  <c r="C1564"/>
  <c r="C1559"/>
  <c r="C1556"/>
  <c r="C1553"/>
  <c r="C1549"/>
  <c r="C1544"/>
  <c r="C1539"/>
  <c r="C1534"/>
  <c r="C1527"/>
  <c r="C1523"/>
  <c r="C1519"/>
  <c r="C1514"/>
  <c r="C1509"/>
  <c r="C1506"/>
  <c r="C1501"/>
  <c r="C1495"/>
  <c r="C1492"/>
  <c r="C1489"/>
  <c r="C1485"/>
  <c r="C1479"/>
  <c r="C1477"/>
  <c r="C1474"/>
  <c r="C1469"/>
  <c r="C1465"/>
  <c r="C1462"/>
  <c r="C1460"/>
  <c r="C1456"/>
  <c r="C1452"/>
  <c r="C1448"/>
  <c r="C1444"/>
  <c r="C1440"/>
  <c r="C1436"/>
  <c r="C1431"/>
  <c r="C1427"/>
  <c r="C1415" s="1"/>
  <c r="C1423"/>
  <c r="C1416"/>
  <c r="C1411"/>
  <c r="C1407"/>
  <c r="C1403"/>
  <c r="C1399"/>
  <c r="C1394"/>
  <c r="C1388"/>
  <c r="C1384"/>
  <c r="C1380"/>
  <c r="C1374"/>
  <c r="C1372"/>
  <c r="C1368"/>
  <c r="C1362"/>
  <c r="C1358"/>
  <c r="C1354"/>
  <c r="C1347"/>
  <c r="C1343"/>
  <c r="C1339"/>
  <c r="C1337"/>
  <c r="C1334"/>
  <c r="C1331"/>
  <c r="C1330"/>
  <c r="C1327"/>
  <c r="C1322"/>
  <c r="C1319"/>
  <c r="C1317"/>
  <c r="C1314"/>
  <c r="C1311"/>
  <c r="C1307"/>
  <c r="C1303"/>
  <c r="C1300"/>
  <c r="C1295"/>
  <c r="C1293"/>
  <c r="C1290"/>
  <c r="C1286"/>
  <c r="C1285" s="1"/>
  <c r="C1283"/>
  <c r="C1279"/>
  <c r="C1278" s="1"/>
  <c r="C1275"/>
  <c r="C1273"/>
  <c r="C1268"/>
  <c r="C1265"/>
  <c r="C1261" s="1"/>
  <c r="C1262"/>
  <c r="C1257"/>
  <c r="C1254"/>
  <c r="C1251"/>
  <c r="C1248"/>
  <c r="C1243"/>
  <c r="C1241"/>
  <c r="C1237"/>
  <c r="C1234"/>
  <c r="C1232"/>
  <c r="C1229"/>
  <c r="C1227"/>
  <c r="C1223"/>
  <c r="C1220"/>
  <c r="C1218"/>
  <c r="C1214"/>
  <c r="C1212"/>
  <c r="C1208"/>
  <c r="C1205"/>
  <c r="C1203"/>
  <c r="C1202" s="1"/>
  <c r="C1200"/>
  <c r="C1198"/>
  <c r="C1194"/>
  <c r="C1191"/>
  <c r="C1189"/>
  <c r="C1186"/>
  <c r="C1184"/>
  <c r="C1180"/>
  <c r="C1174" s="1"/>
  <c r="C1177"/>
  <c r="C1175"/>
  <c r="C1171"/>
  <c r="C1169"/>
  <c r="C1165"/>
  <c r="C1162"/>
  <c r="C1160"/>
  <c r="C1156"/>
  <c r="C1154"/>
  <c r="C1152"/>
  <c r="E1495"/>
  <c r="E1119"/>
  <c r="E43"/>
  <c r="E47"/>
  <c r="E51"/>
  <c r="E55"/>
  <c r="E59"/>
  <c r="E36"/>
  <c r="F14"/>
  <c r="F15"/>
  <c r="F18"/>
  <c r="F19"/>
  <c r="F21"/>
  <c r="F22"/>
  <c r="F25"/>
  <c r="F26"/>
  <c r="F28"/>
  <c r="F29"/>
  <c r="F33"/>
  <c r="F34"/>
  <c r="F35"/>
  <c r="F37"/>
  <c r="F38"/>
  <c r="F39"/>
  <c r="F40"/>
  <c r="F44"/>
  <c r="F45"/>
  <c r="F46"/>
  <c r="F48"/>
  <c r="F49"/>
  <c r="F50"/>
  <c r="F52"/>
  <c r="F53"/>
  <c r="F54"/>
  <c r="F56"/>
  <c r="F57"/>
  <c r="F58"/>
  <c r="F60"/>
  <c r="F61"/>
  <c r="F62"/>
  <c r="F65"/>
  <c r="F67"/>
  <c r="F69"/>
  <c r="F71"/>
  <c r="F73"/>
  <c r="F75"/>
  <c r="F77"/>
  <c r="F79"/>
  <c r="F81"/>
  <c r="F83"/>
  <c r="F87"/>
  <c r="F88"/>
  <c r="F89"/>
  <c r="F90"/>
  <c r="F92"/>
  <c r="F93"/>
  <c r="F94"/>
  <c r="F97"/>
  <c r="F98"/>
  <c r="F99"/>
  <c r="F102"/>
  <c r="F103"/>
  <c r="F104"/>
  <c r="F106"/>
  <c r="F107"/>
  <c r="F108"/>
  <c r="F109"/>
  <c r="F110"/>
  <c r="F114"/>
  <c r="F115"/>
  <c r="F116"/>
  <c r="F118"/>
  <c r="F119"/>
  <c r="F120"/>
  <c r="F123"/>
  <c r="F124"/>
  <c r="F126"/>
  <c r="F127"/>
  <c r="F129"/>
  <c r="F130"/>
  <c r="F132"/>
  <c r="F133"/>
  <c r="F135"/>
  <c r="F136"/>
  <c r="F140"/>
  <c r="F141"/>
  <c r="F143"/>
  <c r="F144"/>
  <c r="F145"/>
  <c r="F147"/>
  <c r="F149"/>
  <c r="F150"/>
  <c r="F151"/>
  <c r="F153"/>
  <c r="F154"/>
  <c r="F155"/>
  <c r="F156"/>
  <c r="F158"/>
  <c r="F159"/>
  <c r="F160"/>
  <c r="F162"/>
  <c r="F163"/>
  <c r="F164"/>
  <c r="F170"/>
  <c r="F171"/>
  <c r="F173"/>
  <c r="F174"/>
  <c r="F175"/>
  <c r="F176"/>
  <c r="F178"/>
  <c r="F180"/>
  <c r="F181"/>
  <c r="F182"/>
  <c r="F184"/>
  <c r="F185"/>
  <c r="F186"/>
  <c r="F188"/>
  <c r="F189"/>
  <c r="F190"/>
  <c r="F192"/>
  <c r="F193"/>
  <c r="F194"/>
  <c r="F195"/>
  <c r="F197"/>
  <c r="F198"/>
  <c r="F199"/>
  <c r="F201"/>
  <c r="F202"/>
  <c r="F203"/>
  <c r="F204"/>
  <c r="F206"/>
  <c r="F207"/>
  <c r="F208"/>
  <c r="F209"/>
  <c r="F210"/>
  <c r="F212"/>
  <c r="F213"/>
  <c r="F214"/>
  <c r="F215"/>
  <c r="F217"/>
  <c r="F218"/>
  <c r="F219"/>
  <c r="F221"/>
  <c r="F222"/>
  <c r="F223"/>
  <c r="F225"/>
  <c r="F226"/>
  <c r="F229"/>
  <c r="F230"/>
  <c r="F231"/>
  <c r="F233"/>
  <c r="F235"/>
  <c r="F237"/>
  <c r="F239"/>
  <c r="F241"/>
  <c r="F243"/>
  <c r="F244"/>
  <c r="F245"/>
  <c r="F247"/>
  <c r="F248"/>
  <c r="F249"/>
  <c r="F250"/>
  <c r="F252"/>
  <c r="F253"/>
  <c r="F254"/>
  <c r="F255"/>
  <c r="F257"/>
  <c r="F258"/>
  <c r="F259"/>
  <c r="F261"/>
  <c r="F262"/>
  <c r="F263"/>
  <c r="F265"/>
  <c r="F266"/>
  <c r="F267"/>
  <c r="F269"/>
  <c r="F270"/>
  <c r="F271"/>
  <c r="F273"/>
  <c r="F274"/>
  <c r="F276"/>
  <c r="F277"/>
  <c r="F278"/>
  <c r="F280"/>
  <c r="F281"/>
  <c r="F284"/>
  <c r="F285"/>
  <c r="F286"/>
  <c r="F287"/>
  <c r="F288"/>
  <c r="F290"/>
  <c r="F292"/>
  <c r="F294"/>
  <c r="F296"/>
  <c r="F298"/>
  <c r="F300"/>
  <c r="F302"/>
  <c r="F304"/>
  <c r="F305"/>
  <c r="F306"/>
  <c r="F308"/>
  <c r="F309"/>
  <c r="F310"/>
  <c r="F311"/>
  <c r="F313"/>
  <c r="F314"/>
  <c r="F315"/>
  <c r="F316"/>
  <c r="F318"/>
  <c r="F319"/>
  <c r="F320"/>
  <c r="F322"/>
  <c r="F323"/>
  <c r="F324"/>
  <c r="F326"/>
  <c r="F327"/>
  <c r="F328"/>
  <c r="F330"/>
  <c r="F331"/>
  <c r="F332"/>
  <c r="F334"/>
  <c r="F335"/>
  <c r="F337"/>
  <c r="F338"/>
  <c r="F340"/>
  <c r="F341"/>
  <c r="F342"/>
  <c r="F343"/>
  <c r="F344"/>
  <c r="F347"/>
  <c r="F348"/>
  <c r="F349"/>
  <c r="F350"/>
  <c r="F352"/>
  <c r="F353"/>
  <c r="F354"/>
  <c r="F355"/>
  <c r="F356"/>
  <c r="F358"/>
  <c r="F359"/>
  <c r="F360"/>
  <c r="F361"/>
  <c r="F363"/>
  <c r="F364"/>
  <c r="F365"/>
  <c r="F366"/>
  <c r="F367"/>
  <c r="F369"/>
  <c r="F370"/>
  <c r="F371"/>
  <c r="F372"/>
  <c r="F374"/>
  <c r="F375"/>
  <c r="F376"/>
  <c r="F377"/>
  <c r="F378"/>
  <c r="F380"/>
  <c r="F381"/>
  <c r="F382"/>
  <c r="F383"/>
  <c r="F385"/>
  <c r="F386"/>
  <c r="F387"/>
  <c r="F388"/>
  <c r="F391"/>
  <c r="F392"/>
  <c r="F394"/>
  <c r="F395"/>
  <c r="F397"/>
  <c r="F398"/>
  <c r="F399"/>
  <c r="F400"/>
  <c r="F401"/>
  <c r="F403"/>
  <c r="F404"/>
  <c r="F405"/>
  <c r="F406"/>
  <c r="F407"/>
  <c r="F409"/>
  <c r="F410"/>
  <c r="F411"/>
  <c r="F413"/>
  <c r="F414"/>
  <c r="F415"/>
  <c r="F417"/>
  <c r="F418"/>
  <c r="F420"/>
  <c r="F421"/>
  <c r="F422"/>
  <c r="F424"/>
  <c r="F425"/>
  <c r="F426"/>
  <c r="F428"/>
  <c r="F429"/>
  <c r="F430"/>
  <c r="F433"/>
  <c r="F434"/>
  <c r="F436"/>
  <c r="F438"/>
  <c r="F440"/>
  <c r="F442"/>
  <c r="F443"/>
  <c r="F444"/>
  <c r="F445"/>
  <c r="F447"/>
  <c r="F448"/>
  <c r="F449"/>
  <c r="F450"/>
  <c r="F452"/>
  <c r="F453"/>
  <c r="F454"/>
  <c r="F456"/>
  <c r="F457"/>
  <c r="F458"/>
  <c r="F460"/>
  <c r="F461"/>
  <c r="F463"/>
  <c r="F464"/>
  <c r="F465"/>
  <c r="F467"/>
  <c r="F468"/>
  <c r="F469"/>
  <c r="F470"/>
  <c r="F471"/>
  <c r="F474"/>
  <c r="F475"/>
  <c r="F476"/>
  <c r="F478"/>
  <c r="F479"/>
  <c r="F481"/>
  <c r="F482"/>
  <c r="F483"/>
  <c r="F485"/>
  <c r="F486"/>
  <c r="F488"/>
  <c r="F489"/>
  <c r="F490"/>
  <c r="F492"/>
  <c r="F493"/>
  <c r="F497"/>
  <c r="F498"/>
  <c r="F499"/>
  <c r="F500"/>
  <c r="F502"/>
  <c r="F503"/>
  <c r="F505"/>
  <c r="F506"/>
  <c r="F508"/>
  <c r="F509"/>
  <c r="F510"/>
  <c r="F512"/>
  <c r="F513"/>
  <c r="F514"/>
  <c r="F516"/>
  <c r="F517"/>
  <c r="F518"/>
  <c r="F520"/>
  <c r="F521"/>
  <c r="F523"/>
  <c r="F524"/>
  <c r="F525"/>
  <c r="F527"/>
  <c r="F528"/>
  <c r="F529"/>
  <c r="F531"/>
  <c r="F532"/>
  <c r="F533"/>
  <c r="F535"/>
  <c r="F536"/>
  <c r="F537"/>
  <c r="F538"/>
  <c r="F540"/>
  <c r="F541"/>
  <c r="F542"/>
  <c r="F544"/>
  <c r="F545"/>
  <c r="F546"/>
  <c r="F547"/>
  <c r="F549"/>
  <c r="F550"/>
  <c r="F551"/>
  <c r="F553"/>
  <c r="F554"/>
  <c r="F555"/>
  <c r="F557"/>
  <c r="F558"/>
  <c r="F560"/>
  <c r="F561"/>
  <c r="F562"/>
  <c r="F563"/>
  <c r="F565"/>
  <c r="F566"/>
  <c r="F568"/>
  <c r="F569"/>
  <c r="F570"/>
  <c r="F572"/>
  <c r="F574"/>
  <c r="F576"/>
  <c r="F577"/>
  <c r="F578"/>
  <c r="F579"/>
  <c r="F582"/>
  <c r="F583"/>
  <c r="F584"/>
  <c r="F585"/>
  <c r="F587"/>
  <c r="F588"/>
  <c r="F589"/>
  <c r="F592"/>
  <c r="F593"/>
  <c r="F594"/>
  <c r="F595"/>
  <c r="F596"/>
  <c r="F598"/>
  <c r="F599"/>
  <c r="F600"/>
  <c r="F601"/>
  <c r="F602"/>
  <c r="F606"/>
  <c r="F607"/>
  <c r="F609"/>
  <c r="F610"/>
  <c r="F611"/>
  <c r="F613"/>
  <c r="F614"/>
  <c r="F616"/>
  <c r="F617"/>
  <c r="F618"/>
  <c r="F619"/>
  <c r="F620"/>
  <c r="F622"/>
  <c r="F623"/>
  <c r="F624"/>
  <c r="F625"/>
  <c r="F627"/>
  <c r="F628"/>
  <c r="F629"/>
  <c r="F631"/>
  <c r="F633"/>
  <c r="F634"/>
  <c r="F635"/>
  <c r="F636"/>
  <c r="F638"/>
  <c r="F639"/>
  <c r="F640"/>
  <c r="F643"/>
  <c r="F644"/>
  <c r="F645"/>
  <c r="F648"/>
  <c r="F649"/>
  <c r="F650"/>
  <c r="F652"/>
  <c r="F653"/>
  <c r="F654"/>
  <c r="F658"/>
  <c r="F659"/>
  <c r="F660"/>
  <c r="F661"/>
  <c r="F663"/>
  <c r="F664"/>
  <c r="F665"/>
  <c r="F666"/>
  <c r="F668"/>
  <c r="F669"/>
  <c r="F670"/>
  <c r="F671"/>
  <c r="F673"/>
  <c r="F674"/>
  <c r="F675"/>
  <c r="F677"/>
  <c r="F678"/>
  <c r="F679"/>
  <c r="F680"/>
  <c r="F683"/>
  <c r="F684"/>
  <c r="F685"/>
  <c r="F687"/>
  <c r="F688"/>
  <c r="F689"/>
  <c r="F691"/>
  <c r="F692"/>
  <c r="F693"/>
  <c r="F695"/>
  <c r="F696"/>
  <c r="F697"/>
  <c r="F699"/>
  <c r="F700"/>
  <c r="F702"/>
  <c r="F703"/>
  <c r="F704"/>
  <c r="F706"/>
  <c r="F707"/>
  <c r="F708"/>
  <c r="F710"/>
  <c r="F711"/>
  <c r="F713"/>
  <c r="F714"/>
  <c r="F715"/>
  <c r="F717"/>
  <c r="F718"/>
  <c r="F719"/>
  <c r="F720"/>
  <c r="F725"/>
  <c r="F726"/>
  <c r="F727"/>
  <c r="F729"/>
  <c r="F730"/>
  <c r="F731"/>
  <c r="F732"/>
  <c r="F734"/>
  <c r="F735"/>
  <c r="F736"/>
  <c r="F738"/>
  <c r="F739"/>
  <c r="F740"/>
  <c r="F742"/>
  <c r="F743"/>
  <c r="F744"/>
  <c r="F746"/>
  <c r="F747"/>
  <c r="F748"/>
  <c r="F749"/>
  <c r="F751"/>
  <c r="F752"/>
  <c r="F755"/>
  <c r="F756"/>
  <c r="F757"/>
  <c r="F758"/>
  <c r="F759"/>
  <c r="F762"/>
  <c r="F763"/>
  <c r="F764"/>
  <c r="F765"/>
  <c r="F766"/>
  <c r="F767"/>
  <c r="F770"/>
  <c r="F771"/>
  <c r="F772"/>
  <c r="F773"/>
  <c r="F774"/>
  <c r="F776"/>
  <c r="F777"/>
  <c r="F778"/>
  <c r="F779"/>
  <c r="F780"/>
  <c r="F782"/>
  <c r="F783"/>
  <c r="F784"/>
  <c r="F785"/>
  <c r="F786"/>
  <c r="F788"/>
  <c r="F789"/>
  <c r="F790"/>
  <c r="F791"/>
  <c r="F792"/>
  <c r="F795"/>
  <c r="F796"/>
  <c r="F797"/>
  <c r="F798"/>
  <c r="F799"/>
  <c r="F801"/>
  <c r="F802"/>
  <c r="F803"/>
  <c r="F804"/>
  <c r="F805"/>
  <c r="F807"/>
  <c r="F808"/>
  <c r="F809"/>
  <c r="F810"/>
  <c r="F811"/>
  <c r="F813"/>
  <c r="F814"/>
  <c r="F815"/>
  <c r="F816"/>
  <c r="F817"/>
  <c r="F821"/>
  <c r="F822"/>
  <c r="F823"/>
  <c r="F824"/>
  <c r="F825"/>
  <c r="F827"/>
  <c r="F828"/>
  <c r="F829"/>
  <c r="F830"/>
  <c r="F831"/>
  <c r="F833"/>
  <c r="F834"/>
  <c r="F835"/>
  <c r="F836"/>
  <c r="F837"/>
  <c r="F839"/>
  <c r="F840"/>
  <c r="F841"/>
  <c r="F842"/>
  <c r="F844"/>
  <c r="F845"/>
  <c r="F846"/>
  <c r="F847"/>
  <c r="F849"/>
  <c r="F850"/>
  <c r="F851"/>
  <c r="F852"/>
  <c r="F854"/>
  <c r="F855"/>
  <c r="F856"/>
  <c r="F857"/>
  <c r="F859"/>
  <c r="F860"/>
  <c r="F861"/>
  <c r="F862"/>
  <c r="F863"/>
  <c r="F866"/>
  <c r="F867"/>
  <c r="F868"/>
  <c r="F869"/>
  <c r="F870"/>
  <c r="F872"/>
  <c r="F873"/>
  <c r="F874"/>
  <c r="F875"/>
  <c r="F876"/>
  <c r="F878"/>
  <c r="F879"/>
  <c r="F880"/>
  <c r="F881"/>
  <c r="F882"/>
  <c r="F885"/>
  <c r="F886"/>
  <c r="F887"/>
  <c r="F888"/>
  <c r="F890"/>
  <c r="F891"/>
  <c r="F892"/>
  <c r="F893"/>
  <c r="F894"/>
  <c r="F896"/>
  <c r="F897"/>
  <c r="F898"/>
  <c r="F900"/>
  <c r="F901"/>
  <c r="F902"/>
  <c r="F903"/>
  <c r="F904"/>
  <c r="F905"/>
  <c r="F906"/>
  <c r="F909"/>
  <c r="F910"/>
  <c r="F912"/>
  <c r="F913"/>
  <c r="F915"/>
  <c r="F916"/>
  <c r="F917"/>
  <c r="F921"/>
  <c r="F922"/>
  <c r="F923"/>
  <c r="F925"/>
  <c r="F927"/>
  <c r="F929"/>
  <c r="F930"/>
  <c r="F932"/>
  <c r="F933"/>
  <c r="F934"/>
  <c r="F936"/>
  <c r="F937"/>
  <c r="F938"/>
  <c r="F940"/>
  <c r="F944"/>
  <c r="F945"/>
  <c r="F946"/>
  <c r="F947"/>
  <c r="F949"/>
  <c r="F950"/>
  <c r="F951"/>
  <c r="F952"/>
  <c r="F954"/>
  <c r="F956"/>
  <c r="F957"/>
  <c r="F959"/>
  <c r="F961"/>
  <c r="F965"/>
  <c r="F966"/>
  <c r="F967"/>
  <c r="F968"/>
  <c r="F970"/>
  <c r="F971"/>
  <c r="F972"/>
  <c r="F973"/>
  <c r="F975"/>
  <c r="F976"/>
  <c r="F977"/>
  <c r="F978"/>
  <c r="F980"/>
  <c r="F981"/>
  <c r="F983"/>
  <c r="F984"/>
  <c r="F985"/>
  <c r="F986"/>
  <c r="F988"/>
  <c r="F989"/>
  <c r="F990"/>
  <c r="F991"/>
  <c r="F992"/>
  <c r="F995"/>
  <c r="F996"/>
  <c r="F997"/>
  <c r="F998"/>
  <c r="F1000"/>
  <c r="F1001"/>
  <c r="F1002"/>
  <c r="F1003"/>
  <c r="F1005"/>
  <c r="F1006"/>
  <c r="F1007"/>
  <c r="F1008"/>
  <c r="F1011"/>
  <c r="F1012"/>
  <c r="F1013"/>
  <c r="F1014"/>
  <c r="F1016"/>
  <c r="F1017"/>
  <c r="F1018"/>
  <c r="F1019"/>
  <c r="F1021"/>
  <c r="F1022"/>
  <c r="F1023"/>
  <c r="F1024"/>
  <c r="F1026"/>
  <c r="F1027"/>
  <c r="F1028"/>
  <c r="F1029"/>
  <c r="F1031"/>
  <c r="F1032"/>
  <c r="F1033"/>
  <c r="F1034"/>
  <c r="F1036"/>
  <c r="F1037"/>
  <c r="F1038"/>
  <c r="F1039"/>
  <c r="F1041"/>
  <c r="F1042"/>
  <c r="F1043"/>
  <c r="F1044"/>
  <c r="F1046"/>
  <c r="F1047"/>
  <c r="F1048"/>
  <c r="F1049"/>
  <c r="F1051"/>
  <c r="F1052"/>
  <c r="F1053"/>
  <c r="F1054"/>
  <c r="F1056"/>
  <c r="F1057"/>
  <c r="F1058"/>
  <c r="F1059"/>
  <c r="F1061"/>
  <c r="F1062"/>
  <c r="F1063"/>
  <c r="F1064"/>
  <c r="F1066"/>
  <c r="F1067"/>
  <c r="F1068"/>
  <c r="F1069"/>
  <c r="F1071"/>
  <c r="F1072"/>
  <c r="F1073"/>
  <c r="F1074"/>
  <c r="F1076"/>
  <c r="F1077"/>
  <c r="F1078"/>
  <c r="F1079"/>
  <c r="F1081"/>
  <c r="F1082"/>
  <c r="F1083"/>
  <c r="F1084"/>
  <c r="F1086"/>
  <c r="F1087"/>
  <c r="F1088"/>
  <c r="F1089"/>
  <c r="F1091"/>
  <c r="F1092"/>
  <c r="F1093"/>
  <c r="F1094"/>
  <c r="F1096"/>
  <c r="F1097"/>
  <c r="F1098"/>
  <c r="F1099"/>
  <c r="F1101"/>
  <c r="F1102"/>
  <c r="F1103"/>
  <c r="F1104"/>
  <c r="F1106"/>
  <c r="F1107"/>
  <c r="F1108"/>
  <c r="F1109"/>
  <c r="F1113"/>
  <c r="F1114"/>
  <c r="F1116"/>
  <c r="F1117"/>
  <c r="F1118"/>
  <c r="F1120"/>
  <c r="F1121"/>
  <c r="F1122"/>
  <c r="F1124"/>
  <c r="F1125"/>
  <c r="F1126"/>
  <c r="F1127"/>
  <c r="F1128"/>
  <c r="F1130"/>
  <c r="F1131"/>
  <c r="F1132"/>
  <c r="F1135"/>
  <c r="F1136"/>
  <c r="F1137"/>
  <c r="F1138"/>
  <c r="F1139"/>
  <c r="F1140"/>
  <c r="F1142"/>
  <c r="F1143"/>
  <c r="F1144"/>
  <c r="F1145"/>
  <c r="F1146"/>
  <c r="F1147"/>
  <c r="F1148"/>
  <c r="F1153"/>
  <c r="F1155"/>
  <c r="F1157"/>
  <c r="F1158"/>
  <c r="F1159"/>
  <c r="F1161"/>
  <c r="F1163"/>
  <c r="F1164"/>
  <c r="F1166"/>
  <c r="F1167"/>
  <c r="F1168"/>
  <c r="F1170"/>
  <c r="F1172"/>
  <c r="F1176"/>
  <c r="F1178"/>
  <c r="F1179"/>
  <c r="F1181"/>
  <c r="F1182"/>
  <c r="F1183"/>
  <c r="F1185"/>
  <c r="F1187"/>
  <c r="F1190"/>
  <c r="F1192"/>
  <c r="F1193"/>
  <c r="F1195"/>
  <c r="F1196"/>
  <c r="F1197"/>
  <c r="F1199"/>
  <c r="F1201"/>
  <c r="F1204"/>
  <c r="F1206"/>
  <c r="F1207"/>
  <c r="F1209"/>
  <c r="F1210"/>
  <c r="F1211"/>
  <c r="F1213"/>
  <c r="F1215"/>
  <c r="F1219"/>
  <c r="F1221"/>
  <c r="F1222"/>
  <c r="F1224"/>
  <c r="F1225"/>
  <c r="F1226"/>
  <c r="F1228"/>
  <c r="F1230"/>
  <c r="F1233"/>
  <c r="F1235"/>
  <c r="F1236"/>
  <c r="F1238"/>
  <c r="F1239"/>
  <c r="F1240"/>
  <c r="F1242"/>
  <c r="F1244"/>
  <c r="F1249"/>
  <c r="F1250"/>
  <c r="F1252"/>
  <c r="F1253"/>
  <c r="F1255"/>
  <c r="F1256"/>
  <c r="F1258"/>
  <c r="F1259"/>
  <c r="F1260"/>
  <c r="F1263"/>
  <c r="F1264"/>
  <c r="F1266"/>
  <c r="F1267"/>
  <c r="F1269"/>
  <c r="F1270"/>
  <c r="F1271"/>
  <c r="F1272"/>
  <c r="F1274"/>
  <c r="F1276"/>
  <c r="F1280"/>
  <c r="F1281"/>
  <c r="F1282"/>
  <c r="F1284"/>
  <c r="F1287"/>
  <c r="F1288"/>
  <c r="F1289"/>
  <c r="F1291"/>
  <c r="F1292"/>
  <c r="F1294"/>
  <c r="F1296"/>
  <c r="F1297"/>
  <c r="F1301"/>
  <c r="F1302"/>
  <c r="F1304"/>
  <c r="F1305"/>
  <c r="F1306"/>
  <c r="F1308"/>
  <c r="F1309"/>
  <c r="F1310"/>
  <c r="F1312"/>
  <c r="F1313"/>
  <c r="F1315"/>
  <c r="F1316"/>
  <c r="F1318"/>
  <c r="F1320"/>
  <c r="F1321"/>
  <c r="F1323"/>
  <c r="F1324"/>
  <c r="F1325"/>
  <c r="F1326"/>
  <c r="F1328"/>
  <c r="F1329"/>
  <c r="F1332"/>
  <c r="F1333"/>
  <c r="F1335"/>
  <c r="F1336"/>
  <c r="F1338"/>
  <c r="F1340"/>
  <c r="F1341"/>
  <c r="F1342"/>
  <c r="F1344"/>
  <c r="F1345"/>
  <c r="F1346"/>
  <c r="F1348"/>
  <c r="F1349"/>
  <c r="F1350"/>
  <c r="F1355"/>
  <c r="F1356"/>
  <c r="F1357"/>
  <c r="F1359"/>
  <c r="F1360"/>
  <c r="F1361"/>
  <c r="F1363"/>
  <c r="F1364"/>
  <c r="F1365"/>
  <c r="F1366"/>
  <c r="F1367"/>
  <c r="F1369"/>
  <c r="F1370"/>
  <c r="F1371"/>
  <c r="F1373"/>
  <c r="F1375"/>
  <c r="F1376"/>
  <c r="F1377"/>
  <c r="F1378"/>
  <c r="F1379"/>
  <c r="F1381"/>
  <c r="F1382"/>
  <c r="F1383"/>
  <c r="F1385"/>
  <c r="F1386"/>
  <c r="F1387"/>
  <c r="F1389"/>
  <c r="F1390"/>
  <c r="F1391"/>
  <c r="F1392"/>
  <c r="F1393"/>
  <c r="F1395"/>
  <c r="F1396"/>
  <c r="F1397"/>
  <c r="F1398"/>
  <c r="F1400"/>
  <c r="F1401"/>
  <c r="F1402"/>
  <c r="F1404"/>
  <c r="F1405"/>
  <c r="F1406"/>
  <c r="F1408"/>
  <c r="F1409"/>
  <c r="F1410"/>
  <c r="F1412"/>
  <c r="F1413"/>
  <c r="F1414"/>
  <c r="F1417"/>
  <c r="F1418"/>
  <c r="F1419"/>
  <c r="F1420"/>
  <c r="F1421"/>
  <c r="F1422"/>
  <c r="F1424"/>
  <c r="F1425"/>
  <c r="F1426"/>
  <c r="F1428"/>
  <c r="F1429"/>
  <c r="F1430"/>
  <c r="F1432"/>
  <c r="F1433"/>
  <c r="F1434"/>
  <c r="F1435"/>
  <c r="F1437"/>
  <c r="F1438"/>
  <c r="F1439"/>
  <c r="F1441"/>
  <c r="F1442"/>
  <c r="F1443"/>
  <c r="F1445"/>
  <c r="F1446"/>
  <c r="F1447"/>
  <c r="F1449"/>
  <c r="F1450"/>
  <c r="F1451"/>
  <c r="F1453"/>
  <c r="F1454"/>
  <c r="F1455"/>
  <c r="F1457"/>
  <c r="F1458"/>
  <c r="F1459"/>
  <c r="F1461"/>
  <c r="F1463"/>
  <c r="F1464"/>
  <c r="F1466"/>
  <c r="F1467"/>
  <c r="F1468"/>
  <c r="F1470"/>
  <c r="F1471"/>
  <c r="F1472"/>
  <c r="F1473"/>
  <c r="F1475"/>
  <c r="F1476"/>
  <c r="F1478"/>
  <c r="F1480"/>
  <c r="F1481"/>
  <c r="F1482"/>
  <c r="F1483"/>
  <c r="F1486"/>
  <c r="F1487"/>
  <c r="F1488"/>
  <c r="F1490"/>
  <c r="F1491"/>
  <c r="F1493"/>
  <c r="F1494"/>
  <c r="F1496"/>
  <c r="F1497"/>
  <c r="F1498"/>
  <c r="F1499"/>
  <c r="F1500"/>
  <c r="F1502"/>
  <c r="F1503"/>
  <c r="F1504"/>
  <c r="F1505"/>
  <c r="F1507"/>
  <c r="F1508"/>
  <c r="F1510"/>
  <c r="F1511"/>
  <c r="F1512"/>
  <c r="F1513"/>
  <c r="F1515"/>
  <c r="F1516"/>
  <c r="F1517"/>
  <c r="F1518"/>
  <c r="F1520"/>
  <c r="F1521"/>
  <c r="F1522"/>
  <c r="F1524"/>
  <c r="F1525"/>
  <c r="F1528"/>
  <c r="F1529"/>
  <c r="F1530"/>
  <c r="F1531"/>
  <c r="F1532"/>
  <c r="F1533"/>
  <c r="F1535"/>
  <c r="F1536"/>
  <c r="F1537"/>
  <c r="F1538"/>
  <c r="F1540"/>
  <c r="F1541"/>
  <c r="F1542"/>
  <c r="F1543"/>
  <c r="F1545"/>
  <c r="F1546"/>
  <c r="F1547"/>
  <c r="F1548"/>
  <c r="F1550"/>
  <c r="F1551"/>
  <c r="F1552"/>
  <c r="F1554"/>
  <c r="F1555"/>
  <c r="F1557"/>
  <c r="F1558"/>
  <c r="F1560"/>
  <c r="F1561"/>
  <c r="F1562"/>
  <c r="F1563"/>
  <c r="F1565"/>
  <c r="F1566"/>
  <c r="F1567"/>
  <c r="F1568"/>
  <c r="F1571"/>
  <c r="F1572"/>
  <c r="F1574"/>
  <c r="F1575"/>
  <c r="F1576"/>
  <c r="F1577"/>
  <c r="F1578"/>
  <c r="F1579"/>
  <c r="F1581"/>
  <c r="F1582"/>
  <c r="F1583"/>
  <c r="F1585"/>
  <c r="F1586"/>
  <c r="F1587"/>
  <c r="F1589"/>
  <c r="F1590"/>
  <c r="F1591"/>
  <c r="F1592"/>
  <c r="F1595"/>
  <c r="F1596"/>
  <c r="F1597"/>
  <c r="F1599"/>
  <c r="F1600"/>
  <c r="F1601"/>
  <c r="F1602"/>
  <c r="F1604"/>
  <c r="F1605"/>
  <c r="F1607"/>
  <c r="F1608"/>
  <c r="F1610"/>
  <c r="F1611"/>
  <c r="F1615"/>
  <c r="F1616"/>
  <c r="F1618"/>
  <c r="F1619"/>
  <c r="F1620"/>
  <c r="F1621"/>
  <c r="F1623"/>
  <c r="F1624"/>
  <c r="F1625"/>
  <c r="F1626"/>
  <c r="F1631"/>
  <c r="F1634"/>
  <c r="F1638"/>
  <c r="F1639"/>
  <c r="F1641"/>
  <c r="F1643"/>
  <c r="F1644"/>
  <c r="F1645"/>
  <c r="F1647"/>
  <c r="F1648"/>
  <c r="F1649"/>
  <c r="F1651"/>
  <c r="F1652"/>
  <c r="F1653"/>
  <c r="F1655"/>
  <c r="F1656"/>
  <c r="F1657"/>
  <c r="F1659"/>
  <c r="F1660"/>
  <c r="F1661"/>
  <c r="F1663"/>
  <c r="F1664"/>
  <c r="F1665"/>
  <c r="F1666"/>
  <c r="F1668"/>
  <c r="F1669"/>
  <c r="F1670"/>
  <c r="F1671"/>
  <c r="F1674"/>
  <c r="F1675"/>
  <c r="F1677"/>
  <c r="F1678"/>
  <c r="F1680"/>
  <c r="F1681"/>
  <c r="F1682"/>
  <c r="F1683"/>
  <c r="F1684"/>
  <c r="F1686"/>
  <c r="F1687"/>
  <c r="F1688"/>
  <c r="F1689"/>
  <c r="F1690"/>
  <c r="F1691"/>
  <c r="F1693"/>
  <c r="F1694"/>
  <c r="F1695"/>
  <c r="F1696"/>
  <c r="F1698"/>
  <c r="F1699"/>
  <c r="F1700"/>
  <c r="F1701"/>
  <c r="F1703"/>
  <c r="F1704"/>
  <c r="F1705"/>
  <c r="F1707"/>
  <c r="F1708"/>
  <c r="F1709"/>
  <c r="F1710"/>
  <c r="F1712"/>
  <c r="F1713"/>
  <c r="F1714"/>
  <c r="F1715"/>
  <c r="F1717"/>
  <c r="F1718"/>
  <c r="F1719"/>
  <c r="F1720"/>
  <c r="F1721"/>
  <c r="F1725"/>
  <c r="F1726"/>
  <c r="F1727"/>
  <c r="F1728"/>
  <c r="F1729"/>
  <c r="F1730"/>
  <c r="F1731"/>
  <c r="F1732"/>
  <c r="F1733"/>
  <c r="F1734"/>
  <c r="F1735"/>
  <c r="F1736"/>
  <c r="F1738"/>
  <c r="F1740"/>
  <c r="F1742"/>
  <c r="F1745"/>
  <c r="F1746"/>
  <c r="F1781"/>
  <c r="F1783"/>
  <c r="F1784"/>
  <c r="F1786"/>
  <c r="F1788"/>
  <c r="F1790"/>
  <c r="F1792"/>
  <c r="F1796"/>
  <c r="F1801"/>
  <c r="F1802"/>
  <c r="F1803"/>
  <c r="F1804"/>
  <c r="F1805"/>
  <c r="F1807"/>
  <c r="F1809"/>
  <c r="F1811"/>
  <c r="F1812"/>
  <c r="F1814"/>
  <c r="F1815"/>
  <c r="F1817"/>
  <c r="F1818"/>
  <c r="F1819"/>
  <c r="F1820"/>
  <c r="F1822"/>
  <c r="F1824"/>
  <c r="F1825"/>
  <c r="F1827"/>
  <c r="F1828"/>
  <c r="F1829"/>
  <c r="F1830"/>
  <c r="F1838"/>
  <c r="F1839"/>
  <c r="F1840"/>
  <c r="E1837"/>
  <c r="D1837"/>
  <c r="E1826"/>
  <c r="D1826"/>
  <c r="E1823"/>
  <c r="D1823"/>
  <c r="E1816"/>
  <c r="D1816"/>
  <c r="E1813"/>
  <c r="D1813"/>
  <c r="E1810"/>
  <c r="D1810"/>
  <c r="E1808"/>
  <c r="D1808"/>
  <c r="E1806"/>
  <c r="D1806"/>
  <c r="E1800"/>
  <c r="D1800"/>
  <c r="E1791"/>
  <c r="D1791"/>
  <c r="E1789"/>
  <c r="D1789"/>
  <c r="E1787"/>
  <c r="D1787"/>
  <c r="E1785"/>
  <c r="D1785"/>
  <c r="E1782"/>
  <c r="D1782"/>
  <c r="E1744"/>
  <c r="D1744"/>
  <c r="E1741"/>
  <c r="D1741"/>
  <c r="E1739"/>
  <c r="D1739"/>
  <c r="E1737"/>
  <c r="D1737"/>
  <c r="E1724"/>
  <c r="D1724"/>
  <c r="E1716"/>
  <c r="D1716"/>
  <c r="E1711"/>
  <c r="D1711"/>
  <c r="E1706"/>
  <c r="D1706"/>
  <c r="E1702"/>
  <c r="D1702"/>
  <c r="E1697"/>
  <c r="D1697"/>
  <c r="E1692"/>
  <c r="D1692"/>
  <c r="E1685"/>
  <c r="F1685" s="1"/>
  <c r="D1685"/>
  <c r="E1679"/>
  <c r="D1679"/>
  <c r="E1676"/>
  <c r="D1676"/>
  <c r="E1673"/>
  <c r="D1673"/>
  <c r="E1667"/>
  <c r="D1667"/>
  <c r="E1662"/>
  <c r="D1662"/>
  <c r="E1658"/>
  <c r="D1658"/>
  <c r="E1654"/>
  <c r="D1654"/>
  <c r="E1650"/>
  <c r="F1650" s="1"/>
  <c r="D1650"/>
  <c r="E1646"/>
  <c r="D1646"/>
  <c r="E1642"/>
  <c r="D1642"/>
  <c r="E1640"/>
  <c r="D1640"/>
  <c r="E1637"/>
  <c r="F1637" s="1"/>
  <c r="D1637"/>
  <c r="E1633"/>
  <c r="E1632" s="1"/>
  <c r="D1633"/>
  <c r="D1632" s="1"/>
  <c r="E1630"/>
  <c r="E1629" s="1"/>
  <c r="D1630"/>
  <c r="D1629" s="1"/>
  <c r="E1622"/>
  <c r="D1622"/>
  <c r="E1617"/>
  <c r="D1617"/>
  <c r="E1614"/>
  <c r="E1613" s="1"/>
  <c r="D1614"/>
  <c r="D1613" s="1"/>
  <c r="E1609"/>
  <c r="D1609"/>
  <c r="E1606"/>
  <c r="D1606"/>
  <c r="E1603"/>
  <c r="D1603"/>
  <c r="E1598"/>
  <c r="D1598"/>
  <c r="E1594"/>
  <c r="D1594"/>
  <c r="E1588"/>
  <c r="D1588"/>
  <c r="E1584"/>
  <c r="D1584"/>
  <c r="E1580"/>
  <c r="D1580"/>
  <c r="E1573"/>
  <c r="D1573"/>
  <c r="E1570"/>
  <c r="D1570"/>
  <c r="E1564"/>
  <c r="D1564"/>
  <c r="E1559"/>
  <c r="D1559"/>
  <c r="E1556"/>
  <c r="D1556"/>
  <c r="E1553"/>
  <c r="D1553"/>
  <c r="E1549"/>
  <c r="D1549"/>
  <c r="E1544"/>
  <c r="D1544"/>
  <c r="E1539"/>
  <c r="D1539"/>
  <c r="E1534"/>
  <c r="D1534"/>
  <c r="E1527"/>
  <c r="D1527"/>
  <c r="E1523"/>
  <c r="D1523"/>
  <c r="E1519"/>
  <c r="D1519"/>
  <c r="E1514"/>
  <c r="D1514"/>
  <c r="E1509"/>
  <c r="D1509"/>
  <c r="E1506"/>
  <c r="D1506"/>
  <c r="E1501"/>
  <c r="D1501"/>
  <c r="D1495"/>
  <c r="E1492"/>
  <c r="D1492"/>
  <c r="E1489"/>
  <c r="D1489"/>
  <c r="E1485"/>
  <c r="D1485"/>
  <c r="E1479"/>
  <c r="D1479"/>
  <c r="E1477"/>
  <c r="D1477"/>
  <c r="E1474"/>
  <c r="D1474"/>
  <c r="E1469"/>
  <c r="D1469"/>
  <c r="E1465"/>
  <c r="D1465"/>
  <c r="E1462"/>
  <c r="D1462"/>
  <c r="E1460"/>
  <c r="D1460"/>
  <c r="E1456"/>
  <c r="D1456"/>
  <c r="E1452"/>
  <c r="D1452"/>
  <c r="E1448"/>
  <c r="D1448"/>
  <c r="E1444"/>
  <c r="D1444"/>
  <c r="E1440"/>
  <c r="D1440"/>
  <c r="E1436"/>
  <c r="D1436"/>
  <c r="E1431"/>
  <c r="D1431"/>
  <c r="E1427"/>
  <c r="D1427"/>
  <c r="E1423"/>
  <c r="D1423"/>
  <c r="E1416"/>
  <c r="D1416"/>
  <c r="E1411"/>
  <c r="D1411"/>
  <c r="E1407"/>
  <c r="D1407"/>
  <c r="E1403"/>
  <c r="D1403"/>
  <c r="E1399"/>
  <c r="D1399"/>
  <c r="E1394"/>
  <c r="D1394"/>
  <c r="E1388"/>
  <c r="D1388"/>
  <c r="E1384"/>
  <c r="D1384"/>
  <c r="E1380"/>
  <c r="D1380"/>
  <c r="E1374"/>
  <c r="D1374"/>
  <c r="E1372"/>
  <c r="D1372"/>
  <c r="E1368"/>
  <c r="D1368"/>
  <c r="E1362"/>
  <c r="D1362"/>
  <c r="E1358"/>
  <c r="D1358"/>
  <c r="E1354"/>
  <c r="D1354"/>
  <c r="E1347"/>
  <c r="D1347"/>
  <c r="E1343"/>
  <c r="D1343"/>
  <c r="E1339"/>
  <c r="D1339"/>
  <c r="E1337"/>
  <c r="D1337"/>
  <c r="E1334"/>
  <c r="D1334"/>
  <c r="E1331"/>
  <c r="D1331"/>
  <c r="E1327"/>
  <c r="D1327"/>
  <c r="E1322"/>
  <c r="D1322"/>
  <c r="E1319"/>
  <c r="D1319"/>
  <c r="E1317"/>
  <c r="D1317"/>
  <c r="E1314"/>
  <c r="D1314"/>
  <c r="E1311"/>
  <c r="D1311"/>
  <c r="E1307"/>
  <c r="D1307"/>
  <c r="E1303"/>
  <c r="D1303"/>
  <c r="E1300"/>
  <c r="D1300"/>
  <c r="E1295"/>
  <c r="D1295"/>
  <c r="E1293"/>
  <c r="D1293"/>
  <c r="E1290"/>
  <c r="D1290"/>
  <c r="E1286"/>
  <c r="D1286"/>
  <c r="E1283"/>
  <c r="D1283"/>
  <c r="E1279"/>
  <c r="D1279"/>
  <c r="E1275"/>
  <c r="D1275"/>
  <c r="E1273"/>
  <c r="D1273"/>
  <c r="E1268"/>
  <c r="D1268"/>
  <c r="E1265"/>
  <c r="D1265"/>
  <c r="E1262"/>
  <c r="D1262"/>
  <c r="E1257"/>
  <c r="D1257"/>
  <c r="E1254"/>
  <c r="D1254"/>
  <c r="E1251"/>
  <c r="D1251"/>
  <c r="E1248"/>
  <c r="D1248"/>
  <c r="E1243"/>
  <c r="D1243"/>
  <c r="E1241"/>
  <c r="D1241"/>
  <c r="E1237"/>
  <c r="D1237"/>
  <c r="E1234"/>
  <c r="D1234"/>
  <c r="E1232"/>
  <c r="D1232"/>
  <c r="E1229"/>
  <c r="D1229"/>
  <c r="E1227"/>
  <c r="D1227"/>
  <c r="E1223"/>
  <c r="D1223"/>
  <c r="E1220"/>
  <c r="D1220"/>
  <c r="E1218"/>
  <c r="D1218"/>
  <c r="E1214"/>
  <c r="D1214"/>
  <c r="E1212"/>
  <c r="D1212"/>
  <c r="E1208"/>
  <c r="D1208"/>
  <c r="E1205"/>
  <c r="D1205"/>
  <c r="E1203"/>
  <c r="D1203"/>
  <c r="E1200"/>
  <c r="D1200"/>
  <c r="E1198"/>
  <c r="D1198"/>
  <c r="E1194"/>
  <c r="D1194"/>
  <c r="E1191"/>
  <c r="D1191"/>
  <c r="E1189"/>
  <c r="D1189"/>
  <c r="E1186"/>
  <c r="D1186"/>
  <c r="E1184"/>
  <c r="D1184"/>
  <c r="E1180"/>
  <c r="D1180"/>
  <c r="E1177"/>
  <c r="D1177"/>
  <c r="E1175"/>
  <c r="D1175"/>
  <c r="E1171"/>
  <c r="D1171"/>
  <c r="E1169"/>
  <c r="D1169"/>
  <c r="E1165"/>
  <c r="D1165"/>
  <c r="E1162"/>
  <c r="D1162"/>
  <c r="E1160"/>
  <c r="D1160"/>
  <c r="E1156"/>
  <c r="D1156"/>
  <c r="E1154"/>
  <c r="D1154"/>
  <c r="E1152"/>
  <c r="D1152"/>
  <c r="E1129"/>
  <c r="D1129"/>
  <c r="E1123"/>
  <c r="D1123"/>
  <c r="D1119"/>
  <c r="E1115"/>
  <c r="D1115"/>
  <c r="E1112"/>
  <c r="D1112"/>
  <c r="E1105"/>
  <c r="D1105"/>
  <c r="E1100"/>
  <c r="F1100" s="1"/>
  <c r="D1100"/>
  <c r="E1095"/>
  <c r="D1095"/>
  <c r="E1090"/>
  <c r="D1090"/>
  <c r="E1085"/>
  <c r="D1085"/>
  <c r="E1080"/>
  <c r="F1080" s="1"/>
  <c r="D1080"/>
  <c r="E1075"/>
  <c r="D1075"/>
  <c r="E1070"/>
  <c r="D1070"/>
  <c r="E1065"/>
  <c r="D1065"/>
  <c r="E1060"/>
  <c r="F1060" s="1"/>
  <c r="D1060"/>
  <c r="E1055"/>
  <c r="D1055"/>
  <c r="E1050"/>
  <c r="D1050"/>
  <c r="E1045"/>
  <c r="D1045"/>
  <c r="E1040"/>
  <c r="D1040"/>
  <c r="E1035"/>
  <c r="D1035"/>
  <c r="E1030"/>
  <c r="D1030"/>
  <c r="E1025"/>
  <c r="D1025"/>
  <c r="E1020"/>
  <c r="F1020" s="1"/>
  <c r="D1020"/>
  <c r="E1015"/>
  <c r="D1015"/>
  <c r="D1009" s="1"/>
  <c r="E1010"/>
  <c r="D1010"/>
  <c r="E1004"/>
  <c r="D1004"/>
  <c r="E999"/>
  <c r="D999"/>
  <c r="E994"/>
  <c r="D994"/>
  <c r="E979"/>
  <c r="D979"/>
  <c r="E974"/>
  <c r="D974"/>
  <c r="E969"/>
  <c r="D969"/>
  <c r="E964"/>
  <c r="D964"/>
  <c r="E960"/>
  <c r="D960"/>
  <c r="E958"/>
  <c r="D958"/>
  <c r="E955"/>
  <c r="D955"/>
  <c r="E953"/>
  <c r="D953"/>
  <c r="E948"/>
  <c r="D948"/>
  <c r="E943"/>
  <c r="D943"/>
  <c r="E939"/>
  <c r="D939"/>
  <c r="E935"/>
  <c r="D935"/>
  <c r="E931"/>
  <c r="D931"/>
  <c r="E928"/>
  <c r="D928"/>
  <c r="E926"/>
  <c r="D926"/>
  <c r="E924"/>
  <c r="D924"/>
  <c r="E920"/>
  <c r="D920"/>
  <c r="E914"/>
  <c r="D914"/>
  <c r="E911"/>
  <c r="D911"/>
  <c r="E908"/>
  <c r="D908"/>
  <c r="D907" s="1"/>
  <c r="E899"/>
  <c r="D899"/>
  <c r="E895"/>
  <c r="D895"/>
  <c r="E889"/>
  <c r="D889"/>
  <c r="E884"/>
  <c r="D884"/>
  <c r="E877"/>
  <c r="D877"/>
  <c r="E871"/>
  <c r="D871"/>
  <c r="E865"/>
  <c r="D865"/>
  <c r="E858"/>
  <c r="D858"/>
  <c r="E853"/>
  <c r="F853" s="1"/>
  <c r="D853"/>
  <c r="E848"/>
  <c r="D848"/>
  <c r="E843"/>
  <c r="D843"/>
  <c r="E838"/>
  <c r="D838"/>
  <c r="E832"/>
  <c r="F832" s="1"/>
  <c r="D832"/>
  <c r="E826"/>
  <c r="D826"/>
  <c r="E820"/>
  <c r="D820"/>
  <c r="E812"/>
  <c r="D812"/>
  <c r="E806"/>
  <c r="D806"/>
  <c r="E800"/>
  <c r="D800"/>
  <c r="E794"/>
  <c r="D794"/>
  <c r="E787"/>
  <c r="D787"/>
  <c r="E781"/>
  <c r="D781"/>
  <c r="E775"/>
  <c r="D775"/>
  <c r="D768" s="1"/>
  <c r="E769"/>
  <c r="D769"/>
  <c r="E761"/>
  <c r="E760" s="1"/>
  <c r="D761"/>
  <c r="D760" s="1"/>
  <c r="E754"/>
  <c r="E753" s="1"/>
  <c r="D754"/>
  <c r="D753" s="1"/>
  <c r="E750"/>
  <c r="D750"/>
  <c r="E745"/>
  <c r="D745"/>
  <c r="E741"/>
  <c r="D741"/>
  <c r="E737"/>
  <c r="D737"/>
  <c r="E733"/>
  <c r="D733"/>
  <c r="E728"/>
  <c r="D728"/>
  <c r="E724"/>
  <c r="D724"/>
  <c r="E716"/>
  <c r="D716"/>
  <c r="E712"/>
  <c r="D712"/>
  <c r="E709"/>
  <c r="D709"/>
  <c r="E705"/>
  <c r="D705"/>
  <c r="E701"/>
  <c r="D701"/>
  <c r="E698"/>
  <c r="D698"/>
  <c r="E694"/>
  <c r="D694"/>
  <c r="E690"/>
  <c r="D690"/>
  <c r="E686"/>
  <c r="D686"/>
  <c r="E682"/>
  <c r="D682"/>
  <c r="E676"/>
  <c r="D676"/>
  <c r="E672"/>
  <c r="D672"/>
  <c r="E667"/>
  <c r="D667"/>
  <c r="E662"/>
  <c r="D662"/>
  <c r="E657"/>
  <c r="D657"/>
  <c r="E651"/>
  <c r="D651"/>
  <c r="E647"/>
  <c r="D647"/>
  <c r="E642"/>
  <c r="E641" s="1"/>
  <c r="D642"/>
  <c r="D641" s="1"/>
  <c r="E637"/>
  <c r="D637"/>
  <c r="E632"/>
  <c r="D632"/>
  <c r="E630"/>
  <c r="D630"/>
  <c r="E626"/>
  <c r="D626"/>
  <c r="E621"/>
  <c r="D621"/>
  <c r="E615"/>
  <c r="D615"/>
  <c r="E612"/>
  <c r="D612"/>
  <c r="E608"/>
  <c r="D608"/>
  <c r="E605"/>
  <c r="D605"/>
  <c r="E597"/>
  <c r="D597"/>
  <c r="E591"/>
  <c r="D591"/>
  <c r="E586"/>
  <c r="D586"/>
  <c r="E581"/>
  <c r="D581"/>
  <c r="E575"/>
  <c r="D575"/>
  <c r="E573"/>
  <c r="D573"/>
  <c r="E571"/>
  <c r="D571"/>
  <c r="E567"/>
  <c r="D567"/>
  <c r="E564"/>
  <c r="D564"/>
  <c r="E559"/>
  <c r="D559"/>
  <c r="E556"/>
  <c r="D556"/>
  <c r="E552"/>
  <c r="D552"/>
  <c r="E548"/>
  <c r="D548"/>
  <c r="E543"/>
  <c r="D543"/>
  <c r="E539"/>
  <c r="D539"/>
  <c r="E534"/>
  <c r="D534"/>
  <c r="E530"/>
  <c r="D530"/>
  <c r="E526"/>
  <c r="D526"/>
  <c r="E522"/>
  <c r="D522"/>
  <c r="E519"/>
  <c r="D519"/>
  <c r="E515"/>
  <c r="D515"/>
  <c r="E511"/>
  <c r="D511"/>
  <c r="E507"/>
  <c r="D507"/>
  <c r="E504"/>
  <c r="D504"/>
  <c r="E501"/>
  <c r="D501"/>
  <c r="E496"/>
  <c r="D496"/>
  <c r="E491"/>
  <c r="D491"/>
  <c r="E487"/>
  <c r="D487"/>
  <c r="E484"/>
  <c r="D484"/>
  <c r="E480"/>
  <c r="D480"/>
  <c r="E477"/>
  <c r="D477"/>
  <c r="E473"/>
  <c r="D473"/>
  <c r="E466"/>
  <c r="D466"/>
  <c r="E462"/>
  <c r="D462"/>
  <c r="E459"/>
  <c r="D459"/>
  <c r="E455"/>
  <c r="D455"/>
  <c r="E451"/>
  <c r="D451"/>
  <c r="E446"/>
  <c r="D446"/>
  <c r="E441"/>
  <c r="D441"/>
  <c r="E439"/>
  <c r="D439"/>
  <c r="E437"/>
  <c r="D437"/>
  <c r="E435"/>
  <c r="D435"/>
  <c r="E432"/>
  <c r="D432"/>
  <c r="D431" s="1"/>
  <c r="E427"/>
  <c r="D427"/>
  <c r="E423"/>
  <c r="D423"/>
  <c r="E419"/>
  <c r="D419"/>
  <c r="E416"/>
  <c r="D416"/>
  <c r="E412"/>
  <c r="D412"/>
  <c r="E408"/>
  <c r="D408"/>
  <c r="E402"/>
  <c r="D402"/>
  <c r="E396"/>
  <c r="D396"/>
  <c r="E393"/>
  <c r="D393"/>
  <c r="E390"/>
  <c r="D390"/>
  <c r="E384"/>
  <c r="F384" s="1"/>
  <c r="D384"/>
  <c r="E379"/>
  <c r="D379"/>
  <c r="E373"/>
  <c r="D373"/>
  <c r="E368"/>
  <c r="D368"/>
  <c r="E362"/>
  <c r="D362"/>
  <c r="E357"/>
  <c r="D357"/>
  <c r="E351"/>
  <c r="D351"/>
  <c r="E346"/>
  <c r="D346"/>
  <c r="E339"/>
  <c r="F339" s="1"/>
  <c r="D339"/>
  <c r="E336"/>
  <c r="D336"/>
  <c r="E333"/>
  <c r="D333"/>
  <c r="E329"/>
  <c r="D329"/>
  <c r="E325"/>
  <c r="F325" s="1"/>
  <c r="D325"/>
  <c r="E321"/>
  <c r="D321"/>
  <c r="E317"/>
  <c r="D317"/>
  <c r="E312"/>
  <c r="D312"/>
  <c r="E307"/>
  <c r="F307" s="1"/>
  <c r="D307"/>
  <c r="E303"/>
  <c r="D303"/>
  <c r="E301"/>
  <c r="D301"/>
  <c r="E299"/>
  <c r="D299"/>
  <c r="E297"/>
  <c r="D297"/>
  <c r="E295"/>
  <c r="D295"/>
  <c r="E293"/>
  <c r="D293"/>
  <c r="E291"/>
  <c r="D291"/>
  <c r="E289"/>
  <c r="D289"/>
  <c r="E283"/>
  <c r="D283"/>
  <c r="E279"/>
  <c r="D279"/>
  <c r="E275"/>
  <c r="D275"/>
  <c r="E272"/>
  <c r="D272"/>
  <c r="E268"/>
  <c r="D268"/>
  <c r="E264"/>
  <c r="D264"/>
  <c r="E260"/>
  <c r="D260"/>
  <c r="E256"/>
  <c r="D256"/>
  <c r="E251"/>
  <c r="D251"/>
  <c r="E246"/>
  <c r="D246"/>
  <c r="E242"/>
  <c r="D242"/>
  <c r="E240"/>
  <c r="D240"/>
  <c r="E238"/>
  <c r="D238"/>
  <c r="E236"/>
  <c r="D236"/>
  <c r="E234"/>
  <c r="D234"/>
  <c r="E232"/>
  <c r="D232"/>
  <c r="E228"/>
  <c r="D228"/>
  <c r="E224"/>
  <c r="D224"/>
  <c r="E220"/>
  <c r="D220"/>
  <c r="E216"/>
  <c r="F216" s="1"/>
  <c r="D216"/>
  <c r="E211"/>
  <c r="D211"/>
  <c r="E205"/>
  <c r="D205"/>
  <c r="E200"/>
  <c r="D200"/>
  <c r="E196"/>
  <c r="F196" s="1"/>
  <c r="D196"/>
  <c r="E191"/>
  <c r="D191"/>
  <c r="E187"/>
  <c r="D187"/>
  <c r="E183"/>
  <c r="D183"/>
  <c r="E179"/>
  <c r="F179" s="1"/>
  <c r="D179"/>
  <c r="E177"/>
  <c r="D177"/>
  <c r="E172"/>
  <c r="D172"/>
  <c r="E169"/>
  <c r="D169"/>
  <c r="E161"/>
  <c r="D161"/>
  <c r="E157"/>
  <c r="D157"/>
  <c r="E152"/>
  <c r="D152"/>
  <c r="E148"/>
  <c r="D148"/>
  <c r="E146"/>
  <c r="D146"/>
  <c r="E142"/>
  <c r="D142"/>
  <c r="E139"/>
  <c r="D139"/>
  <c r="E134"/>
  <c r="D134"/>
  <c r="E131"/>
  <c r="D131"/>
  <c r="E128"/>
  <c r="D128"/>
  <c r="E125"/>
  <c r="D125"/>
  <c r="E122"/>
  <c r="D122"/>
  <c r="E117"/>
  <c r="D117"/>
  <c r="E113"/>
  <c r="D113"/>
  <c r="E105"/>
  <c r="D105"/>
  <c r="E101"/>
  <c r="D101"/>
  <c r="E96"/>
  <c r="D96"/>
  <c r="E91"/>
  <c r="D91"/>
  <c r="E86"/>
  <c r="D86"/>
  <c r="E82"/>
  <c r="D82"/>
  <c r="E80"/>
  <c r="D80"/>
  <c r="E78"/>
  <c r="D78"/>
  <c r="E76"/>
  <c r="D76"/>
  <c r="E74"/>
  <c r="D74"/>
  <c r="E72"/>
  <c r="D72"/>
  <c r="E70"/>
  <c r="D70"/>
  <c r="E68"/>
  <c r="D68"/>
  <c r="E66"/>
  <c r="D66"/>
  <c r="E64"/>
  <c r="D64"/>
  <c r="D59"/>
  <c r="D55"/>
  <c r="D51"/>
  <c r="D47"/>
  <c r="D43"/>
  <c r="D36"/>
  <c r="E32"/>
  <c r="E31" s="1"/>
  <c r="E30" s="1"/>
  <c r="D32"/>
  <c r="D31" s="1"/>
  <c r="E27"/>
  <c r="D27"/>
  <c r="E24"/>
  <c r="D24"/>
  <c r="E20"/>
  <c r="D20"/>
  <c r="E17"/>
  <c r="D17"/>
  <c r="E13"/>
  <c r="D13"/>
  <c r="C1837"/>
  <c r="C1826"/>
  <c r="C1823"/>
  <c r="C1816"/>
  <c r="C1813"/>
  <c r="C1810"/>
  <c r="C1808"/>
  <c r="C1806"/>
  <c r="C1800"/>
  <c r="C1789"/>
  <c r="C1787"/>
  <c r="C1785"/>
  <c r="C1782"/>
  <c r="C1741"/>
  <c r="C1739"/>
  <c r="C1737"/>
  <c r="C1724"/>
  <c r="F1706"/>
  <c r="F1667"/>
  <c r="C1633"/>
  <c r="C1630"/>
  <c r="F1553"/>
  <c r="F1514"/>
  <c r="F1495"/>
  <c r="F1440"/>
  <c r="F1347"/>
  <c r="F1275"/>
  <c r="F1262"/>
  <c r="F1203"/>
  <c r="F1200"/>
  <c r="F1189"/>
  <c r="F1156"/>
  <c r="F1040"/>
  <c r="F899"/>
  <c r="F672"/>
  <c r="C651"/>
  <c r="F651" s="1"/>
  <c r="C647"/>
  <c r="C642"/>
  <c r="C637"/>
  <c r="C632"/>
  <c r="C630"/>
  <c r="C626"/>
  <c r="C621"/>
  <c r="C615"/>
  <c r="C612"/>
  <c r="C608"/>
  <c r="C605"/>
  <c r="C597"/>
  <c r="C591"/>
  <c r="C586"/>
  <c r="C581"/>
  <c r="C575"/>
  <c r="C573"/>
  <c r="C571"/>
  <c r="C567"/>
  <c r="C564"/>
  <c r="C559"/>
  <c r="C556"/>
  <c r="C552"/>
  <c r="C548"/>
  <c r="C543"/>
  <c r="C539"/>
  <c r="C534"/>
  <c r="C530"/>
  <c r="C526"/>
  <c r="C522"/>
  <c r="C519"/>
  <c r="C515"/>
  <c r="C511"/>
  <c r="C507"/>
  <c r="C504"/>
  <c r="C501"/>
  <c r="C496"/>
  <c r="F362"/>
  <c r="F297"/>
  <c r="F161"/>
  <c r="C1785" i="2"/>
  <c r="C1780"/>
  <c r="C1777"/>
  <c r="C1770"/>
  <c r="C1767"/>
  <c r="C1764"/>
  <c r="C1762"/>
  <c r="C1760"/>
  <c r="C1754"/>
  <c r="C1751"/>
  <c r="C1749"/>
  <c r="C1747"/>
  <c r="C1745"/>
  <c r="C1742"/>
  <c r="C1738"/>
  <c r="C1735"/>
  <c r="C1733"/>
  <c r="C1731"/>
  <c r="C1718"/>
  <c r="C1679"/>
  <c r="C1686"/>
  <c r="C1691"/>
  <c r="C1696"/>
  <c r="C1700"/>
  <c r="C1705"/>
  <c r="C1710"/>
  <c r="C1673"/>
  <c r="C1670"/>
  <c r="C1667"/>
  <c r="C1661"/>
  <c r="C1656"/>
  <c r="C1652"/>
  <c r="C1648"/>
  <c r="C1644"/>
  <c r="C1640"/>
  <c r="C1636"/>
  <c r="C1634"/>
  <c r="C1631"/>
  <c r="C1627"/>
  <c r="C1626" s="1"/>
  <c r="C1624"/>
  <c r="C1623" s="1"/>
  <c r="C1616"/>
  <c r="C1611"/>
  <c r="C1608"/>
  <c r="C1607" s="1"/>
  <c r="C1592"/>
  <c r="C1597"/>
  <c r="C1600"/>
  <c r="C1603"/>
  <c r="C1588"/>
  <c r="C1582"/>
  <c r="C1578"/>
  <c r="C1574"/>
  <c r="C1567"/>
  <c r="C1564"/>
  <c r="C1528"/>
  <c r="C1533"/>
  <c r="C1538"/>
  <c r="C1543"/>
  <c r="C1547"/>
  <c r="C1550"/>
  <c r="C1553"/>
  <c r="C1558"/>
  <c r="C1521"/>
  <c r="C1483"/>
  <c r="C1486"/>
  <c r="C1489"/>
  <c r="C1495"/>
  <c r="C1500"/>
  <c r="C1503"/>
  <c r="C1508"/>
  <c r="C1517"/>
  <c r="C1513"/>
  <c r="C1479"/>
  <c r="C1425"/>
  <c r="C1454"/>
  <c r="C1456"/>
  <c r="C1463"/>
  <c r="C1468"/>
  <c r="C1471"/>
  <c r="C1473"/>
  <c r="C1459"/>
  <c r="C1450"/>
  <c r="C1446"/>
  <c r="C1442"/>
  <c r="C1438"/>
  <c r="C1434"/>
  <c r="C1430"/>
  <c r="C1421"/>
  <c r="C1417"/>
  <c r="C1410"/>
  <c r="C1374"/>
  <c r="C1378"/>
  <c r="C1388"/>
  <c r="C1393"/>
  <c r="C1397"/>
  <c r="C1401"/>
  <c r="C1405"/>
  <c r="C1382"/>
  <c r="C1368"/>
  <c r="C1366"/>
  <c r="C1356"/>
  <c r="C1362"/>
  <c r="C1352"/>
  <c r="C1348"/>
  <c r="C1341"/>
  <c r="C1337"/>
  <c r="C1333"/>
  <c r="C1331"/>
  <c r="C1328"/>
  <c r="C1325"/>
  <c r="C1321"/>
  <c r="C1316"/>
  <c r="C1311"/>
  <c r="C1313"/>
  <c r="C1308"/>
  <c r="C1305"/>
  <c r="C1301"/>
  <c r="C1297"/>
  <c r="C1294"/>
  <c r="C1289"/>
  <c r="C1287"/>
  <c r="C1284"/>
  <c r="C1280"/>
  <c r="C1277"/>
  <c r="C1273"/>
  <c r="C1272" s="1"/>
  <c r="C1269"/>
  <c r="C1267"/>
  <c r="C1262"/>
  <c r="C1259"/>
  <c r="C1256"/>
  <c r="C1251"/>
  <c r="C1248"/>
  <c r="C1245"/>
  <c r="C1242"/>
  <c r="C1237"/>
  <c r="C1235"/>
  <c r="C1231"/>
  <c r="C1228"/>
  <c r="C1226"/>
  <c r="C1223"/>
  <c r="C1221"/>
  <c r="C1217"/>
  <c r="C1214"/>
  <c r="C1212"/>
  <c r="C1208"/>
  <c r="C1206"/>
  <c r="C1202"/>
  <c r="C1199"/>
  <c r="C1197"/>
  <c r="C1194"/>
  <c r="C1192"/>
  <c r="C1188"/>
  <c r="C1185"/>
  <c r="C1183"/>
  <c r="C1180"/>
  <c r="C1178"/>
  <c r="C1174"/>
  <c r="C1171"/>
  <c r="C1169"/>
  <c r="C1165"/>
  <c r="C1163"/>
  <c r="C1159"/>
  <c r="C1156"/>
  <c r="C1154"/>
  <c r="C1150"/>
  <c r="C1148"/>
  <c r="C1146"/>
  <c r="C1117"/>
  <c r="C1109"/>
  <c r="C1113"/>
  <c r="C1123"/>
  <c r="C1106"/>
  <c r="C1099"/>
  <c r="C1094"/>
  <c r="C1089"/>
  <c r="C1084"/>
  <c r="C1079"/>
  <c r="C1074"/>
  <c r="C1069"/>
  <c r="C1064"/>
  <c r="C1059"/>
  <c r="C1054"/>
  <c r="C1049"/>
  <c r="C1044"/>
  <c r="C1039"/>
  <c r="C1034"/>
  <c r="C1029"/>
  <c r="C1024"/>
  <c r="C1019"/>
  <c r="C1014"/>
  <c r="C1009"/>
  <c r="C1004"/>
  <c r="C998"/>
  <c r="C993"/>
  <c r="C988"/>
  <c r="C973"/>
  <c r="C981"/>
  <c r="C976"/>
  <c r="C968"/>
  <c r="C963"/>
  <c r="C958"/>
  <c r="C954"/>
  <c r="C952"/>
  <c r="C949"/>
  <c r="C947"/>
  <c r="C942"/>
  <c r="C937"/>
  <c r="C933"/>
  <c r="C929"/>
  <c r="C925"/>
  <c r="C922"/>
  <c r="C920"/>
  <c r="C918"/>
  <c r="C914"/>
  <c r="C908"/>
  <c r="C905"/>
  <c r="C902"/>
  <c r="C883"/>
  <c r="C889"/>
  <c r="C893"/>
  <c r="C878"/>
  <c r="C871"/>
  <c r="C865"/>
  <c r="C859"/>
  <c r="C858" s="1"/>
  <c r="C832"/>
  <c r="C837"/>
  <c r="C842"/>
  <c r="C847"/>
  <c r="C852"/>
  <c r="C826"/>
  <c r="C820"/>
  <c r="C814"/>
  <c r="C806"/>
  <c r="C800"/>
  <c r="C794"/>
  <c r="C788"/>
  <c r="C781"/>
  <c r="C775"/>
  <c r="C769"/>
  <c r="C763"/>
  <c r="C755"/>
  <c r="C754" s="1"/>
  <c r="C748"/>
  <c r="C747" s="1"/>
  <c r="C722"/>
  <c r="C739"/>
  <c r="C744"/>
  <c r="C735"/>
  <c r="C731"/>
  <c r="C727"/>
  <c r="C718"/>
  <c r="C692"/>
  <c r="C703"/>
  <c r="C710"/>
  <c r="C706"/>
  <c r="C699"/>
  <c r="C695"/>
  <c r="C688"/>
  <c r="C684"/>
  <c r="C680"/>
  <c r="C676"/>
  <c r="C666"/>
  <c r="C670"/>
  <c r="C661"/>
  <c r="C656"/>
  <c r="C651"/>
  <c r="C645"/>
  <c r="C641"/>
  <c r="C636"/>
  <c r="C635" s="1"/>
  <c r="C631"/>
  <c r="C626"/>
  <c r="C624"/>
  <c r="C615"/>
  <c r="C620"/>
  <c r="C609"/>
  <c r="C606"/>
  <c r="C602"/>
  <c r="C599"/>
  <c r="C591"/>
  <c r="C584" s="1"/>
  <c r="C585"/>
  <c r="C580"/>
  <c r="C574" s="1"/>
  <c r="C575"/>
  <c r="C569"/>
  <c r="C501"/>
  <c r="C505"/>
  <c r="C509"/>
  <c r="C516"/>
  <c r="C528"/>
  <c r="C520"/>
  <c r="C524"/>
  <c r="C533"/>
  <c r="C537"/>
  <c r="C553"/>
  <c r="C542"/>
  <c r="C546"/>
  <c r="C561"/>
  <c r="C567"/>
  <c r="C565"/>
  <c r="C558"/>
  <c r="C550"/>
  <c r="C513"/>
  <c r="C498"/>
  <c r="C495"/>
  <c r="C490"/>
  <c r="C471"/>
  <c r="C478"/>
  <c r="C485"/>
  <c r="C481"/>
  <c r="C474"/>
  <c r="C467"/>
  <c r="C445"/>
  <c r="C449"/>
  <c r="C453"/>
  <c r="C456"/>
  <c r="C460"/>
  <c r="C440"/>
  <c r="C435"/>
  <c r="C433"/>
  <c r="C431"/>
  <c r="C429"/>
  <c r="C426"/>
  <c r="C402"/>
  <c r="C406"/>
  <c r="C410"/>
  <c r="C413"/>
  <c r="C417"/>
  <c r="C421"/>
  <c r="C396"/>
  <c r="C390"/>
  <c r="C387"/>
  <c r="C384"/>
  <c r="C345"/>
  <c r="C356"/>
  <c r="C367"/>
  <c r="C378"/>
  <c r="C373"/>
  <c r="C362"/>
  <c r="C351"/>
  <c r="C340"/>
  <c r="C301"/>
  <c r="C306"/>
  <c r="C327"/>
  <c r="C330"/>
  <c r="C333"/>
  <c r="C323"/>
  <c r="C319"/>
  <c r="C315"/>
  <c r="C311"/>
  <c r="C297"/>
  <c r="C295"/>
  <c r="C293"/>
  <c r="C291"/>
  <c r="C289"/>
  <c r="C287"/>
  <c r="C285"/>
  <c r="C283"/>
  <c r="C277"/>
  <c r="C240"/>
  <c r="C245"/>
  <c r="C266"/>
  <c r="C273"/>
  <c r="C269"/>
  <c r="C262"/>
  <c r="C258"/>
  <c r="C254"/>
  <c r="C250"/>
  <c r="C236"/>
  <c r="C234"/>
  <c r="C232"/>
  <c r="C230"/>
  <c r="C228"/>
  <c r="C226"/>
  <c r="C222"/>
  <c r="C218"/>
  <c r="C214"/>
  <c r="C210"/>
  <c r="C199"/>
  <c r="C205"/>
  <c r="C194"/>
  <c r="C185"/>
  <c r="C190"/>
  <c r="C181"/>
  <c r="C177"/>
  <c r="C173"/>
  <c r="C171"/>
  <c r="C166"/>
  <c r="C163"/>
  <c r="C146"/>
  <c r="C155"/>
  <c r="C151"/>
  <c r="C142"/>
  <c r="C140"/>
  <c r="C136"/>
  <c r="C133"/>
  <c r="C128"/>
  <c r="C125"/>
  <c r="C122"/>
  <c r="C119"/>
  <c r="C116"/>
  <c r="C111"/>
  <c r="C106" s="1"/>
  <c r="C107"/>
  <c r="C99"/>
  <c r="C95"/>
  <c r="C90"/>
  <c r="C85"/>
  <c r="C80"/>
  <c r="C79" s="1"/>
  <c r="C78" s="1"/>
  <c r="C76"/>
  <c r="C74"/>
  <c r="C72"/>
  <c r="C70"/>
  <c r="C68"/>
  <c r="C66"/>
  <c r="C64"/>
  <c r="C62"/>
  <c r="C60"/>
  <c r="C58"/>
  <c r="C53"/>
  <c r="C49"/>
  <c r="C45"/>
  <c r="C41"/>
  <c r="C37"/>
  <c r="C30"/>
  <c r="C26"/>
  <c r="C25" s="1"/>
  <c r="C24" s="1"/>
  <c r="C21"/>
  <c r="C17" s="1"/>
  <c r="C18"/>
  <c r="C14"/>
  <c r="C11"/>
  <c r="G14" i="21" l="1"/>
  <c r="G14" i="48"/>
  <c r="F14"/>
  <c r="C9"/>
  <c r="C9" i="21"/>
  <c r="E16" i="3"/>
  <c r="E23"/>
  <c r="D1151"/>
  <c r="D1150" s="1"/>
  <c r="D1149" s="1"/>
  <c r="F1169"/>
  <c r="D1174"/>
  <c r="D1188"/>
  <c r="F1307"/>
  <c r="F1319"/>
  <c r="F1368"/>
  <c r="F1384"/>
  <c r="F1403"/>
  <c r="F1456"/>
  <c r="F1469"/>
  <c r="F1214"/>
  <c r="F1227"/>
  <c r="F1251"/>
  <c r="C100"/>
  <c r="C864"/>
  <c r="C138"/>
  <c r="C137" s="1"/>
  <c r="F1544"/>
  <c r="F1559"/>
  <c r="F1676"/>
  <c r="F1697"/>
  <c r="C1133"/>
  <c r="F737"/>
  <c r="F948"/>
  <c r="F960"/>
  <c r="F1303"/>
  <c r="F1317"/>
  <c r="E1133"/>
  <c r="C907"/>
  <c r="F1716"/>
  <c r="C1277"/>
  <c r="F753"/>
  <c r="F1810"/>
  <c r="C1188"/>
  <c r="C1173" s="1"/>
  <c r="C1247"/>
  <c r="C1353"/>
  <c r="C1484"/>
  <c r="C1593"/>
  <c r="F1658"/>
  <c r="C30"/>
  <c r="C112"/>
  <c r="C121"/>
  <c r="C282"/>
  <c r="C681"/>
  <c r="C655" s="1"/>
  <c r="C768"/>
  <c r="C883"/>
  <c r="C963"/>
  <c r="F1237"/>
  <c r="F920"/>
  <c r="F931"/>
  <c r="F979"/>
  <c r="F1816"/>
  <c r="F1134"/>
  <c r="C1151"/>
  <c r="C1150" s="1"/>
  <c r="C1149" s="1"/>
  <c r="C1217"/>
  <c r="C1526"/>
  <c r="C1636"/>
  <c r="C1111"/>
  <c r="C1009"/>
  <c r="C12"/>
  <c r="C11" s="1"/>
  <c r="C42"/>
  <c r="C41" s="1"/>
  <c r="C95"/>
  <c r="C723"/>
  <c r="C722" s="1"/>
  <c r="C942"/>
  <c r="C941" s="1"/>
  <c r="F96"/>
  <c r="F591"/>
  <c r="F630"/>
  <c r="E389"/>
  <c r="E431"/>
  <c r="F431" s="1"/>
  <c r="E681"/>
  <c r="E1569"/>
  <c r="E1723"/>
  <c r="C1231"/>
  <c r="C1216" s="1"/>
  <c r="C1569"/>
  <c r="F1654"/>
  <c r="F27"/>
  <c r="C389"/>
  <c r="C818"/>
  <c r="F769"/>
  <c r="D1133"/>
  <c r="C1672"/>
  <c r="F1837"/>
  <c r="F1813"/>
  <c r="F1800"/>
  <c r="F1785"/>
  <c r="F1741"/>
  <c r="D1723"/>
  <c r="F1739"/>
  <c r="E1672"/>
  <c r="E1636"/>
  <c r="C1246"/>
  <c r="C1245" s="1"/>
  <c r="F1191"/>
  <c r="C1299"/>
  <c r="C1298" s="1"/>
  <c r="F1622"/>
  <c r="F1606"/>
  <c r="F1588"/>
  <c r="F1570"/>
  <c r="F1534"/>
  <c r="E1526"/>
  <c r="F982"/>
  <c r="F884"/>
  <c r="E345"/>
  <c r="E227"/>
  <c r="F484"/>
  <c r="F515"/>
  <c r="F548"/>
  <c r="F575"/>
  <c r="F55"/>
  <c r="F68"/>
  <c r="F76"/>
  <c r="F105"/>
  <c r="F139"/>
  <c r="F152"/>
  <c r="F172"/>
  <c r="F187"/>
  <c r="F205"/>
  <c r="F224"/>
  <c r="F317"/>
  <c r="F333"/>
  <c r="F1598"/>
  <c r="E1593"/>
  <c r="D1636"/>
  <c r="F437"/>
  <c r="F501"/>
  <c r="F530"/>
  <c r="F564"/>
  <c r="F597"/>
  <c r="F441"/>
  <c r="F459"/>
  <c r="F477"/>
  <c r="F491"/>
  <c r="F507"/>
  <c r="F522"/>
  <c r="F539"/>
  <c r="F556"/>
  <c r="F571"/>
  <c r="F586"/>
  <c r="F608"/>
  <c r="F626"/>
  <c r="F662"/>
  <c r="F871"/>
  <c r="F974"/>
  <c r="F1115"/>
  <c r="F1162"/>
  <c r="F1198"/>
  <c r="F1208"/>
  <c r="F1220"/>
  <c r="F1300"/>
  <c r="F1314"/>
  <c r="F1327"/>
  <c r="F1339"/>
  <c r="F1358"/>
  <c r="F1374"/>
  <c r="F1394"/>
  <c r="F1411"/>
  <c r="F1431"/>
  <c r="F1448"/>
  <c r="F1462"/>
  <c r="F1477"/>
  <c r="D42"/>
  <c r="D100"/>
  <c r="D112"/>
  <c r="D389"/>
  <c r="E472"/>
  <c r="E495"/>
  <c r="E604"/>
  <c r="E646"/>
  <c r="E603" s="1"/>
  <c r="E793"/>
  <c r="E819"/>
  <c r="E864"/>
  <c r="E919"/>
  <c r="E918" s="1"/>
  <c r="E1217"/>
  <c r="E1247"/>
  <c r="E1330"/>
  <c r="E1353"/>
  <c r="F134"/>
  <c r="F183"/>
  <c r="F234"/>
  <c r="F242"/>
  <c r="F260"/>
  <c r="F275"/>
  <c r="F312"/>
  <c r="F329"/>
  <c r="F389"/>
  <c r="F690"/>
  <c r="F705"/>
  <c r="F1539"/>
  <c r="F1556"/>
  <c r="F1573"/>
  <c r="F1594"/>
  <c r="F1630"/>
  <c r="F122"/>
  <c r="F200"/>
  <c r="F299"/>
  <c r="F605"/>
  <c r="F621"/>
  <c r="F637"/>
  <c r="F794"/>
  <c r="F843"/>
  <c r="F889"/>
  <c r="F911"/>
  <c r="F939"/>
  <c r="F955"/>
  <c r="F969"/>
  <c r="F987"/>
  <c r="F1010"/>
  <c r="F1030"/>
  <c r="F1050"/>
  <c r="F1070"/>
  <c r="F1090"/>
  <c r="F1112"/>
  <c r="F1129"/>
  <c r="F1160"/>
  <c r="F1171"/>
  <c r="F1184"/>
  <c r="F1194"/>
  <c r="F1254"/>
  <c r="F1268"/>
  <c r="F1295"/>
  <c r="F1311"/>
  <c r="F1322"/>
  <c r="F1489"/>
  <c r="F1506"/>
  <c r="F1523"/>
  <c r="F1646"/>
  <c r="F1662"/>
  <c r="F1789"/>
  <c r="F1808"/>
  <c r="F1823"/>
  <c r="D138"/>
  <c r="D137" s="1"/>
  <c r="D282"/>
  <c r="E942"/>
  <c r="E941" s="1"/>
  <c r="E963"/>
  <c r="E993"/>
  <c r="E1231"/>
  <c r="D1285"/>
  <c r="D1299"/>
  <c r="D1484"/>
  <c r="D1569"/>
  <c r="F1569" s="1"/>
  <c r="D1612"/>
  <c r="F220"/>
  <c r="F291"/>
  <c r="F70"/>
  <c r="F78"/>
  <c r="F91"/>
  <c r="F128"/>
  <c r="F238"/>
  <c r="F251"/>
  <c r="F268"/>
  <c r="F283"/>
  <c r="F295"/>
  <c r="F303"/>
  <c r="F321"/>
  <c r="F336"/>
  <c r="F357"/>
  <c r="F396"/>
  <c r="F416"/>
  <c r="F698"/>
  <c r="F712"/>
  <c r="F1549"/>
  <c r="F1564"/>
  <c r="F1584"/>
  <c r="F1617"/>
  <c r="D30"/>
  <c r="E85"/>
  <c r="E84" s="1"/>
  <c r="E112"/>
  <c r="E138"/>
  <c r="E137" s="1"/>
  <c r="D495"/>
  <c r="D580"/>
  <c r="D590"/>
  <c r="D919"/>
  <c r="D918" s="1"/>
  <c r="D1202"/>
  <c r="D1173" s="1"/>
  <c r="D1217"/>
  <c r="E1278"/>
  <c r="E1285"/>
  <c r="D1672"/>
  <c r="D1635" s="1"/>
  <c r="D85"/>
  <c r="D84" s="1"/>
  <c r="D121"/>
  <c r="E168"/>
  <c r="D227"/>
  <c r="D472"/>
  <c r="E656"/>
  <c r="E655" s="1"/>
  <c r="D864"/>
  <c r="D883"/>
  <c r="D942"/>
  <c r="D941" s="1"/>
  <c r="E1111"/>
  <c r="E1110" s="1"/>
  <c r="F1152"/>
  <c r="F1065"/>
  <c r="F1492"/>
  <c r="E1299"/>
  <c r="E1484"/>
  <c r="E1612"/>
  <c r="D23"/>
  <c r="E100"/>
  <c r="E95" s="1"/>
  <c r="D168"/>
  <c r="E590"/>
  <c r="D604"/>
  <c r="E723"/>
  <c r="E768"/>
  <c r="D793"/>
  <c r="E883"/>
  <c r="E907"/>
  <c r="E1174"/>
  <c r="F1186"/>
  <c r="E1261"/>
  <c r="E1246" s="1"/>
  <c r="D1353"/>
  <c r="F1362"/>
  <c r="F1416"/>
  <c r="D1593"/>
  <c r="F1806"/>
  <c r="F31"/>
  <c r="F86"/>
  <c r="F432"/>
  <c r="F820"/>
  <c r="F1614"/>
  <c r="E63"/>
  <c r="F1232"/>
  <c r="F20"/>
  <c r="F43"/>
  <c r="F59"/>
  <c r="F113"/>
  <c r="F142"/>
  <c r="F157"/>
  <c r="F236"/>
  <c r="F246"/>
  <c r="F264"/>
  <c r="F279"/>
  <c r="F346"/>
  <c r="F368"/>
  <c r="F402"/>
  <c r="F419"/>
  <c r="F435"/>
  <c r="F446"/>
  <c r="F462"/>
  <c r="F480"/>
  <c r="C495"/>
  <c r="F496"/>
  <c r="F511"/>
  <c r="F526"/>
  <c r="F543"/>
  <c r="F559"/>
  <c r="F573"/>
  <c r="C590"/>
  <c r="C641"/>
  <c r="F641" s="1"/>
  <c r="F642"/>
  <c r="F657"/>
  <c r="F676"/>
  <c r="F694"/>
  <c r="F709"/>
  <c r="F724"/>
  <c r="F741"/>
  <c r="F754"/>
  <c r="F775"/>
  <c r="F800"/>
  <c r="F826"/>
  <c r="F848"/>
  <c r="F865"/>
  <c r="F953"/>
  <c r="F1025"/>
  <c r="F1218"/>
  <c r="F1380"/>
  <c r="F1436"/>
  <c r="F1452"/>
  <c r="F1702"/>
  <c r="F1744"/>
  <c r="C1743"/>
  <c r="E12"/>
  <c r="E11" s="1"/>
  <c r="D95"/>
  <c r="D111"/>
  <c r="F1580"/>
  <c r="F1290"/>
  <c r="F1286"/>
  <c r="F289"/>
  <c r="F169"/>
  <c r="F125"/>
  <c r="F17"/>
  <c r="F32"/>
  <c r="F64"/>
  <c r="F131"/>
  <c r="F191"/>
  <c r="F301"/>
  <c r="F373"/>
  <c r="F408"/>
  <c r="F466"/>
  <c r="C604"/>
  <c r="F612"/>
  <c r="F682"/>
  <c r="F728"/>
  <c r="F760"/>
  <c r="F806"/>
  <c r="F1154"/>
  <c r="F1177"/>
  <c r="F1243"/>
  <c r="F1423"/>
  <c r="F13"/>
  <c r="F47"/>
  <c r="F72"/>
  <c r="F80"/>
  <c r="F117"/>
  <c r="F146"/>
  <c r="F177"/>
  <c r="F211"/>
  <c r="F228"/>
  <c r="F293"/>
  <c r="F351"/>
  <c r="F390"/>
  <c r="F423"/>
  <c r="F451"/>
  <c r="C646"/>
  <c r="F745"/>
  <c r="F781"/>
  <c r="F926"/>
  <c r="F1123"/>
  <c r="F1165"/>
  <c r="F1257"/>
  <c r="F1283"/>
  <c r="F1334"/>
  <c r="F1737"/>
  <c r="F1782"/>
  <c r="F1791"/>
  <c r="F1826"/>
  <c r="E42"/>
  <c r="D345"/>
  <c r="D167" s="1"/>
  <c r="E580"/>
  <c r="D723"/>
  <c r="D1111"/>
  <c r="D1261"/>
  <c r="F1642"/>
  <c r="F999"/>
  <c r="F761"/>
  <c r="F24"/>
  <c r="F36"/>
  <c r="F51"/>
  <c r="F66"/>
  <c r="F74"/>
  <c r="F82"/>
  <c r="F101"/>
  <c r="F148"/>
  <c r="F232"/>
  <c r="F240"/>
  <c r="F256"/>
  <c r="F272"/>
  <c r="F379"/>
  <c r="F393"/>
  <c r="F412"/>
  <c r="F427"/>
  <c r="F439"/>
  <c r="F455"/>
  <c r="F473"/>
  <c r="F487"/>
  <c r="F504"/>
  <c r="F519"/>
  <c r="F534"/>
  <c r="F552"/>
  <c r="F567"/>
  <c r="C580"/>
  <c r="F581"/>
  <c r="F615"/>
  <c r="F632"/>
  <c r="F647"/>
  <c r="F667"/>
  <c r="F686"/>
  <c r="F701"/>
  <c r="F716"/>
  <c r="F733"/>
  <c r="F750"/>
  <c r="F787"/>
  <c r="F812"/>
  <c r="F838"/>
  <c r="F858"/>
  <c r="F877"/>
  <c r="F895"/>
  <c r="F914"/>
  <c r="F928"/>
  <c r="F943"/>
  <c r="F958"/>
  <c r="F994"/>
  <c r="F1015"/>
  <c r="F1035"/>
  <c r="F1055"/>
  <c r="F1075"/>
  <c r="F1095"/>
  <c r="F1180"/>
  <c r="F1212"/>
  <c r="F1223"/>
  <c r="F1234"/>
  <c r="F1261"/>
  <c r="F1273"/>
  <c r="F1337"/>
  <c r="F1372"/>
  <c r="F1388"/>
  <c r="F1407"/>
  <c r="F1427"/>
  <c r="F1444"/>
  <c r="F1460"/>
  <c r="F1474"/>
  <c r="F1485"/>
  <c r="F1501"/>
  <c r="F1519"/>
  <c r="F1609"/>
  <c r="C1629"/>
  <c r="F1629" s="1"/>
  <c r="F1640"/>
  <c r="F1673"/>
  <c r="F1692"/>
  <c r="F1711"/>
  <c r="D16"/>
  <c r="D12" s="1"/>
  <c r="D63"/>
  <c r="D41" s="1"/>
  <c r="E121"/>
  <c r="E282"/>
  <c r="D656"/>
  <c r="D993"/>
  <c r="D1330"/>
  <c r="D1415"/>
  <c r="F1354"/>
  <c r="F1248"/>
  <c r="F908"/>
  <c r="F924"/>
  <c r="F935"/>
  <c r="F964"/>
  <c r="F1004"/>
  <c r="F1045"/>
  <c r="F1085"/>
  <c r="F1105"/>
  <c r="F1119"/>
  <c r="F1175"/>
  <c r="F1205"/>
  <c r="F1229"/>
  <c r="F1241"/>
  <c r="F1265"/>
  <c r="F1279"/>
  <c r="F1293"/>
  <c r="F1331"/>
  <c r="F1343"/>
  <c r="F1399"/>
  <c r="F1465"/>
  <c r="F1479"/>
  <c r="F1509"/>
  <c r="F1527"/>
  <c r="F1603"/>
  <c r="C1632"/>
  <c r="F1632" s="1"/>
  <c r="F1633"/>
  <c r="F1679"/>
  <c r="C1723"/>
  <c r="F1787"/>
  <c r="D646"/>
  <c r="D603" s="1"/>
  <c r="D681"/>
  <c r="D819"/>
  <c r="D963"/>
  <c r="E1202"/>
  <c r="D1247"/>
  <c r="D1278"/>
  <c r="E1415"/>
  <c r="E1743"/>
  <c r="E1722" s="1"/>
  <c r="F1724"/>
  <c r="E1009"/>
  <c r="E1151"/>
  <c r="E1150" s="1"/>
  <c r="E1149" s="1"/>
  <c r="E1188"/>
  <c r="D1231"/>
  <c r="D1216" s="1"/>
  <c r="D1628"/>
  <c r="D1526"/>
  <c r="D1743"/>
  <c r="E1628"/>
  <c r="C94" i="2"/>
  <c r="C717"/>
  <c r="C1196"/>
  <c r="C10"/>
  <c r="C1182"/>
  <c r="C89"/>
  <c r="C640"/>
  <c r="C987"/>
  <c r="C901"/>
  <c r="C1145"/>
  <c r="C1144" s="1"/>
  <c r="C1143" s="1"/>
  <c r="C1737"/>
  <c r="C1717"/>
  <c r="C1666"/>
  <c r="C1630"/>
  <c r="C1622"/>
  <c r="C1606"/>
  <c r="C1587"/>
  <c r="C1563"/>
  <c r="C1520"/>
  <c r="C1478"/>
  <c r="C1409"/>
  <c r="C1347"/>
  <c r="C1324"/>
  <c r="C1293"/>
  <c r="C1279"/>
  <c r="C1271" s="1"/>
  <c r="C1255"/>
  <c r="C1241"/>
  <c r="C1225"/>
  <c r="C1211"/>
  <c r="C1168"/>
  <c r="C1105"/>
  <c r="C1104" s="1"/>
  <c r="C1003"/>
  <c r="C957"/>
  <c r="C936"/>
  <c r="C935" s="1"/>
  <c r="C913"/>
  <c r="C912" s="1"/>
  <c r="C877"/>
  <c r="C813"/>
  <c r="C787"/>
  <c r="C762"/>
  <c r="C675"/>
  <c r="C650"/>
  <c r="C598"/>
  <c r="C489"/>
  <c r="C488" s="1"/>
  <c r="C466"/>
  <c r="C425"/>
  <c r="C383"/>
  <c r="C339"/>
  <c r="C276"/>
  <c r="C221"/>
  <c r="C162"/>
  <c r="C132"/>
  <c r="C131" s="1"/>
  <c r="C115"/>
  <c r="C105" s="1"/>
  <c r="C57"/>
  <c r="C36"/>
  <c r="D8" i="47" l="1"/>
  <c r="D12" s="1"/>
  <c r="D8" i="49"/>
  <c r="D8" i="46"/>
  <c r="F1133" i="3"/>
  <c r="D1246"/>
  <c r="C1110"/>
  <c r="C167"/>
  <c r="C1352"/>
  <c r="C1351" s="1"/>
  <c r="C962"/>
  <c r="C721"/>
  <c r="C1635"/>
  <c r="C111"/>
  <c r="C10" s="1"/>
  <c r="D1110"/>
  <c r="F1110" s="1"/>
  <c r="D1722"/>
  <c r="D1627" s="1"/>
  <c r="E1635"/>
  <c r="E1627" s="1"/>
  <c r="F1636"/>
  <c r="F1593"/>
  <c r="F1353"/>
  <c r="E1298"/>
  <c r="F1285"/>
  <c r="E1216"/>
  <c r="F1217"/>
  <c r="F1174"/>
  <c r="F993"/>
  <c r="E722"/>
  <c r="F768"/>
  <c r="F227"/>
  <c r="E111"/>
  <c r="E41"/>
  <c r="E1352"/>
  <c r="E1351" s="1"/>
  <c r="F282"/>
  <c r="F1299"/>
  <c r="F580"/>
  <c r="F472"/>
  <c r="F723"/>
  <c r="F1484"/>
  <c r="F23"/>
  <c r="F604"/>
  <c r="E494"/>
  <c r="E1277"/>
  <c r="E1245" s="1"/>
  <c r="E962"/>
  <c r="D1298"/>
  <c r="F1298" s="1"/>
  <c r="D818"/>
  <c r="F168"/>
  <c r="F883"/>
  <c r="D494"/>
  <c r="D166" s="1"/>
  <c r="E1173"/>
  <c r="F1173" s="1"/>
  <c r="D655"/>
  <c r="D11"/>
  <c r="D10" s="1"/>
  <c r="F1672"/>
  <c r="F30"/>
  <c r="C1628"/>
  <c r="F1628" s="1"/>
  <c r="D1277"/>
  <c r="D1245" s="1"/>
  <c r="F907"/>
  <c r="E818"/>
  <c r="F864"/>
  <c r="D722"/>
  <c r="F121"/>
  <c r="F793"/>
  <c r="F590"/>
  <c r="D1352"/>
  <c r="D1351" s="1"/>
  <c r="F1415"/>
  <c r="F1526"/>
  <c r="F1151"/>
  <c r="F1247"/>
  <c r="F656"/>
  <c r="F646"/>
  <c r="F16"/>
  <c r="C603"/>
  <c r="F603" s="1"/>
  <c r="D962"/>
  <c r="F1278"/>
  <c r="F918"/>
  <c r="F919"/>
  <c r="F1231"/>
  <c r="F1111"/>
  <c r="C494"/>
  <c r="F495"/>
  <c r="F1149"/>
  <c r="F1150"/>
  <c r="F819"/>
  <c r="F42"/>
  <c r="F84"/>
  <c r="F85"/>
  <c r="C1722"/>
  <c r="F1723"/>
  <c r="F1202"/>
  <c r="F963"/>
  <c r="F95"/>
  <c r="F100"/>
  <c r="F63"/>
  <c r="F1330"/>
  <c r="F1188"/>
  <c r="F345"/>
  <c r="F112"/>
  <c r="F1009"/>
  <c r="F941"/>
  <c r="F942"/>
  <c r="F137"/>
  <c r="F138"/>
  <c r="F681"/>
  <c r="E167"/>
  <c r="F1743"/>
  <c r="F1612"/>
  <c r="F1613"/>
  <c r="C1240" i="2"/>
  <c r="C597"/>
  <c r="C716"/>
  <c r="C1716"/>
  <c r="C1629"/>
  <c r="C1346"/>
  <c r="C1292"/>
  <c r="C1239"/>
  <c r="C956"/>
  <c r="C812"/>
  <c r="C649"/>
  <c r="C161"/>
  <c r="C35"/>
  <c r="D12" i="49" l="1"/>
  <c r="E721" i="3"/>
  <c r="D721"/>
  <c r="F1722"/>
  <c r="F1635"/>
  <c r="F1277"/>
  <c r="F1216"/>
  <c r="F494"/>
  <c r="D165"/>
  <c r="D9" s="1"/>
  <c r="E10"/>
  <c r="F111"/>
  <c r="F41"/>
  <c r="F818"/>
  <c r="F167"/>
  <c r="F962"/>
  <c r="F655"/>
  <c r="C166"/>
  <c r="F12"/>
  <c r="F1351"/>
  <c r="F1352"/>
  <c r="E166"/>
  <c r="E165" s="1"/>
  <c r="C1627"/>
  <c r="F1627" s="1"/>
  <c r="F721"/>
  <c r="F722"/>
  <c r="F1246"/>
  <c r="F1245"/>
  <c r="E9" l="1"/>
  <c r="F11"/>
  <c r="C165"/>
  <c r="F165" s="1"/>
  <c r="F166"/>
  <c r="F10" l="1"/>
  <c r="C9"/>
  <c r="F9" s="1"/>
  <c r="C1621" i="2" l="1"/>
  <c r="C1345"/>
  <c r="C1210"/>
  <c r="C1167"/>
  <c r="C715"/>
  <c r="C160"/>
  <c r="C7"/>
  <c r="C6" s="1"/>
  <c r="C159" l="1"/>
  <c r="C5"/>
  <c r="C4" l="1"/>
  <c r="C3" l="1"/>
  <c r="F14" i="16"/>
  <c r="F13" s="1"/>
  <c r="F12" s="1"/>
  <c r="F11" s="1"/>
  <c r="F10" s="1"/>
  <c r="F9" s="1"/>
  <c r="D11" i="46" l="1"/>
  <c r="D12" s="1"/>
  <c r="E11" l="1"/>
  <c r="H11" l="1"/>
  <c r="G11"/>
  <c r="E10" i="49" l="1"/>
  <c r="E10" i="47"/>
  <c r="E10" i="46"/>
  <c r="H10" i="49" l="1"/>
  <c r="G10"/>
  <c r="G10" i="47"/>
  <c r="H10"/>
  <c r="H10" i="46"/>
  <c r="G10"/>
  <c r="F9" i="49" l="1"/>
  <c r="F12" s="1"/>
  <c r="F9" i="47"/>
  <c r="F12" s="1"/>
  <c r="F9" i="46"/>
  <c r="F12" s="1"/>
  <c r="D113" i="5" l="1"/>
  <c r="F113" l="1"/>
  <c r="F111" s="1"/>
  <c r="F99" s="1"/>
  <c r="F98" s="1"/>
  <c r="F10" s="1"/>
  <c r="F9" s="1"/>
  <c r="D111"/>
  <c r="G111" l="1"/>
  <c r="D99"/>
  <c r="G99" l="1"/>
  <c r="D98"/>
  <c r="G98" l="1"/>
  <c r="D10"/>
  <c r="D9" l="1"/>
  <c r="G10"/>
  <c r="D12" i="50" l="1"/>
  <c r="D12" i="21"/>
  <c r="D12" i="48"/>
  <c r="G9" i="5"/>
  <c r="F12" i="21" l="1"/>
  <c r="G12"/>
  <c r="G12" i="50"/>
  <c r="F12"/>
  <c r="G12" i="48"/>
  <c r="F12"/>
  <c r="E9" i="47" l="1"/>
  <c r="E9" i="49"/>
  <c r="E9" i="46"/>
  <c r="H9" i="49" l="1"/>
  <c r="G9"/>
  <c r="G9" i="47"/>
  <c r="H9"/>
  <c r="G9" i="46"/>
  <c r="H9"/>
  <c r="D25" i="21" l="1"/>
  <c r="D25" i="50"/>
  <c r="D25" i="48"/>
  <c r="G25" l="1"/>
  <c r="F25"/>
  <c r="F25" i="21"/>
  <c r="G25"/>
  <c r="F25" i="50"/>
  <c r="G25"/>
  <c r="D46" i="13" l="1"/>
  <c r="F46" l="1"/>
  <c r="F44" s="1"/>
  <c r="F13" s="1"/>
  <c r="F12" s="1"/>
  <c r="F11" s="1"/>
  <c r="F10" s="1"/>
  <c r="F9" s="1"/>
  <c r="D44"/>
  <c r="D13" l="1"/>
  <c r="G44"/>
  <c r="G13" l="1"/>
  <c r="D12"/>
  <c r="D11" l="1"/>
  <c r="G12"/>
  <c r="D10" l="1"/>
  <c r="G11"/>
  <c r="D9" l="1"/>
  <c r="G10"/>
  <c r="I8" i="46"/>
  <c r="I8" i="47"/>
  <c r="I8" i="49"/>
  <c r="D19" i="50" l="1"/>
  <c r="D19" i="48"/>
  <c r="D19" i="21"/>
  <c r="G9" i="13"/>
  <c r="F19" i="50" l="1"/>
  <c r="F9" s="1"/>
  <c r="G19"/>
  <c r="D9"/>
  <c r="G9" s="1"/>
  <c r="F19" i="48"/>
  <c r="F9" s="1"/>
  <c r="G19"/>
  <c r="D9"/>
  <c r="G9" s="1"/>
  <c r="F19" i="21"/>
  <c r="F9" s="1"/>
  <c r="G19"/>
  <c r="D9"/>
  <c r="E8" i="46" l="1"/>
  <c r="E8" i="47"/>
  <c r="G9" i="21"/>
  <c r="E8" i="49"/>
  <c r="E12" i="46" l="1"/>
  <c r="G8"/>
  <c r="H8"/>
  <c r="G8" i="47"/>
  <c r="H8"/>
  <c r="E12"/>
  <c r="H8" i="49"/>
  <c r="G8"/>
  <c r="E12"/>
  <c r="G12" l="1"/>
  <c r="H12"/>
  <c r="H12" i="46"/>
  <c r="G12"/>
  <c r="G12" i="47"/>
  <c r="H12"/>
  <c r="F17" i="49" l="1"/>
  <c r="F18" s="1"/>
  <c r="F17" i="47"/>
  <c r="F18" s="1"/>
  <c r="F17" i="46"/>
  <c r="F18" s="1"/>
  <c r="E17" i="49" l="1"/>
  <c r="E17" i="47"/>
  <c r="E17" i="46"/>
  <c r="E18" i="49" l="1"/>
  <c r="E18" i="47"/>
  <c r="E18" i="46"/>
  <c r="D17" i="49" l="1"/>
  <c r="D17" i="46"/>
  <c r="D17" i="47"/>
  <c r="D18" i="49" l="1"/>
  <c r="G18" s="1"/>
  <c r="G17"/>
  <c r="D18" i="46"/>
  <c r="G18" s="1"/>
  <c r="G17"/>
  <c r="D18" i="47"/>
  <c r="G18" s="1"/>
  <c r="G17"/>
</calcChain>
</file>

<file path=xl/sharedStrings.xml><?xml version="1.0" encoding="utf-8"?>
<sst xmlns="http://schemas.openxmlformats.org/spreadsheetml/2006/main" count="10043" uniqueCount="867">
  <si>
    <t>010.01.12</t>
  </si>
  <si>
    <t>Program Pendidikan Kepamongprajaan</t>
  </si>
  <si>
    <t>1286</t>
  </si>
  <si>
    <t>Penyelenggaraan Administrasi Kerja Sama Dan Hukum</t>
  </si>
  <si>
    <t>1286.001</t>
  </si>
  <si>
    <t>Kerjasama IPDN_x000D_[Base Line]</t>
  </si>
  <si>
    <t>1286.001.001</t>
  </si>
  <si>
    <t>Kerjasama IPDN dengan Lembaga Dalam Negeri</t>
  </si>
  <si>
    <t xml:space="preserve">   051</t>
  </si>
  <si>
    <t>Kerjasama Dengan Pemerintah Daerah</t>
  </si>
  <si>
    <t xml:space="preserve">     521211</t>
  </si>
  <si>
    <t>Belanja Bahan</t>
  </si>
  <si>
    <t xml:space="preserve">     524111</t>
  </si>
  <si>
    <t>Belanja Perjalanan Dinas Biasa</t>
  </si>
  <si>
    <t xml:space="preserve">   052</t>
  </si>
  <si>
    <t>Kerjasama Dengan Perguruan Tinggi (PTN/PTS)</t>
  </si>
  <si>
    <t xml:space="preserve">      A</t>
  </si>
  <si>
    <t>Re-Mou Dengan PTN di IPDN Kampus Daerah</t>
  </si>
  <si>
    <t xml:space="preserve">      B</t>
  </si>
  <si>
    <t>Penjalinan Kerjasama Pendidikan Dengan Perguruan Tinggi Dalam Negeri</t>
  </si>
  <si>
    <t xml:space="preserve">   053</t>
  </si>
  <si>
    <t>Kerjasama Dengan Lembaga Lainnya</t>
  </si>
  <si>
    <t>Administrasi Ketatausahaan Biro Adm. Kerjasama dan Hukum</t>
  </si>
  <si>
    <t>Fasilitasi Kerjasama dengan Lembaga Lainnya</t>
  </si>
  <si>
    <t>1286.001.002</t>
  </si>
  <si>
    <t>Kerjasama IPDN dengan Lembaga Luar Negeri</t>
  </si>
  <si>
    <t>Pertukaran Tenaga Pendidik dengan Perguruan Tinggi Luar Negeri</t>
  </si>
  <si>
    <t>Pertukaran Tenaga Pendidik IPDN Ke Brurapha University Di Thailand</t>
  </si>
  <si>
    <t xml:space="preserve">     521219</t>
  </si>
  <si>
    <t>Belanja Barang Non Operasional Lainnya</t>
  </si>
  <si>
    <t xml:space="preserve">     524211</t>
  </si>
  <si>
    <t>Belanja Perjalanan Dinas Biasa - Luar Negeri</t>
  </si>
  <si>
    <t>Penataan Kerjasama IPDN dengan Perguruan Tinggi Luar Negeri</t>
  </si>
  <si>
    <t xml:space="preserve">     522151</t>
  </si>
  <si>
    <t>Belanja Jasa Profesi</t>
  </si>
  <si>
    <t xml:space="preserve">     524119</t>
  </si>
  <si>
    <t>Belanja Perjalanan Dinas Paket Meeting Luar Kota</t>
  </si>
  <si>
    <t>1286.002</t>
  </si>
  <si>
    <t>Kebijakan/Regulasi Lingkup IPDN yang ditetapkan_x000D_[Base Line]</t>
  </si>
  <si>
    <t>Peraturan Menteri Dalam Negeri Terkait IPDN</t>
  </si>
  <si>
    <t>Revisi Permendagri Nomor 42 Tahun 2018 tentang Statuta IPDN</t>
  </si>
  <si>
    <t>Revisi Permendagri Nomor 43 Tahun 2018 tentang OTK IPDN</t>
  </si>
  <si>
    <t xml:space="preserve">      C</t>
  </si>
  <si>
    <t>Fasilitasi Penyusunan Draf Permendagri tentang Standar Mutu Peendidikan Kepamongprajaan</t>
  </si>
  <si>
    <t xml:space="preserve">      D</t>
  </si>
  <si>
    <t>Fasilitasi Penyusunan Draf Permendagri tentang Rencana Induk Pengembangan (RIP)</t>
  </si>
  <si>
    <t xml:space="preserve">      E</t>
  </si>
  <si>
    <t>Fasilitasi Penyusunan Draf Permendagri tentang Pedoman Pengasuhan</t>
  </si>
  <si>
    <t>Peraturan Rektor Terkait Tindak Lanjut dari permendagri Nomor 42 dan 43 Tahun 2018</t>
  </si>
  <si>
    <t>Peraturan Rektor Terkait Pengembangan IPDN Jangka Panjang</t>
  </si>
  <si>
    <t>Peraturan Rektor Terkait Rencana Strategis IPDN</t>
  </si>
  <si>
    <t>Peraturan Rektor Terkait Operasionalisasi</t>
  </si>
  <si>
    <t>Peraturan Rektor Terkait Pelaksanaan Program Studi IPDN</t>
  </si>
  <si>
    <t>Peraturan Rektor Terkait Pelnyelenggaraan Pendidikan Semester Gasal dan Semester Genap IPDN</t>
  </si>
  <si>
    <t xml:space="preserve">      F</t>
  </si>
  <si>
    <t>Peraturan Rektor Terkait Pendidikan Profesi</t>
  </si>
  <si>
    <t xml:space="preserve">      G</t>
  </si>
  <si>
    <t>Peraturan Rektor Terkait Penilaian Kegiatan Dan Kemajuan Hasil Belajar dan Mahasiswa</t>
  </si>
  <si>
    <t xml:space="preserve">      H</t>
  </si>
  <si>
    <t>Peraturan Rektor Terkait Penerimaan Calon Peserta Didik Warga Negara Asing</t>
  </si>
  <si>
    <t xml:space="preserve">      I</t>
  </si>
  <si>
    <t>Peraturan Rektor Terkait Tata Cara Penerimaan Mahasiswa Program Pascasarjana dan Profesi</t>
  </si>
  <si>
    <t xml:space="preserve">      J</t>
  </si>
  <si>
    <t>Peraturan Rektor Terkait Kode Etik Mahasiswa Pascasarjana dan Profesi</t>
  </si>
  <si>
    <t>1286.003</t>
  </si>
  <si>
    <t>Penanganan Sengketa Hukum Terkait IPDN_x000D_[Base Line]</t>
  </si>
  <si>
    <t>Pelaksanaan Bantuan Hukum</t>
  </si>
  <si>
    <t>Penanganan Perkara Litigasi dan Non Litigasi</t>
  </si>
  <si>
    <t xml:space="preserve">     524113</t>
  </si>
  <si>
    <t>Belanja Perjalanan Dinas Dalam Kota</t>
  </si>
  <si>
    <t>Penyuluhan Hukum</t>
  </si>
  <si>
    <t>1286.004</t>
  </si>
  <si>
    <t>Publikasi Informasi dan Penanganan Pengaduan Lingkup IPDN_x000D_[Base Line]</t>
  </si>
  <si>
    <t>Pengelolaan Informasi dan Pengaduan</t>
  </si>
  <si>
    <t>Dokumentasi dan Publikasi</t>
  </si>
  <si>
    <t>Administrasi Dokumentasi dan Publikasi</t>
  </si>
  <si>
    <t>Promosi dan Publikasi Pendidikan Kepamongprajaan melalui penguatan budaya lokal</t>
  </si>
  <si>
    <t xml:space="preserve">     522141</t>
  </si>
  <si>
    <t>Belanja Sewa</t>
  </si>
  <si>
    <t>1286.005</t>
  </si>
  <si>
    <t>Nilai Capaian Kinerja Reformasi Birokrasi lingkup IPDN_x000D_[Base Line]</t>
  </si>
  <si>
    <t>Pelaksanaan Reformasi Birokrasi</t>
  </si>
  <si>
    <t>Pembaruan Tim Reformasi Birokrasi dan Tim Manajemen Perubahan</t>
  </si>
  <si>
    <t xml:space="preserve">     521213</t>
  </si>
  <si>
    <t>Belanja Honor Output Kegiatan</t>
  </si>
  <si>
    <t>Sosialisasi Road Map Reformasi Birokrasi</t>
  </si>
  <si>
    <t>Pemantauan dan Evaluasi Reformasi Birokrasi</t>
  </si>
  <si>
    <t>Reviu Pelaksanaan Reformasi Birokrasi</t>
  </si>
  <si>
    <t>Evaluasi Dan Penyusunan Laporan Tahunan Pelaksanaan RB Tahun 2018</t>
  </si>
  <si>
    <t>Fasilitasi Pelaksanaan Analisis Jabatan</t>
  </si>
  <si>
    <t>Fasilitasi Pelaksanaan Analisis Beban Kerja</t>
  </si>
  <si>
    <t>Fasilitasi Evaluasi Jabatan</t>
  </si>
  <si>
    <t>1286.970</t>
  </si>
  <si>
    <t>Layanan Dukungan Manajemen Satker_x000D_[Base Line]</t>
  </si>
  <si>
    <t xml:space="preserve">   054</t>
  </si>
  <si>
    <t>Pengelolaan kepegawaian</t>
  </si>
  <si>
    <t>Pengelolaan Administrasi Kepegawaian</t>
  </si>
  <si>
    <t>Penyusunan Data Base Pegawai</t>
  </si>
  <si>
    <t>Dukungan Keikutsertaan Tenaga Kependidikan dalam Program Kediklatan</t>
  </si>
  <si>
    <t>Peningkatan Kapasitas Tenaga Kependidikan</t>
  </si>
  <si>
    <t>Penataan dan Pemetaan Jabatan Fungsional Umum di Lingkungan IPDN</t>
  </si>
  <si>
    <t xml:space="preserve">     522191</t>
  </si>
  <si>
    <t>Belanja Jasa Lainnya</t>
  </si>
  <si>
    <t>Pengambilan Sumpah Janji PNS bagi Purna Praja Angkatan XXIV</t>
  </si>
  <si>
    <t>Pembinaan Disiplin dan Kesejahteraan Pegawai</t>
  </si>
  <si>
    <t>1292</t>
  </si>
  <si>
    <t>Penyelenggaraan Administrasi Akademik Dan Perencanaan Pendidikan Kepamongprajaan</t>
  </si>
  <si>
    <t>1292.001</t>
  </si>
  <si>
    <t>Penyelenggaraan Pendidikan Kepamongprajaan_x000D_[Base Line]</t>
  </si>
  <si>
    <t>1292.001.001</t>
  </si>
  <si>
    <t>Penyelenggaraan Program Vokasi (D4) dan Akademik (S1)</t>
  </si>
  <si>
    <t>Penyelenggaraan Administrasi Keakademikan</t>
  </si>
  <si>
    <t>Pemutakhiran Pedoman Akademik</t>
  </si>
  <si>
    <t>Workshop Pemutakhiran Pedoman Penulisan Laporan Akhir dan Skripsi</t>
  </si>
  <si>
    <t>Penggandaan Kalender Akademik</t>
  </si>
  <si>
    <t>Workshop Pedoman Penulisan Karya Ilmiah bagi Dosen</t>
  </si>
  <si>
    <t>Stadium General</t>
  </si>
  <si>
    <t>Pemutakhiran Kurikulum DIV</t>
  </si>
  <si>
    <t>Pengembangan SDM Tenaga Pendidik</t>
  </si>
  <si>
    <t>Seminar Antar Fakultas</t>
  </si>
  <si>
    <t>Bimtek Pengembangan Soal-Soal Terstandar</t>
  </si>
  <si>
    <t>Sertifikasi Dosen</t>
  </si>
  <si>
    <t xml:space="preserve">      K</t>
  </si>
  <si>
    <t>Penilaian Angka Kredit Dosen</t>
  </si>
  <si>
    <t xml:space="preserve">      L</t>
  </si>
  <si>
    <t>Applied Approach</t>
  </si>
  <si>
    <t xml:space="preserve">      M</t>
  </si>
  <si>
    <t>Bedah Buku</t>
  </si>
  <si>
    <t xml:space="preserve">      N</t>
  </si>
  <si>
    <t>Administrasi Ketatausahaan Biro Adm. Akademik dan Perencanaan</t>
  </si>
  <si>
    <t>Penyelenggaraan Fakultas Politik Pemerintahan</t>
  </si>
  <si>
    <t>Pelayanan Pengajaran dan Perkuliahan</t>
  </si>
  <si>
    <t>Layanan Pengajaran Prodi Politik Pemerintahan (D4) Fak. PP</t>
  </si>
  <si>
    <t>Layanan Pengajaran Prodi Pembangunan dan Pemberdayaan (D4) Fak. PP</t>
  </si>
  <si>
    <t>Layanan Prodi Pembangunan Ekonomi dan Pemberdayaan Masyarakat Program Sarjana Terapan</t>
  </si>
  <si>
    <t>Layanan Prodi Politik Indonesia Terapan Program Sarjana Terapan</t>
  </si>
  <si>
    <t>Layanan Prodi Studi Kebijakan Publik Program Sarjana Terapan</t>
  </si>
  <si>
    <t>Magang bagi Wasana Praja Angk. XXVI Fakultas Politik Pemerintahan di 34 Provinsi</t>
  </si>
  <si>
    <t>Ujian Usulan Penelitian Laporan Akhir dan Skripsi Fakultas Politik Pemerintahan</t>
  </si>
  <si>
    <t>Ujian Komprehenshif Laporan Akhir dan Skripsi Fakultas Politik Pemerintahan</t>
  </si>
  <si>
    <t>Re-Akreditasi Dan Akreditasi Program Studi Fakultas Politik Pemerintahan (3 Re Akreditasi, 3 Akreditasi)</t>
  </si>
  <si>
    <t>Seminar Fakultas Politik  Pemerintahan</t>
  </si>
  <si>
    <t>Seminar Prodi Pada Fakultas Politik Pemerintahan</t>
  </si>
  <si>
    <t>Workshop Penulisan Ilmiah Bagi Wasana Praja</t>
  </si>
  <si>
    <t>Updating/Pemutakhiran Data PDPT</t>
  </si>
  <si>
    <t xml:space="preserve">      O</t>
  </si>
  <si>
    <t>Dukungan Studi Prespektif Bagi Praja Prodi pada Fakultas Manajemen (5 Prodi)</t>
  </si>
  <si>
    <t xml:space="preserve">      P</t>
  </si>
  <si>
    <t>Studi Banding Bagi Tenaga Pendidik  pada Fakultas Politik Pemerintahan</t>
  </si>
  <si>
    <t>Penyelenggaraan Fakultas Manajemen Pemerintahan</t>
  </si>
  <si>
    <t>Layanan Pengajaran Prodi Keuangan Publik (D4)</t>
  </si>
  <si>
    <t>Layanan Pengajaran Prodi Administrasi Pemerintahan Daerah (D4)</t>
  </si>
  <si>
    <t>Layanan Pengajaran Prodi MSDM Sektor Publik (D4)</t>
  </si>
  <si>
    <t>Layanan Pengajaran Prodi Teknologi Rekayasa Informasi Pemerintahan (D4)</t>
  </si>
  <si>
    <t>Layanan Pengajaran Prodi Keuangan Daerah (D4)</t>
  </si>
  <si>
    <t>Layanan Pengajaran Prodi Adminduk dan Capil (D4)</t>
  </si>
  <si>
    <t>Layanan Pengajaran Prodi Sumber Daya Aparatur (D4)</t>
  </si>
  <si>
    <t>Magang bagi Wasana Praja Angk. XXVII Fakultas Manajemen Pemerintahan di 34 Provinsi</t>
  </si>
  <si>
    <t>Ujian Usulan Penelitian Wasana Praja Angk. XXVII Fakultas Manajemen Pemerintahan</t>
  </si>
  <si>
    <t>Ujian Komprehenshif Wasana Praja Angk. XXVII Fakultas Manajemen Pemerintahan</t>
  </si>
  <si>
    <t>Re-Akreditasi dan Akreditasi Program Studi Pada Fakultas Manajemen Pemerintahan (6 Re Akreditasi, 4 Akreditasi)</t>
  </si>
  <si>
    <t>Dukungan Studi Prespektif Bagi Praja Prodi pada Fakultas Manajemen (7 Prodi)</t>
  </si>
  <si>
    <t>Seminar Fakultas Manajemen Pemerintahan</t>
  </si>
  <si>
    <t>Seminar Prodi Pada Fakultas Manajemen Pemerintahan</t>
  </si>
  <si>
    <t>Studi Banding Bagi Tenaga Pendidik  pada Fakultas Manajemen Pemerintahan</t>
  </si>
  <si>
    <t xml:space="preserve">      Q</t>
  </si>
  <si>
    <t xml:space="preserve">      R</t>
  </si>
  <si>
    <t>Konsinyering Persiapan Akreditasi 4 Prodi Baru dan Re-Akreditasi 7 Pada Fakultas Manajemen Pemerintahan</t>
  </si>
  <si>
    <t>Penyelenggaraan Pelatihan</t>
  </si>
  <si>
    <t>Dukungan Administrasi Pelatihan Fakultas Politik Pemerintahan</t>
  </si>
  <si>
    <t>Praktek Lapangan Nindya Praja Angkatan XXVIII di Kab. Pangandaran</t>
  </si>
  <si>
    <t>Dukungan Administrasi Pelatihan Fakultas Manajemen Pemerintahan</t>
  </si>
  <si>
    <t>Bhakti Karya Praja Praja Utama Angkatan XXVII di Kabupaten Sumedang</t>
  </si>
  <si>
    <t>Dukungan Administrasi Pelatihan Fakultas Hukum Tata Pemerintahan</t>
  </si>
  <si>
    <t>Praktek Lapangan Muda Praja Angkatan XXX di Kab. Karawang</t>
  </si>
  <si>
    <t>Pelatihan Bersertifikasi bagi Praja Utama Angkatan XXVII Fakultas Politik Pemerintahan</t>
  </si>
  <si>
    <t>Pelatihan Bersertifikasi bagi Praja Utama Angkatan XXVII Fakultas Manajemen Pemerintahan</t>
  </si>
  <si>
    <t xml:space="preserve">   055</t>
  </si>
  <si>
    <t>Evaluasi Penyelenggaraan Pendidikan</t>
  </si>
  <si>
    <t>Pelaksanaan Kenaikan Tingkat/Yudicium Bagi Muda Praja, Madya Praja, Nindya Praja dan Wasana Praja</t>
  </si>
  <si>
    <t>Evaluasi Kurikulum Pendidikan Program D4 dan S1</t>
  </si>
  <si>
    <t>Ceramah Umum Pra Wisuda Praja Angkatan XXVII</t>
  </si>
  <si>
    <t>Wisuda dan Pengukuhan Pamong Praja Utama Angkatan XXVII</t>
  </si>
  <si>
    <t>Sidang Komisi Senat Institut Dalam Rangka Yudicium, Penetapan Wisudawan, Dies Natalis Wisuda dan Penanganan Praja Bermasalah</t>
  </si>
  <si>
    <t>Pengukuhan Guru Besar</t>
  </si>
  <si>
    <t>Review Kebijakan dan Program Rektorat IPDN Di Kampus Pusat dan Daerah</t>
  </si>
  <si>
    <t>Rekomendasi Senat Fakultas Politik Pemerintahan</t>
  </si>
  <si>
    <t>Rekomendasi Senat Fakultas Manajemen Pemerintahan</t>
  </si>
  <si>
    <t>Rekomendasi Senat Fakultas Hukum Tata Pemerintahan</t>
  </si>
  <si>
    <t xml:space="preserve">   056</t>
  </si>
  <si>
    <t>Penyelenggaraan Fakultas Hukum Tata Pemerintahan</t>
  </si>
  <si>
    <t>Pelayanan Pengajaran dan Perkuliahan Fakultas Hukum Tata Pemerintahan</t>
  </si>
  <si>
    <t>Layanan Pengajaran  Prodi DUKCAPIL Program Sarjana Terapan</t>
  </si>
  <si>
    <t>Layanan Pengajaran Prodi Manajemen Keamanan dan Keselamatan Publik Program Sarjana Terapan</t>
  </si>
  <si>
    <t>Layanan Pengajaran Prodi Praktek Perpolisian Tata Pamong Program Sarjana Terapan</t>
  </si>
  <si>
    <t>Seminar Fakultas Hukum Tata Pemerintahan</t>
  </si>
  <si>
    <t>Seminar Prodi Fakultas Hukum Tata Pemerintahan</t>
  </si>
  <si>
    <t>Updating Pemutakhiran Data PDPT Fakultas Hukum Tata Pemerintahan</t>
  </si>
  <si>
    <t>Dukungan Studi Prespektif Bagi Praja Prodi pada Fakultas Hukum Tata Pemerintahan (3 Prodi)</t>
  </si>
  <si>
    <t>Studi Banding Bagi Tenaga Pendidik dan Tenaga Kependidikan pada Fakulta Hukum Tata Pemerintahan</t>
  </si>
  <si>
    <t>Persiapan Akreditasi Program Studi pada Fakultas Hukum Tata Pemerintahan</t>
  </si>
  <si>
    <t>Semiloka Pengelolaan Program Studi pada Fakultas Hukum Tata Pemerintahan</t>
  </si>
  <si>
    <t xml:space="preserve">   057</t>
  </si>
  <si>
    <t>Peningkatan  dan Pengembangan Kualitas dan Kompetensi Tenaga Pendidik</t>
  </si>
  <si>
    <t>Focus Group Discussion (FGD)/ Workshop Bagi Dosen Fakultas Politik Pemerintahan</t>
  </si>
  <si>
    <t>Dukungan Seminar Pengembangan Dosen pada Fakultas Politik Pemerintahan</t>
  </si>
  <si>
    <t>Focus Group Discussion (FGD)/ Workshop Bagi Dosen Fakultas Manajemen Pemerintahan</t>
  </si>
  <si>
    <t>Dukungan Seminar Pengembangan Dosen pada Fakultas Manajemen Pemerintahan</t>
  </si>
  <si>
    <t>Focus Group Discussion (FGD)/ Workshop Bagi Dosen Fakultas Hukum Tata Pemerintahan</t>
  </si>
  <si>
    <t>Dukungan Seminar Pengembangan Dosen pada Fakultas Hukum Tata Pemerintahan</t>
  </si>
  <si>
    <t>1292.001.002</t>
  </si>
  <si>
    <t>Penyelenggaraan Program Pascasarjana</t>
  </si>
  <si>
    <t>Penyelenggaraan Administrasi Keakademikan Program Pasca Sarjana</t>
  </si>
  <si>
    <t>Operasional Penyelenggaraan Program Magister</t>
  </si>
  <si>
    <t xml:space="preserve">     521115</t>
  </si>
  <si>
    <t>Belanja Honor Operasional Satuan Kerja</t>
  </si>
  <si>
    <t>Seleksi Penerimaan Mahasiswa Baru</t>
  </si>
  <si>
    <t>Pengenalan Kampus Bagi Mahasiswa Angk. XXXIII Program Magister</t>
  </si>
  <si>
    <t>Seminar Antar Semester</t>
  </si>
  <si>
    <t>Penyusunan TRPNBP Dan Penyusunan Rencana Kerja Anggaran (RKA) Program Akademik</t>
  </si>
  <si>
    <t>Penyusunan Lakip Program Pascasarjana Tahun Anggaran 2018</t>
  </si>
  <si>
    <t>Penyusunan Laporan Triwulan I, II, III dan IV Program Pascasarjana</t>
  </si>
  <si>
    <t>Operasional Penyelenggaraan Program Doktor</t>
  </si>
  <si>
    <t>Seleksi Penerimaan Mahasiswa Baru Program Doktoral</t>
  </si>
  <si>
    <t>Seminar Antar Semester Bagi Mahasiswa Program Doktoral</t>
  </si>
  <si>
    <t>Penyempurnaan Pedoman Akademik Program Pascasarjana</t>
  </si>
  <si>
    <t>Pelaksanaan Evaluasi Kurikulum</t>
  </si>
  <si>
    <t>Penyusunan Rencana Pembelajaran Semester dan Garis Besar Program Pengajaran Program Pascasarjana</t>
  </si>
  <si>
    <t>Audit Mutu Internal</t>
  </si>
  <si>
    <t>Penelitian Mandiri dan Kelompok Pada Program Magister</t>
  </si>
  <si>
    <t>Validasi Data Alumni  Program Magister</t>
  </si>
  <si>
    <t>Pengabdian Peningkatan Aparatur Tingkat Kecamatan dan Kelurahan</t>
  </si>
  <si>
    <t>Sosialisasi Penerimaan Mahasiswa Baru Program Pascasarjana dan Program Doktor</t>
  </si>
  <si>
    <t xml:space="preserve">      S</t>
  </si>
  <si>
    <t>Akreditasi Program Studi Doktor (S3)</t>
  </si>
  <si>
    <t xml:space="preserve">      T</t>
  </si>
  <si>
    <t>Studi Strategis Program Doktor Ilmu Pemerintahan</t>
  </si>
  <si>
    <t xml:space="preserve">      U</t>
  </si>
  <si>
    <t>Pengadaan Pengolah Data dan Informasi</t>
  </si>
  <si>
    <t xml:space="preserve">     536111</t>
  </si>
  <si>
    <t>Belanja Modal Lainnya</t>
  </si>
  <si>
    <t>Penyelenggaraan Pendidikan Program Magister (S2)</t>
  </si>
  <si>
    <t>Penyelenggaraan Pendidikan Program Doktoral (S3)</t>
  </si>
  <si>
    <t>Pelayanan Pengajaran</t>
  </si>
  <si>
    <t>Kuliah Perdana Program Doktor</t>
  </si>
  <si>
    <t>Wisuda Mahasiswa Program Magister</t>
  </si>
  <si>
    <t>Wisuda Mahasiswa Program Doktor</t>
  </si>
  <si>
    <t>1292.001.003</t>
  </si>
  <si>
    <t>Penyelenggaraan Program Profesi Kepamongprajaan</t>
  </si>
  <si>
    <t>Penyelenggaraan Administrasi Keakademikan Program Profesi Kepamongprajaan</t>
  </si>
  <si>
    <t>Penyusunan KHS Program Profesi</t>
  </si>
  <si>
    <t>Penyusunan Buku Kendali dan Buku Pedoman Akademik Program Profesi Kepamongprajaan</t>
  </si>
  <si>
    <t>Penyelenggaraan Administrasi pada Bidang Administrasi Umum</t>
  </si>
  <si>
    <t>Modul Program Profesi</t>
  </si>
  <si>
    <t>Garis Besar Program Pengajaran Program Profesi</t>
  </si>
  <si>
    <t>Penyusunan Pedoman Penulisan Laporan Akhir</t>
  </si>
  <si>
    <t>Kalender Akademik Program Profesi Kepamongprajaan</t>
  </si>
  <si>
    <t>Orientasi Lapangan Mahasiswa Program Profesi</t>
  </si>
  <si>
    <t>Sosialisasi dan Penerimaan Mahasiswa Baru Program Profesi Kepamongprajaan</t>
  </si>
  <si>
    <t>Penyelenggaraan Pendidikan Program Profesi Kepamongprajaan</t>
  </si>
  <si>
    <t>Pelayanan Perkuliahan Program Profesi Kepamongprajaan</t>
  </si>
  <si>
    <t>Wisuda Dan Pelepasan Program Profesi</t>
  </si>
  <si>
    <t>Evaluasi Kurikulum Program Profesi</t>
  </si>
  <si>
    <t>1292.002</t>
  </si>
  <si>
    <t>Audit Mutu Pendidikan/Akreditasi_x000D_[Base Line]</t>
  </si>
  <si>
    <t>Akreditasi Pendidikan Kepamongprajaan</t>
  </si>
  <si>
    <t>Fasilitasi Re-Akreditasi Institusi/Kelembagaan</t>
  </si>
  <si>
    <t>Fasilitasi Akreditasi Program Studi</t>
  </si>
  <si>
    <t>Pelatihan Auditor Mutu Internal</t>
  </si>
  <si>
    <t>Penyusunan Kebijakan Akademik IPDN Tahun 2020</t>
  </si>
  <si>
    <t>Sinkronisasi Pangkalan Data Pendidikan Tinggi</t>
  </si>
  <si>
    <t>Audit Mutu Internal Kampus Jatinangor dan Kampus Daerah</t>
  </si>
  <si>
    <t>Evaluasi Tenaga Pendidik Kampus Pusat dan Kampus Daerah</t>
  </si>
  <si>
    <t>Evaluasi Budaya Akademik Kampus Pusat dan Kampus Daerah</t>
  </si>
  <si>
    <t>Pengajuan Haki Karya Ilmiah Dosen</t>
  </si>
  <si>
    <t>Evaluasi Standarisasi Penjaminan Mutu Peningkatan Penelitian dan Pengabdian kepada Masyarakat</t>
  </si>
  <si>
    <t>Peningkatan Kompetensi Auditor Satuan Pengawas Internal Tahun 2020</t>
  </si>
  <si>
    <t>Audit Internal Satuan Pengawas Internal</t>
  </si>
  <si>
    <t>Pendampingan Audit Eksternal</t>
  </si>
  <si>
    <t>Ekspose Hasil Audit Satuan Pengawas Internal</t>
  </si>
  <si>
    <t>Standarisasi Kurikulum IPDN</t>
  </si>
  <si>
    <t>1292.004</t>
  </si>
  <si>
    <t>Kajian, Penelitian dan Pengabdian Masyarakat Lingkup IPDN_x000D_[Base Line]</t>
  </si>
  <si>
    <t>1292.004.001</t>
  </si>
  <si>
    <t>Pengabdian Masyarakat</t>
  </si>
  <si>
    <t>Rencana Aksi, Kaji Tindak, Evaluasi, dan Seminar Hasil Pelaksanaan Pengabdian Masyarakat</t>
  </si>
  <si>
    <t>Penyusunan Program Pengabdian Masyarakat</t>
  </si>
  <si>
    <t>Action Plan Program - Program Pengabdian Masyarakat</t>
  </si>
  <si>
    <t>Proses Seleksi Proposal Pengabdian Masyarakat</t>
  </si>
  <si>
    <t>Evaluasi Laporan Antara Program Pengabdian Masyarakat</t>
  </si>
  <si>
    <t>Hasil Akhir Subtansi dan Pelaporan</t>
  </si>
  <si>
    <t>Seminar Hasil Pengabdian Masyarakat</t>
  </si>
  <si>
    <t>Koordinasi dan Pembinaan Pengabdian Masyarakat  di IPDN Kampus Daerah</t>
  </si>
  <si>
    <t>Pelaksanaan Program Pengabdian Masyarakat Desa Binaan Berbasis Interdisipliner</t>
  </si>
  <si>
    <t>Pengabdian Masyarakat Desa Binaan Berbasis Interdisipliner di Kab. Bandung Provinsi Jawa Barat (IPDN Kampus Jatinangor)</t>
  </si>
  <si>
    <t>Pelaksanaan Pengabdian Masyarakat Desa Binaan Berbasis Program Studi</t>
  </si>
  <si>
    <t>Pengabdian Masyarakat Desa Binaan Berbasis Program Studi di Kab. Sumedang Provinsi Jawa Barat (IPDN Kampus Jatinangor)</t>
  </si>
  <si>
    <t>Pelaksanaan Pengabdian Masyarakat Berbasis Riset dan Kajian</t>
  </si>
  <si>
    <t xml:space="preserve"> Pengabdian Masyarakat di Kab. Sorong Provinsi Papua Barat</t>
  </si>
  <si>
    <t>Pengabdian Masyarakat di Kota Prabumulih Provinsi Sumatera Selatan</t>
  </si>
  <si>
    <t>Pengabdian Masyarakat di Kab. Bima Provinsi Nusa Tenggara Barat.</t>
  </si>
  <si>
    <t xml:space="preserve"> Pengabdian Masyarakat di Kab. Berau Provinsi Kalimantan Timur</t>
  </si>
  <si>
    <t>Pelaksanaan Pengabdian Masyarakat Bersinergi dengan Praktek Lapangan</t>
  </si>
  <si>
    <t xml:space="preserve"> Pengabdian Masyarakat Tingkat I di Kab. Cilacap Provinsi Jawa Tengah</t>
  </si>
  <si>
    <t>Pengabdian Masyarakat Tingkat II di Kab. Ciamis Provinsi Jawa Barat</t>
  </si>
  <si>
    <t>Pengabdian Masyarakat Tingkat III di Kota Banjar Provinsi Jawa Barat</t>
  </si>
  <si>
    <t>Pengabdian Masyarakat Tingkat IV di Kab. Pangandaran Provinsi Jawa Barat.</t>
  </si>
  <si>
    <t>1292.004.002</t>
  </si>
  <si>
    <t>Kajian dan Penelitian</t>
  </si>
  <si>
    <t>Pelaksanaan Kajian Pemerintahan</t>
  </si>
  <si>
    <t>Penyelenggaraan FGD Kajian Isu Strategis Pemerintahan</t>
  </si>
  <si>
    <t>Penyelenggaraan Kajian Tata Kelola Pemerintahan di Daerah Berciri Kepulauan</t>
  </si>
  <si>
    <t>Penyelenggaraan Kajian Peran Pemerintah Dalam Rangka Pengembangan Ekonomi Kawasan Pedesaan</t>
  </si>
  <si>
    <t>Penyelenggaraan Kajian Sistem Pendidikan IPDN dengan Roh Ilmu Pemerintahan</t>
  </si>
  <si>
    <t>Penyelenggaraan Kajian Indeks Manajemen Pemerintahan Daerah</t>
  </si>
  <si>
    <t>Penyelenggaraan Kajian Mal-Administrasi di Indonesia</t>
  </si>
  <si>
    <t>Penyelenggaraan Kajian Penyiapan Kurikulum 4.0</t>
  </si>
  <si>
    <t>Penyelenggaraan Riset Kawasan Khusus Dalam Sistem Pemerintahan Daerah di Indonesia</t>
  </si>
  <si>
    <t>Pelaksanaan Penelitian Mandiri, Kelompok dan Unggulan</t>
  </si>
  <si>
    <t>Penyelenggaraan Penelitian Mandiri</t>
  </si>
  <si>
    <t>Penyelenggaraan Penelitian Kelompok</t>
  </si>
  <si>
    <t>Penyelenggaraan Penelitian Unggulan</t>
  </si>
  <si>
    <t>Seminar Hasil Kajian dan Penelitian</t>
  </si>
  <si>
    <t>Penyelenggaraan Joint Research/Collaboration Research dengan University Of Malaya</t>
  </si>
  <si>
    <t>Penyelenggaraan Joint Research/Collaboration Research dengan Universiti Utara Malaysia</t>
  </si>
  <si>
    <t>Seminar Hasil Penelitian dan Kajian</t>
  </si>
  <si>
    <t>Seminar Internasional ICODEC-IV dan Kongres Asosiasi Dosen Ilmu Pemerintahan Seluruh Indonesia (ADIPSI) dan Kesatuan Program Studi Ilmu Pemerintahan Seluruh Indonesia (KAPSIPI)</t>
  </si>
  <si>
    <t>Evaluasi, Rencana Aksi, dan Publikasi Hasil Pelaksanaan Penelitian</t>
  </si>
  <si>
    <t>Evaluasi Penyelenggaraan Penelitian dan Publikasi Hasil Penelitian</t>
  </si>
  <si>
    <t>Uji Proposal Penelitian di IPDN Kampus Daerah</t>
  </si>
  <si>
    <t>Penyusunan Peraturan dan SOP Penelitian dan Kajian</t>
  </si>
  <si>
    <t>1292.005</t>
  </si>
  <si>
    <t>Pengelolaan Layanan Perpustakaan_x000D_[Base Line]</t>
  </si>
  <si>
    <t>Administrasi Dan Layanan Perpustakaan</t>
  </si>
  <si>
    <t>Layanan dan Informasi Perpustakaan</t>
  </si>
  <si>
    <t>Pelestarian dan Perawatan Perpustakaan</t>
  </si>
  <si>
    <t>Pembuatan Kartu Anggota Perpustakaan</t>
  </si>
  <si>
    <t>Peningkatan Kompetensi Tenaga Teknis dan Perpustakaan (Seminar, Workshop, Munas dan Pelatihan)</t>
  </si>
  <si>
    <t>Pelatihan Literasi Informasi bagi Tenaga Teknis Perpustakaan IPDN Kampus Jatinangor dan Kampus Daerah</t>
  </si>
  <si>
    <t>Pelatihan Pelayanan Prima dan Pengembangan Diri  bagi Tenaga Teknis Perpustakaan IPDN Kampus Jatinangor dan Kampus Daerah</t>
  </si>
  <si>
    <t>Pengadaan Koleksi Perpustakaan</t>
  </si>
  <si>
    <t>1292.006</t>
  </si>
  <si>
    <t>Pengelolaan Teknologi Informasi Kelembagaan Pendidikan Kepamongprajaan_x000D_[Base Line]</t>
  </si>
  <si>
    <t>Pengelolaan Data dan Informasi</t>
  </si>
  <si>
    <t>Pengelolaan Data Informasi Tekonologi Dan Komunikasi</t>
  </si>
  <si>
    <t>Pelatihan Open Journal System (OJS)</t>
  </si>
  <si>
    <t>Upgrade Website Utama IPDN</t>
  </si>
  <si>
    <t>Sosialisasi Grand Design Tata Kelola IT Berbasis Smart Campus</t>
  </si>
  <si>
    <t>Legalisasi Aplikasi dan Utilities Software Bagi Civitas</t>
  </si>
  <si>
    <t>Pembuatan Grand Design Infrastruktur, Jaringan dan Data Center (command centre)</t>
  </si>
  <si>
    <t>1292.007</t>
  </si>
  <si>
    <t>Jurnal_x000D_[Base Line]</t>
  </si>
  <si>
    <t>Jurnal Lembaga</t>
  </si>
  <si>
    <t>Pengelolaan International Journal Of Kybernology (IJOK)</t>
  </si>
  <si>
    <t>Pengelolaan Jurnal Ilmiah Wahana Bhakti Praja (JIWBP)</t>
  </si>
  <si>
    <t>Pengelolaan Jurnal Ilmu Pemerintahan Widya Praja (JIPWP)</t>
  </si>
  <si>
    <t>Dukungan Penerbitan Jurnal Nasional/Internasional Terakresditasi/Bereputasi</t>
  </si>
  <si>
    <t>Jurnal Administrasi Pemerintahan Daerah Pascasarjana</t>
  </si>
  <si>
    <t>Jurnal Internasional Program Doktor</t>
  </si>
  <si>
    <t>Jurnal Fakultas</t>
  </si>
  <si>
    <t>Penerbitan Jurnal Fakultas Politik Pemerintahan</t>
  </si>
  <si>
    <t>Penerbitan Jurnal Transformasi Fakultas Manajemen Pemerintahan</t>
  </si>
  <si>
    <t>Penerbitan Jurnal Fakultas Hukum Tata Pemerintahan</t>
  </si>
  <si>
    <t>Jurnal Program Diploma</t>
  </si>
  <si>
    <t>Jurnal Prodi Kebijakan Pemerintahan Program S1</t>
  </si>
  <si>
    <t>Jurnal Prodi Politik Pemerintahan Program D4</t>
  </si>
  <si>
    <t>Jurnal Prodi Pembangunan Dan Pemberdayaan Program D4</t>
  </si>
  <si>
    <t>Jurnal Prodi Pembangunan Ekonomi dan Pemberdayaan Masyarakat Program Sarjana Terapan</t>
  </si>
  <si>
    <t>Penerbitan Jurnal Prodi Politik Indonesia Terapan Program Sarjana Terapan</t>
  </si>
  <si>
    <t>Penerbitan Jurnal Prodi Studi Kebijakan Publik Program Sarjana Terapan</t>
  </si>
  <si>
    <t>Penerbitan Jurnal Prodi Keuangan Publik</t>
  </si>
  <si>
    <t>Penerbitan Jurnal Prodi Administrasi Pemerintahan Daerah</t>
  </si>
  <si>
    <t>Penerbitan Jurnal Prodi MSDM Sektor Publik</t>
  </si>
  <si>
    <t>Penerbitan Jurnal Prodi Teknologi Rekayasa Informasi Pemerintahan</t>
  </si>
  <si>
    <t>Penerbitan Jurnal Prodi Adminduk Dan Capil</t>
  </si>
  <si>
    <t>Penerbitan Jurnal Prodi Keuangan Daerah</t>
  </si>
  <si>
    <t>Penerbitan Jurnal Prodi Manajemen Sumber Daya Aparatur</t>
  </si>
  <si>
    <t>Penerbitan Jurnal Prodi Manajemen Keuangan Program S1</t>
  </si>
  <si>
    <t>Penerbitan Jurnal Prodi Manajemen Pembangunan Program S1</t>
  </si>
  <si>
    <t>Penerbitan Jurnal Prodi Manajemen Pemerintahan Program S1</t>
  </si>
  <si>
    <t>Penerbitan Jurnal Prodi Manajemen Sumber Daya Manusia Program S1</t>
  </si>
  <si>
    <t>Penerbitan Jurnal Prodi Studi Kependudukan dan Pencatatan Sipil FHTP</t>
  </si>
  <si>
    <t>Penerbitan Jurnal Prodi Studi Manajemen Keamanan dan Keselamatan Publik FHTP</t>
  </si>
  <si>
    <t>Penerbitan Jurnal Prodi Studi Praktik Perpolisian Tata Pamong</t>
  </si>
  <si>
    <t>1292.008</t>
  </si>
  <si>
    <t>Pengelolaan Laboratorium Pendidikan Kepamongprajaan_x000D_[Base Line]</t>
  </si>
  <si>
    <t>Laboratorium Bahasa</t>
  </si>
  <si>
    <t>Penyelenggaraan Laboratorium Komputer dan Bahasa Kampus Jatinangor</t>
  </si>
  <si>
    <t>Penyelenggaraan TOEFL Preparation and Test bagi Tenaga Pendidik, Kependidikan dan Praja Kelas Bilingual IPDN</t>
  </si>
  <si>
    <t>Pelatihan Bahasa Inggris bagi Tenaga Pendidik dan Tenaga Kependidikan IPDN</t>
  </si>
  <si>
    <t>Penyelenggaran Bilingual Class Bagi Madya Praja Angk. XXX</t>
  </si>
  <si>
    <t>Seminar Bilingual Class</t>
  </si>
  <si>
    <t>Laboratorium dan Museum Sejarah Pemerintahan</t>
  </si>
  <si>
    <t>Pelayanan Penyelenggaraan Lab Museum dan Pemerintahan Kampus Jatinangor</t>
  </si>
  <si>
    <t>Kompilasi data profile perkembangan sistem pemerintahan desa Indonesia berdasarkan kajian pustaka</t>
  </si>
  <si>
    <t xml:space="preserve">     532111</t>
  </si>
  <si>
    <t>Belanja Modal Peralatan dan Mesin</t>
  </si>
  <si>
    <t>Lokakarya Inovasi Pemerintahan Menjelang Era 4.0</t>
  </si>
  <si>
    <t>Pengujian dan Pembahasan Tentang Model-Model Pemerintahan Daerah Berbasis Smart City</t>
  </si>
  <si>
    <t>1292.021</t>
  </si>
  <si>
    <t>Literatur_x000D_[Base Line]</t>
  </si>
  <si>
    <t>1292.021.S01</t>
  </si>
  <si>
    <t>PENYUSUNAN LITERATUR PENGAJARAN PROGRAM D4 DAN S1 SEMESTER GANJIL DAN GENAP</t>
  </si>
  <si>
    <t>PENETAPAN TEMA LITERATUR, PENULISAN, EDITOR, SELEKSI PROPOSAL PENULISAN DAN KOMPILASI DATA</t>
  </si>
  <si>
    <t>Penetapan Tema Literatur</t>
  </si>
  <si>
    <t>Penetapan Penulisan dan Editor</t>
  </si>
  <si>
    <t>Seleksi Proposal Penulisan Literatur</t>
  </si>
  <si>
    <t>Kompilasi Data Usulan Penulisan Literatur</t>
  </si>
  <si>
    <t>PENYUSUNAN LITERATUR</t>
  </si>
  <si>
    <t>WORKSHOP PENYUSUNAN LITERATUR</t>
  </si>
  <si>
    <t>PENCETAKAN BUKU LITERATUR</t>
  </si>
  <si>
    <t>PELAPORAN KEGIATAN</t>
  </si>
  <si>
    <t>1292.022</t>
  </si>
  <si>
    <t>Modul_x000D_[Base Line]</t>
  </si>
  <si>
    <t>1292.022.S01</t>
  </si>
  <si>
    <t>PENYUSUNAN MODUL FAKULTAS POLITIK PEMERINTAHAN</t>
  </si>
  <si>
    <t>PENETAPAN PENULISAN MODUL FAKULTAS POLITIK PEMERINTAHAN</t>
  </si>
  <si>
    <t>WORKSHOP PENYUSUNAN MODUL FAKULTAS POLITIK PEMERINTAHAN</t>
  </si>
  <si>
    <t>PENCETAKAN/PENGGANDAAN BUKU MODUL FAKULTAS POLITIK PEMERINTAHAN</t>
  </si>
  <si>
    <t>1292.022.S02</t>
  </si>
  <si>
    <t>PENYUSUNAN MODUL FAKULTAS MANAJEMEN PEMERINTAHAN</t>
  </si>
  <si>
    <t>PENETAPAN PENULISAN MODUL FAKULTAS MANAJEMEN PEMERINTAHAN</t>
  </si>
  <si>
    <t>WORKSHOP PENYUSUNAN MODUL FAKULTAS MANAJEMEN PEMERINTAHAN</t>
  </si>
  <si>
    <t>PENCETAKAN/PENGGANDAAN BUKU MODUL FAKULTAS MANAJEMEN PEMERINTAHAN</t>
  </si>
  <si>
    <t>1292.022.S04</t>
  </si>
  <si>
    <t>PENYUSUNAN MODUL FAKULTAS HUKUM TATA PEMERINTAHAN</t>
  </si>
  <si>
    <t>PENETAPAN PENULISAN MODUL FAKULTAS HUKUM TATA PEMERINTAHAN</t>
  </si>
  <si>
    <t>WORKSHOP PENYUSUNAN MODUL FAKULTAS HUKUM TATA PEMERINTAHAN</t>
  </si>
  <si>
    <t>PENCETAKAN/PENGGANDAAN BUKU MODUL FAKULTAS HUKUM TATA PEMERINTAHAN</t>
  </si>
  <si>
    <t>1292.024</t>
  </si>
  <si>
    <t>RPS/RTM_x000D_[Base Line]</t>
  </si>
  <si>
    <t>1292.024.S01</t>
  </si>
  <si>
    <t>PENYUSUNAN RPS DAN RTM PENGAJARAN SEMESTER GANJIL DAN GENAP</t>
  </si>
  <si>
    <t>PENETAPAN PENULISAN  RPS DAN RTM PENGAJARAN</t>
  </si>
  <si>
    <t>PENYUSUNAN RPS DAN RTM PENGAJARAN</t>
  </si>
  <si>
    <t>WORKSHOP PENYUSUNAN RPS DAN RTM PENGAJARAN</t>
  </si>
  <si>
    <t>PENCETAKAN BUKU RPS DAN RTM PENGAJARAN</t>
  </si>
  <si>
    <t>1292.024.S02</t>
  </si>
  <si>
    <t>PENYUSUNAN  RPS DAN RTM PELATIHAN SEMESTER GANJIL DAN GENAP</t>
  </si>
  <si>
    <t>PENETAPAN PENULIS RPS DAN RTM PELATIHAN</t>
  </si>
  <si>
    <t>PENYUSUNAN RPS DAN RTM PELATIHAN</t>
  </si>
  <si>
    <t>WORKSHOP PENYUSUNAN RPS DAN RTM PELATIHAN</t>
  </si>
  <si>
    <t>PENCETAKAN BUKU RPS DAN RTM PELATIHAN</t>
  </si>
  <si>
    <t>LAPORAN KEGIATAN</t>
  </si>
  <si>
    <t>1292.901</t>
  </si>
  <si>
    <t>Perencanaan [SBKU]_x000D_[Base Line]</t>
  </si>
  <si>
    <t>1292.901.U03</t>
  </si>
  <si>
    <t>Dokumen Rencana Kerja dan Anggaran (RKA) Satker Eselon 1 dengan unit vertikal 7 S.D. 15 Satker</t>
  </si>
  <si>
    <t>Persiapan</t>
  </si>
  <si>
    <t>Inventarisasi dan Verifikasi Rencana Kerja  dan Anggaran IPDN TA 2020</t>
  </si>
  <si>
    <t>Penyusunan Baseline Dan Penyusunan Belanja Operasional 2020</t>
  </si>
  <si>
    <t>Sosialisasi Penyusunan Target Dan Rencana Penerimaan Negara Bukan Pajak (TRPNBP)</t>
  </si>
  <si>
    <t>Focus Group Discusion (FGD) Penyusunan Renacana Kerja dan Anggaran Tahun 2020</t>
  </si>
  <si>
    <t>Pelaksanaan</t>
  </si>
  <si>
    <t>Penyusunan RKA-KL Dan Data Dukung Berdasarkan Pagu Indikatif IPDN Pusat dan Daerah</t>
  </si>
  <si>
    <t>Penyusunan RKA-KL Dan Data Dukung Berdasarkan Pagu Anggaran IPDN Pusat dan Daerah</t>
  </si>
  <si>
    <t>Penyusunan RKA-KL Dan Data Dukung Berdasarkan Pagu Alokasi Anggaran IPDN Pusat dan Daerah</t>
  </si>
  <si>
    <t>Pelaporan</t>
  </si>
  <si>
    <t>Kompilasi</t>
  </si>
  <si>
    <t>1292.901.U12</t>
  </si>
  <si>
    <t>Dokumen LAKIN Satker Eselon I dengan unit vertikal 7 s.d. 15 satker</t>
  </si>
  <si>
    <t>Sosialisasi Pedoman  Teknis Penyusunan Laporan Kinerja  (LAKIN)</t>
  </si>
  <si>
    <t>Pengumpulan dan Verifikasi data LAKIN</t>
  </si>
  <si>
    <t>Workshop Penyusunan Draft  Laporan Kinerja  (LAKIN)</t>
  </si>
  <si>
    <t>Finalisasi Laporan Kinerja  (LAKIN)</t>
  </si>
  <si>
    <t>1292.970</t>
  </si>
  <si>
    <t>Penyusunan rencana program dan Penyusunan rencana anggaran</t>
  </si>
  <si>
    <t>Penelaahan Usulan Internal Rencana Kerja (Renja) Pusat Dan Daerah</t>
  </si>
  <si>
    <t>Multilateral Meeting 1 dan 2</t>
  </si>
  <si>
    <t>Sinkronisasi Rencana Kerja dan Anggaran IPDN 2021</t>
  </si>
  <si>
    <t>Finalisasi Dan Penetapan Rencana Kerja (Renja KL) Tahun 2021</t>
  </si>
  <si>
    <t>Bimbingan Teknis Penyusunan RKA-KL Berdasarkan Pagu Anggaran</t>
  </si>
  <si>
    <t>Penyusunan Pedoman Pelaksanaan Anggaran</t>
  </si>
  <si>
    <t>Verifikasi Revisi DIPA Tahun Anggaran 2020</t>
  </si>
  <si>
    <t>Penyusunan Draft Rencana Strategis IPDN Tahun 2020-2024</t>
  </si>
  <si>
    <t>Penandatangan Naskah Perjanjian Kinerja dan Pakta Integritas Tahun Anggaran 2021</t>
  </si>
  <si>
    <t>Pelaksanaan pemantauan dan evaluasi</t>
  </si>
  <si>
    <t>Rapat Koordinasi Unit Kerja Evaluasi Pembangunan</t>
  </si>
  <si>
    <t>Evaluasi Rencana Pembangunan Triwulan I,II,III dan IV</t>
  </si>
  <si>
    <t>Monitoring Evaluasi Rencana Pembangunan Triwulan Ke IPDN Kampus Daerah</t>
  </si>
  <si>
    <t>Evaluasi Dan Pengawasan Realisasi Anggaran IPDN</t>
  </si>
  <si>
    <t>Penyusunan Dokumen Road Map Pengarustamaan Responsif Gender (PRG)</t>
  </si>
  <si>
    <t>Penyusunan Dokumen Sistem Pengendalian Intern Pemerintah (SPIP)</t>
  </si>
  <si>
    <t>1293</t>
  </si>
  <si>
    <t>Penyelenggaraan Administrasi Keprajaan Dan Alumni</t>
  </si>
  <si>
    <t>1293.001</t>
  </si>
  <si>
    <t>Pengelolaan Administrasi Keprajaan dan Alumni_x000D_[Base Line]</t>
  </si>
  <si>
    <t>Penyelenggaraan Bimbingan dan Pengawasan Praja</t>
  </si>
  <si>
    <t>Layanan Administrasi Pengasuhan</t>
  </si>
  <si>
    <t>Pengenalan Kehidupan Kampus dan Budaya Akademik</t>
  </si>
  <si>
    <t>Peningkatan Kompentensi Pengasuh</t>
  </si>
  <si>
    <t>Pelaksanaan Kegiatan Insternalisasi Nilai Nilai Kepamongprajaan</t>
  </si>
  <si>
    <t>Layanan Bimbingan Pengembangan Mental Dan Kepribadian Bagi Praja</t>
  </si>
  <si>
    <t>Penanaman Nilai-Nilai Kejuangan dan Kepamongprajaan</t>
  </si>
  <si>
    <t>Kegiatan PORSIMAPTAR bagi Praja IPDN ke AKPOL Semarang</t>
  </si>
  <si>
    <t>Kegiatan Kunjungan Taruna (Kuntar)</t>
  </si>
  <si>
    <t>Latihan Integrasi Taruna Wreda (LATSITARDA)</t>
  </si>
  <si>
    <t>Pelaksanaan Pelayanan Bimbingan dan Konseling Bagi Praja Kampus Pusat dan Kampus Daerah</t>
  </si>
  <si>
    <t>Terapi Psikologis Praja</t>
  </si>
  <si>
    <t>Peningkatan Kompetensi Konselor</t>
  </si>
  <si>
    <t>Peer Group Counseling Praja</t>
  </si>
  <si>
    <t>Pencegahan Penyimpangan Perilaku di Kalangan Praja IPDN</t>
  </si>
  <si>
    <t>Penyelenggaraan Kegiatan Ekstrakurikuler Praja</t>
  </si>
  <si>
    <t>Layanan Ekstrakurikuler Paja</t>
  </si>
  <si>
    <t>Seminar Publik Speaking Bagi Praja</t>
  </si>
  <si>
    <t>Diskusi Dan Seminar Jurnalistik Bagi Praja</t>
  </si>
  <si>
    <t>Pelatihan Kepemimpinan Praja</t>
  </si>
  <si>
    <t>Bedah Buku Karya Ilmiah</t>
  </si>
  <si>
    <t>Training Motivasi Bagi Praja</t>
  </si>
  <si>
    <t>Kerohanian Islam</t>
  </si>
  <si>
    <t>Kerohanian Kristen Protestan</t>
  </si>
  <si>
    <t>Kerohanian Katholik</t>
  </si>
  <si>
    <t>Kerohanian Hindu/Budha</t>
  </si>
  <si>
    <t>Pembinaan Teknis Ekstrakurikuler Praja di IPDN Kampus Daerah</t>
  </si>
  <si>
    <t>Penyusunan Majalah Abdi Praja</t>
  </si>
  <si>
    <t>Ekstrakurikuler Prestasi</t>
  </si>
  <si>
    <t>Kreatifitas Seni dan Olah Raga Se Indonesia</t>
  </si>
  <si>
    <t>Kesemaptaan Muda, Madya, Nindya Dan Wasana</t>
  </si>
  <si>
    <t>Penelusuran Minat Dan Bakat Praja</t>
  </si>
  <si>
    <t>IPDN Expo</t>
  </si>
  <si>
    <t>Penyelenggaraan Administrasi Keprajaan dan Kemahasiswaan</t>
  </si>
  <si>
    <t>Layanan Ketatausahaan Biro Adm. Keprajaan dan Alumni</t>
  </si>
  <si>
    <t>Pemutakhiran Data Praja</t>
  </si>
  <si>
    <t>Seleksi Penempatan Madya Praja Pada 7 Kampus Di Daerah</t>
  </si>
  <si>
    <t>Pengukuhan Muda Praja Angk. XXXI  2020</t>
  </si>
  <si>
    <t>Penyusunan dan Workshop Kurikulum Pengasuhan</t>
  </si>
  <si>
    <t>Penyusunan Rancangan Peraturan Rektor ttg Pedoman Penilaian Pengasuhan</t>
  </si>
  <si>
    <t>Penyusunan RPS dan RTM Pengasuhan</t>
  </si>
  <si>
    <t>Penyusunan Modul Pengasuhan</t>
  </si>
  <si>
    <t>Pemberkasan Usul CPNS</t>
  </si>
  <si>
    <t>Pemberkasan Usul PNS</t>
  </si>
  <si>
    <t>Penerimaan Calon Praja IPDN</t>
  </si>
  <si>
    <t>Konsultasi Pelaksanaan Seleksi Penerimaan Calon Praja</t>
  </si>
  <si>
    <t xml:space="preserve">     524114</t>
  </si>
  <si>
    <t>Belanja Perjalanan Dinas Paket Meeting Dalam Kota</t>
  </si>
  <si>
    <t>Tahap Tes Kompetensi Dasar (TKD)</t>
  </si>
  <si>
    <t>Tes Kesehatan</t>
  </si>
  <si>
    <t>Tes Psikologi</t>
  </si>
  <si>
    <t>Pengecekan/Verifikasi Administrasi/Dokumen</t>
  </si>
  <si>
    <t>Tes Kesehatan Nasional</t>
  </si>
  <si>
    <t>Tes Kesamaptaan</t>
  </si>
  <si>
    <t>Wawancara</t>
  </si>
  <si>
    <t>Pengelolaan Data Alumni</t>
  </si>
  <si>
    <t>Survei Tingkat Kepuasan Stakeholder Terhadap Alumni Pendidikan Tinggi Kepamongprajaan</t>
  </si>
  <si>
    <t>Survei dan Evaluasi Tingkat Kepuasan Stakeholder Terhadap Alumni Pendidikan Tinggi Kepamongprajaan</t>
  </si>
  <si>
    <t>Pertemuan Akbar Dewan Pengurus Alumni Pendidikan Tinggi Kepamongprajaan Se-Indonesia</t>
  </si>
  <si>
    <t>Seminar Alumni Pendidikan Tinggi Kepamongprajaan</t>
  </si>
  <si>
    <t>Seminar Proposal Instrumen Survey</t>
  </si>
  <si>
    <t>Seminar Hasil Survey</t>
  </si>
  <si>
    <t>Penyelenggaraan Penegakan Disiplin Praja</t>
  </si>
  <si>
    <t>Ceramah Umum Narkoba Bagi Praja</t>
  </si>
  <si>
    <t>Latihan Dasar Mental dan Disiplin Praja</t>
  </si>
  <si>
    <t>Pendalaman Praja Bermasalah</t>
  </si>
  <si>
    <t>Pembinaan dan Penegakan Disiplin Praja</t>
  </si>
  <si>
    <t>Penanganan Dan Konsolidasi Praja Bermasalah</t>
  </si>
  <si>
    <t>1293.002</t>
  </si>
  <si>
    <t>Revolusi Mental Di Lingkungan IPDN_x000D_[Base Line]</t>
  </si>
  <si>
    <t>Pengelolaan Pusat Pengembangan Revolusi Mental</t>
  </si>
  <si>
    <t>Asistensi Pelaksanaan Revolusi Mental di IPDN Sebagai Pusat Pengembangan Revolusi Mental</t>
  </si>
  <si>
    <t>Pembekalan Revolusi Mental Bagi Calon Wisudawan Sebagai KPRM</t>
  </si>
  <si>
    <t>Pembekalan Revolusi Mental Bagi Calon Muda Praja Sebagai PPRM</t>
  </si>
  <si>
    <t>1294</t>
  </si>
  <si>
    <t>Pengelolaan Administrasi Umum Dan Keuangan Pendidikan Kepamongprajaan</t>
  </si>
  <si>
    <t>1294.951</t>
  </si>
  <si>
    <t>Layanan Sarana dan Prasarana Internal_x000D_[Base Line]</t>
  </si>
  <si>
    <t>Pengadaan perangkat pengolah data dan komunikasi</t>
  </si>
  <si>
    <t>Penata Kelolaan Jaringan Smart Campus Pada Kelas dan Wisma</t>
  </si>
  <si>
    <t>Pembangunan/renovasi gedung dan bangunan</t>
  </si>
  <si>
    <t>Pembangunan Perpustakaan IPDN Jatinangor Tahun Ke-2</t>
  </si>
  <si>
    <t xml:space="preserve">     533111</t>
  </si>
  <si>
    <t>Belanja Modal Gedung dan Bangunan</t>
  </si>
  <si>
    <t>1294.970</t>
  </si>
  <si>
    <t>Pengelolaan keuangan dan perbendaharaan</t>
  </si>
  <si>
    <t>Administrasi Pengelolaan Anggaran</t>
  </si>
  <si>
    <t>Perjalanan Dalam Rangka Pengelolaan Keuangan dan Akuntabilitas Ke 7 IPDN Daerah</t>
  </si>
  <si>
    <t>Penyusunan Dokumen Sistem Akuntansi Pemerintahan (SAP)</t>
  </si>
  <si>
    <t>Penyusunan Dan Verifikasi Dokumen Hasil Temuan</t>
  </si>
  <si>
    <t>Evaluasi Realisasi Keuangan Dan Laporan Hasil Pemeriksanaan Dan Tindak Lanjut</t>
  </si>
  <si>
    <t>Penyelesaian Dokumen Pencairan Dan Pertanggungjawaban Keuangan</t>
  </si>
  <si>
    <t>Bimtek Pelaksanaan Perbendaharaan  IPDN Tahun 2020</t>
  </si>
  <si>
    <t>Sinkronisasi Dan Harmonisasi Pengelola Anggaran 2020</t>
  </si>
  <si>
    <t>Dukungan Kebijakan tentang terbitnya Peraturan Rektor Tentang Sistem Dan Prosedur Perencanaan Anggaran, Pelaksanaan, Penataausahaan, Akuntansi Dan Pelaporan Pertanggungjawaban Pelaksanaan</t>
  </si>
  <si>
    <t>Pelayanan umum, Pelayanan rumah tangga dan perlengkapan</t>
  </si>
  <si>
    <t>Administrasi Ketatausahaan Biro Adm. Umum dan Keuangan</t>
  </si>
  <si>
    <t>Dukungan Administrasi Layanan Pimpinan</t>
  </si>
  <si>
    <t>Pelayanan Menza Dan Loundry</t>
  </si>
  <si>
    <t>Penyelenggaraan Kegiatan Pengamanan Dalam (Pamdal)</t>
  </si>
  <si>
    <t>Pelayanan Ketatausahaan dan Kerumahtanggaan</t>
  </si>
  <si>
    <t>Pelayanan Pengelolaan Arsip</t>
  </si>
  <si>
    <t>Pelayanan Barang Milik Negara (BMN)</t>
  </si>
  <si>
    <t>Sosialisasi Pengelolaan Aset dan Keuangan Lingkup IPDN</t>
  </si>
  <si>
    <t>Penyelenggaraan Keprotokolan</t>
  </si>
  <si>
    <t>Penyelenggaraan Kesehatan</t>
  </si>
  <si>
    <t>1294.994</t>
  </si>
  <si>
    <t>Layanan Perkantoran_x000D_[Base Line]</t>
  </si>
  <si>
    <t xml:space="preserve">   001</t>
  </si>
  <si>
    <t>Gaji dan Tunjangan</t>
  </si>
  <si>
    <t>Pembayaran Gaji dan Tunjangan</t>
  </si>
  <si>
    <t xml:space="preserve">     511111</t>
  </si>
  <si>
    <t>Belanja Gaji Pokok PNS</t>
  </si>
  <si>
    <t xml:space="preserve">     511119</t>
  </si>
  <si>
    <t>Belanja Pembulatan Gaji PNS</t>
  </si>
  <si>
    <t xml:space="preserve">     511121</t>
  </si>
  <si>
    <t>Belanja Tunj. Suami/Istri PNS</t>
  </si>
  <si>
    <t xml:space="preserve">     511122</t>
  </si>
  <si>
    <t>Belanja Tunj. Anak PNS</t>
  </si>
  <si>
    <t xml:space="preserve">     511123</t>
  </si>
  <si>
    <t>Belanja Tunj. Struktural PNS</t>
  </si>
  <si>
    <t xml:space="preserve">     511124</t>
  </si>
  <si>
    <t>Belanja Tunj. Fungsional PNS</t>
  </si>
  <si>
    <t xml:space="preserve">     511125</t>
  </si>
  <si>
    <t>Belanja Tunj. PPh PNS</t>
  </si>
  <si>
    <t xml:space="preserve">     511126</t>
  </si>
  <si>
    <t>Belanja Tunj. Beras PNS</t>
  </si>
  <si>
    <t xml:space="preserve">     511129</t>
  </si>
  <si>
    <t>Belanja Uang Makan PNS</t>
  </si>
  <si>
    <t xml:space="preserve">     511151</t>
  </si>
  <si>
    <t>Belanja Tunjangan Umum PNS</t>
  </si>
  <si>
    <t xml:space="preserve">     511153</t>
  </si>
  <si>
    <t>Belanja Tunjangan Profesi Dosen</t>
  </si>
  <si>
    <t xml:space="preserve">     511154</t>
  </si>
  <si>
    <t>Belanja Tunjangan Kehormatan Profesor</t>
  </si>
  <si>
    <t>Uang Honor Tetap</t>
  </si>
  <si>
    <t xml:space="preserve">     512111</t>
  </si>
  <si>
    <t>Belanja Uang Honor Tetap</t>
  </si>
  <si>
    <t>Belanja Uang Lembur</t>
  </si>
  <si>
    <t xml:space="preserve">     512211</t>
  </si>
  <si>
    <t>Belanja pegawai (Tunjangan Khusus/Kegiatan)</t>
  </si>
  <si>
    <t xml:space="preserve">     512411</t>
  </si>
  <si>
    <t>Belanja Pegawai (Tunjangan Khusus/Kegiatan/Kinerja)</t>
  </si>
  <si>
    <t xml:space="preserve">   002</t>
  </si>
  <si>
    <t>Operasional dan Pemeliharaan Kantor</t>
  </si>
  <si>
    <t>Pengadaan Bahan Makanan Dan Penambah Daya Tahan Tubuh</t>
  </si>
  <si>
    <t xml:space="preserve">     521112</t>
  </si>
  <si>
    <t>Belanja Pengadaan Bahan Makanan</t>
  </si>
  <si>
    <t xml:space="preserve">     521113</t>
  </si>
  <si>
    <t>Belanja Penambah Daya Tahan Tubuh</t>
  </si>
  <si>
    <t xml:space="preserve">     521119</t>
  </si>
  <si>
    <t>Belanja Barang Operasional Lainnya</t>
  </si>
  <si>
    <t>Poliklinik/Obat-Obatan</t>
  </si>
  <si>
    <t xml:space="preserve">     521811</t>
  </si>
  <si>
    <t>Belanja Barang Persediaan Barang Konsumsi</t>
  </si>
  <si>
    <t>Pengadaan Pakaiaan Dinas</t>
  </si>
  <si>
    <t>Pengadaan Toga/Pakaian Kerja Sopir/Pesuruh/Perawat/Dokter/Satpam/Tenaga Teknis Lainnya</t>
  </si>
  <si>
    <t>Pertemuaan Jamuaan Delegasi/Misi/Tamu</t>
  </si>
  <si>
    <t xml:space="preserve">     521111</t>
  </si>
  <si>
    <t>Belanja Keperluan Perkantoran</t>
  </si>
  <si>
    <t>Penyelenggaraan Perpustakaan/Kearsipan/Dokumentasi</t>
  </si>
  <si>
    <t>Perawatan Gedung, Sarana dan Prasarana</t>
  </si>
  <si>
    <t xml:space="preserve">     523111</t>
  </si>
  <si>
    <t>Belanja Pemeliharaan Gedung dan Bangunan</t>
  </si>
  <si>
    <t xml:space="preserve">     523119</t>
  </si>
  <si>
    <t>Belanja Pemeliharaan Gedung dan Bangunan Lainnya</t>
  </si>
  <si>
    <t xml:space="preserve">     523121</t>
  </si>
  <si>
    <t>Belanja Pemeliharaan Peralatan dan Mesin</t>
  </si>
  <si>
    <t xml:space="preserve">     523133</t>
  </si>
  <si>
    <t>Belanja Pemeliharaan Jaringan</t>
  </si>
  <si>
    <t xml:space="preserve">     523199</t>
  </si>
  <si>
    <t>Belanja Pemeliharaan Lainnya</t>
  </si>
  <si>
    <t>Perbaikan Peralatan Kantor</t>
  </si>
  <si>
    <t>Pengadaan Peralatan/Perlengkapan Kantor</t>
  </si>
  <si>
    <t>Perawatan Kendaraan Bermotor Roda 4/6</t>
  </si>
  <si>
    <t>Perawatan Kendaraan Bermotor Roda 2  dan Roda 3</t>
  </si>
  <si>
    <t>Langganan Daya Dan Jasa</t>
  </si>
  <si>
    <t xml:space="preserve">     522111</t>
  </si>
  <si>
    <t>Belanja Langganan Listrik</t>
  </si>
  <si>
    <t xml:space="preserve">     522112</t>
  </si>
  <si>
    <t>Belanja Langganan Telepon</t>
  </si>
  <si>
    <t xml:space="preserve">     522119</t>
  </si>
  <si>
    <t>Belanja Langganan Daya dan Jasa Lainnya</t>
  </si>
  <si>
    <t>Jasa Keamanan / Kebersihan</t>
  </si>
  <si>
    <t>Jasa Pos/Giro/Sertifikasi</t>
  </si>
  <si>
    <t xml:space="preserve">     521114</t>
  </si>
  <si>
    <t>Belanja Pengiriman Surat Dinas Pos Pusat</t>
  </si>
  <si>
    <t>Operasional Perkantoran</t>
  </si>
  <si>
    <t>Operasional Pendidikan (Jar, Lat, Suh)</t>
  </si>
  <si>
    <t xml:space="preserve">     524112</t>
  </si>
  <si>
    <t>Belanja Perjalanan Dinas Tetap</t>
  </si>
  <si>
    <t>KODE</t>
  </si>
  <si>
    <t>PROGRAM/KEGIATAN/OUTPUT/SUB OUTPUT/KOMPONEN/SUB KOMPONEN/AKUN</t>
  </si>
  <si>
    <t>ALOKASI PAGU ANGGARAN</t>
  </si>
  <si>
    <t>JUMLAH</t>
  </si>
  <si>
    <t>RUPIAH MURNI</t>
  </si>
  <si>
    <t>PNBP</t>
  </si>
  <si>
    <t>OPERASIONAL</t>
  </si>
  <si>
    <t>NON OPERASIONAL</t>
  </si>
  <si>
    <t>KUASA PENGGUNA ANGGARAN</t>
  </si>
  <si>
    <t>Dr. BERNHARD E. RONDONUWU, S.Sos., M.Si</t>
  </si>
  <si>
    <t>NIP :  19701206199003 1 001</t>
  </si>
  <si>
    <t>Sumedang,      Januari 2020</t>
  </si>
  <si>
    <t xml:space="preserve">PETUNJUK OPERASIONAL KEGIATAN (POK) </t>
  </si>
  <si>
    <t>TAHUN ANGGARAN 2019</t>
  </si>
  <si>
    <t>LEMBAGA/BAGIAN/PUSAT/UNIT : TU BIRO I</t>
  </si>
  <si>
    <t xml:space="preserve">LEMBAGA/BAGIAN/PUSAT/UNIT : </t>
  </si>
  <si>
    <t>Penyelenggaraan Pendidikan Kepamongprajaan_x000D_</t>
  </si>
  <si>
    <t>Literatur_x000D_</t>
  </si>
  <si>
    <t>Modul_x000D_</t>
  </si>
  <si>
    <t>RPS/RTM_x000D_</t>
  </si>
  <si>
    <t>Perencanaan [SBKU]_x000D_</t>
  </si>
  <si>
    <t>Layanan Dukungan Manajemen Satker_x000D_</t>
  </si>
  <si>
    <t>Layanan Perkantoran_x000D_</t>
  </si>
  <si>
    <t>Audit Mutu Pendidikan/Akreditasi_x000D_</t>
  </si>
  <si>
    <t>Kajian, Penelitian dan Pengabdian Masyarakat Lingkup IPDN_x000D_</t>
  </si>
  <si>
    <t>Pengelolaan Layanan Perpustakaan_x000D_</t>
  </si>
  <si>
    <t>Pengelolaan Teknologi Informasi Kelembagaan Pendidikan Kepamongprajaan_x000D_</t>
  </si>
  <si>
    <t>Jurnal_x000D_</t>
  </si>
  <si>
    <t>Pengelolaan Laboratorium Pendidikan Kepamongprajaan_x000D_</t>
  </si>
  <si>
    <t>REKAPITULASI  ALOKASI  PAGU  PER  UNIT KERJA/BAGIAN</t>
  </si>
  <si>
    <t>BERDASARKAN PETUNJUK OPERASIONAL KEGIATAN (POK)</t>
  </si>
  <si>
    <t>NO</t>
  </si>
  <si>
    <t xml:space="preserve">JUMLAH </t>
  </si>
  <si>
    <t>I</t>
  </si>
  <si>
    <t>BIRO ADMINISTRASI AKADEMIK DAN PERENCANAAN</t>
  </si>
  <si>
    <t>TU BIRO I</t>
  </si>
  <si>
    <t xml:space="preserve">BAGIAN AKADEMIK </t>
  </si>
  <si>
    <t xml:space="preserve">BAGIAN PERENCANAAN </t>
  </si>
  <si>
    <t xml:space="preserve">FAKULTAS POLITIK PEMERINTAHAN </t>
  </si>
  <si>
    <t xml:space="preserve">FAKULTAS MANAJEMEN PEMERINTAHAN </t>
  </si>
  <si>
    <t xml:space="preserve">FAKULTAS HUKUM DAN PEMERINTAHAN </t>
  </si>
  <si>
    <t xml:space="preserve">SENAT INSTITUT </t>
  </si>
  <si>
    <t xml:space="preserve">LEMBAGA RISET DAN PENGKAJIAN STRATEGI PEMERINTAHAN </t>
  </si>
  <si>
    <t xml:space="preserve">LEMBAGA PENGABDIAN MASYARAKAT </t>
  </si>
  <si>
    <t>LEMBAGA PENGAWASAN DAN PENJAMINAN MUTU INTERNAL</t>
  </si>
  <si>
    <t>TEKNOLOGI PENDIDIKAN</t>
  </si>
  <si>
    <t>UNIT PERPUSTAKAAN</t>
  </si>
  <si>
    <t>PROGRAM PASCASARJANA</t>
  </si>
  <si>
    <t>PROGRAM PROFESI KEPAMONGPRAJAAN</t>
  </si>
  <si>
    <t>Sumedang,           2020</t>
  </si>
  <si>
    <t>LABORATORIUM BAHASA</t>
  </si>
  <si>
    <t>LABORATORIUM MUSEUM</t>
  </si>
  <si>
    <t>II</t>
  </si>
  <si>
    <t>TU BIRO II</t>
  </si>
  <si>
    <t>Layanan Sarana dan Prasarana Internal_x000D_</t>
  </si>
  <si>
    <t>III</t>
  </si>
  <si>
    <t>TU BIRO III</t>
  </si>
  <si>
    <t>Kerjasama IPDN_x000D_</t>
  </si>
  <si>
    <t>Kebijakan/Regulasi Lingkup IPDN yang ditetapkan_x000D_</t>
  </si>
  <si>
    <t>Penanganan Sengketa Hukum Terkait IPDN_x000D_</t>
  </si>
  <si>
    <t>Publikasi Informasi dan Penanganan Pengaduan Lingkup IPDN_x000D_</t>
  </si>
  <si>
    <t>Nilai Capaian Kinerja Reformasi Birokrasi lingkup IPDN_x000D_</t>
  </si>
  <si>
    <t>Pengelolaan Administrasi Keprajaan dan Alumni_x000D_</t>
  </si>
  <si>
    <t>Revolusi Mental Di Lingkungan IPDN_x000D_</t>
  </si>
  <si>
    <t>AKA</t>
  </si>
  <si>
    <t>REN</t>
  </si>
  <si>
    <t>FPP</t>
  </si>
  <si>
    <t>FMP</t>
  </si>
  <si>
    <t>FHT</t>
  </si>
  <si>
    <t>SENAT</t>
  </si>
  <si>
    <t>LPMI</t>
  </si>
  <si>
    <t>LPM</t>
  </si>
  <si>
    <t>LPRS</t>
  </si>
  <si>
    <t>TP</t>
  </si>
  <si>
    <t>PERPUS</t>
  </si>
  <si>
    <t>LAB BHS</t>
  </si>
  <si>
    <t>LAB MUSEUM</t>
  </si>
  <si>
    <t>PASCA</t>
  </si>
  <si>
    <t>PROFESI</t>
  </si>
  <si>
    <t>KEU</t>
  </si>
  <si>
    <t>UMUM</t>
  </si>
  <si>
    <t>BMN</t>
  </si>
  <si>
    <t>ADPIM</t>
  </si>
  <si>
    <t>POLIKLINIK</t>
  </si>
  <si>
    <t>KEPRA</t>
  </si>
  <si>
    <t>SUH</t>
  </si>
  <si>
    <t>EKTRA</t>
  </si>
  <si>
    <t>DISIPLIN</t>
  </si>
  <si>
    <t>KOMDIS</t>
  </si>
  <si>
    <t>KONSELING</t>
  </si>
  <si>
    <t>IV</t>
  </si>
  <si>
    <t>TU BIRO IV</t>
  </si>
  <si>
    <t>KERJASAMA</t>
  </si>
  <si>
    <t>ORTALA</t>
  </si>
  <si>
    <t>KEPEG</t>
  </si>
  <si>
    <t>SATUAN  KERJA  INSTITUT  PEMERINTAHAN  DALAM  NEGERI</t>
  </si>
  <si>
    <t>HUMAS</t>
  </si>
  <si>
    <t>PAGU</t>
  </si>
  <si>
    <t>REALISASI</t>
  </si>
  <si>
    <t>PENGEMBALIAN BELANJA</t>
  </si>
  <si>
    <t>SISA PAGU</t>
  </si>
  <si>
    <t>%</t>
  </si>
  <si>
    <t>BIRO</t>
  </si>
  <si>
    <t>REKAPITULASI  ALOKASI  PAGU  ANGGARAN  PER  BIRO</t>
  </si>
  <si>
    <t>NOMOR  : SP DIPA- 010.01.1.448302/2020</t>
  </si>
  <si>
    <t xml:space="preserve">REALISASI </t>
  </si>
  <si>
    <t>LEMBAGA/PUSAT/UNIT/BAGIAN</t>
  </si>
  <si>
    <t>LEMBAGA/BAGIAN/PUSAT/UNIT :  AKADEMIK</t>
  </si>
  <si>
    <t>LEMBAGA/BAGIAN/PUSAT/UNIT : PERENCANAAN</t>
  </si>
  <si>
    <t>LEMBAGA/BAGIAN/PUSAT/UNIT : FPP</t>
  </si>
  <si>
    <t>LEMBAGA/BAGIAN/PUSAT/UNIT : FMP</t>
  </si>
  <si>
    <t>LEMBAGA/BAGIAN/PUSAT/UNIT : LAB MUSEUM</t>
  </si>
  <si>
    <t>LEMBAGA/BAGIAN/PUSAT/UNIT : LAB BAHASA</t>
  </si>
  <si>
    <r>
      <t xml:space="preserve">Belanja Bahan </t>
    </r>
    <r>
      <rPr>
        <b/>
        <sz val="11"/>
        <color rgb="FFFF3399"/>
        <rFont val="Calibri"/>
        <family val="2"/>
        <scheme val="minor"/>
      </rPr>
      <t>(PNBP)</t>
    </r>
  </si>
  <si>
    <t>LEMBAGA/BAGIAN/PUSAT/UNIT : PERPUS</t>
  </si>
  <si>
    <t>LEMBAGA/BAGIAN/PUSAT/UNIT : SENAT</t>
  </si>
  <si>
    <t>LEMBAGA/BAGIAN/PUSAT/UNIT : FHTP</t>
  </si>
  <si>
    <t>LEMBAGA/BAGIAN/PUSAT/UNIT : LPMI</t>
  </si>
  <si>
    <t>LEMBAGA/BAGIAN/PUSAT/UNIT : LPM</t>
  </si>
  <si>
    <t>LEMBAGA/BAGIAN/PUSAT/UNIT : LPRS</t>
  </si>
  <si>
    <t>LEMBAGA/BAGIAN/PUSAT/UNIT :  TP</t>
  </si>
  <si>
    <t>NOMOR  : SP DIPA- 010.01.1.448302/2020, TGL 12 NOVEMBER 2020</t>
  </si>
  <si>
    <t>(1) REV 1 TGL 9 Jan 2020</t>
  </si>
  <si>
    <t xml:space="preserve">DIPA 2020 </t>
  </si>
  <si>
    <t>Selisih</t>
  </si>
  <si>
    <t>(2) REV KNWL 1, 17 Feb 2020</t>
  </si>
  <si>
    <t>H</t>
  </si>
  <si>
    <t>F</t>
  </si>
  <si>
    <t>Integrasi Sitem Informasi Akademik (SIKA) Lingkup IPDN</t>
  </si>
  <si>
    <t>(9) REV POK KANWIL 2 KOREKSI EXCELL 14 APR 2020</t>
  </si>
  <si>
    <t>521811</t>
  </si>
  <si>
    <t>O</t>
  </si>
  <si>
    <t>Sertifikasi Kompetensi Kebijakan Publik dan Pengelolaan Keuangan Daerah bagi Praja</t>
  </si>
  <si>
    <t>522131</t>
  </si>
  <si>
    <t>Belanja Jasa Konsultan</t>
  </si>
  <si>
    <t>521213</t>
  </si>
  <si>
    <t>G</t>
  </si>
  <si>
    <t>Pengelolaan Pangkalan Data Dikti</t>
  </si>
  <si>
    <t>Bimbingan Teknik Chromebook</t>
  </si>
  <si>
    <t>(10) REV POK AKADEMIK LPM PA KARO 14 APR 2020</t>
  </si>
  <si>
    <t>(10) REV POK PEMOTONGAN COVID-19 28 APR 2020</t>
  </si>
  <si>
    <t>(13)REVKPAKE1BLNMEI 14 MEI 2020</t>
  </si>
  <si>
    <t>(14) REV KPA KE2 BLN MEI 19 MEI 2020</t>
  </si>
  <si>
    <t>522141</t>
  </si>
  <si>
    <t xml:space="preserve">Praktek Pelatihan Bagi Muda Praja FPP </t>
  </si>
  <si>
    <t>521219</t>
  </si>
  <si>
    <t>J</t>
  </si>
  <si>
    <t>Praktek Pelatihan Bagi Muda Praja FMP</t>
  </si>
  <si>
    <t>Praktek Pelatihan Bagi Muda Praja FHTP</t>
  </si>
  <si>
    <t>P</t>
  </si>
  <si>
    <t>Penyusunan Grand Desain Dosen</t>
  </si>
  <si>
    <t>524111</t>
  </si>
  <si>
    <t>D</t>
  </si>
  <si>
    <t>Pelaksanaan Reviu RKA-KL Lingkup IPDN</t>
  </si>
  <si>
    <t>Jurnal Terakreditasi Sinta (Jurnal Politik Indonesia Terapan)</t>
  </si>
  <si>
    <t>Penyusunan RPS Semester</t>
  </si>
  <si>
    <t>(17) REV PAGU INSENTIF KINERJA TA 2020 23 JUN 2020</t>
  </si>
  <si>
    <t>S</t>
  </si>
  <si>
    <t>Penyusunan SOP pada Fakultas Manajemen Pemerintahan</t>
  </si>
  <si>
    <t>Visitasi Akreditasi Prodi Studi Kependudukan dan Pencatatan Sipil FHTP</t>
  </si>
  <si>
    <t>K</t>
  </si>
  <si>
    <t>Penyusunan Kebijakan Akademik</t>
  </si>
  <si>
    <t>L</t>
  </si>
  <si>
    <t>Reviu SOP Satuan Pengawas Internal</t>
  </si>
  <si>
    <t>M</t>
  </si>
  <si>
    <t>Revisi Peraturan Rektor Nomor 4 Tahun 2019</t>
  </si>
  <si>
    <t>Focus Group Discussion (FGD) Pengabdian Masyarakat Terkait Dampak Covid-19</t>
  </si>
  <si>
    <t>Seminar Nasional</t>
  </si>
  <si>
    <t>Lokakarya Penelitian Kualitatif Dosen IPDN</t>
  </si>
  <si>
    <t>522191</t>
  </si>
  <si>
    <t>PER 00763/IPDN/2020, tgl. 17 Juli 2020</t>
  </si>
  <si>
    <t>(20) REV KANWIL 3 23 JUL 2020</t>
  </si>
  <si>
    <t>522151</t>
  </si>
  <si>
    <t xml:space="preserve">PINDAH KE TU BR I </t>
  </si>
  <si>
    <t xml:space="preserve"> Pengabdian Masyarakat di Prov. Bali</t>
  </si>
  <si>
    <t>PER 00941/IPDN/2020, tgl. 19 AGUSTUS 2020</t>
  </si>
  <si>
    <t>(23) REV KANWIL 4 27 AGUST 2020</t>
  </si>
  <si>
    <t>521241</t>
  </si>
  <si>
    <t>Belanja Barang Non Operasional - Penanganan Pandemi COVID-19</t>
  </si>
  <si>
    <t>Penulisan Kajian Karya Ilmiah Tingkat Kecamatan bagi Nindya Praja Angkatan XXVIII</t>
  </si>
  <si>
    <t>521841</t>
  </si>
  <si>
    <t>Belanja Barang Persediaan - Penanganan Pandemi VOVID-19</t>
  </si>
  <si>
    <t>Penulisan Kajian Karya Ilmiah Tingkat Kecamatan bagi Praja Utama Angkatan XXVII</t>
  </si>
  <si>
    <t>(24) REV 7 2 SEPT 2020</t>
  </si>
  <si>
    <t>Belanja Barang Persediaan - Penanganan Pandemi COVID-19</t>
  </si>
  <si>
    <t>(28) REV 8 KANWIL KE 5 24 SEPT 2020</t>
  </si>
  <si>
    <t>(31) CEK COVID 19 REV 8 8 OKT 2020</t>
  </si>
  <si>
    <t>324.932.042.000</t>
  </si>
  <si>
    <t>PER 01276/IPDN/2020, tgl. 19 Okt 2020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</si>
</sst>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color indexed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u/>
      <sz val="11"/>
      <color rgb="FF9C0006"/>
      <name val="Calibri"/>
      <family val="2"/>
      <scheme val="minor"/>
    </font>
    <font>
      <b/>
      <u/>
      <sz val="13"/>
      <color theme="3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u/>
      <sz val="12"/>
      <color rgb="FF9C0006"/>
      <name val="Calibri"/>
      <family val="2"/>
      <scheme val="minor"/>
    </font>
    <font>
      <b/>
      <u/>
      <sz val="12"/>
      <color theme="3"/>
      <name val="Calibri"/>
      <family val="2"/>
      <scheme val="minor"/>
    </font>
    <font>
      <b/>
      <u/>
      <sz val="11"/>
      <color rgb="FF006100"/>
      <name val="Calibri"/>
      <family val="2"/>
      <scheme val="minor"/>
    </font>
    <font>
      <sz val="12"/>
      <color rgb="FF3F3F3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sz val="12"/>
      <color theme="3"/>
      <name val="Calibri"/>
      <family val="2"/>
      <scheme val="minor"/>
    </font>
    <font>
      <b/>
      <u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3399"/>
      <name val="Calibri"/>
      <family val="2"/>
      <scheme val="minor"/>
    </font>
    <font>
      <b/>
      <u/>
      <sz val="12"/>
      <color rgb="FFFA7D00"/>
      <name val="Calibri"/>
      <family val="2"/>
      <scheme val="minor"/>
    </font>
    <font>
      <i/>
      <sz val="10"/>
      <color rgb="FF3366CC"/>
      <name val="Calibri"/>
      <family val="2"/>
      <scheme val="minor"/>
    </font>
    <font>
      <sz val="10"/>
      <color rgb="FF3366CC"/>
      <name val="Calibri"/>
      <family val="2"/>
      <scheme val="minor"/>
    </font>
    <font>
      <sz val="11"/>
      <color rgb="FF3366CC"/>
      <name val="Calibri"/>
      <family val="2"/>
      <scheme val="minor"/>
    </font>
    <font>
      <sz val="12"/>
      <color rgb="FF3366CC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sz val="12"/>
      <color rgb="FFFF3399"/>
      <name val="Calibri"/>
      <family val="2"/>
      <scheme val="minor"/>
    </font>
    <font>
      <b/>
      <u/>
      <sz val="12"/>
      <color rgb="FFFF3399"/>
      <name val="Calibri"/>
      <family val="2"/>
      <scheme val="minor"/>
    </font>
    <font>
      <b/>
      <u/>
      <sz val="12"/>
      <color rgb="FFFF0066"/>
      <name val="Calibri"/>
      <family val="2"/>
      <scheme val="minor"/>
    </font>
    <font>
      <b/>
      <u/>
      <sz val="12"/>
      <color rgb="FF990033"/>
      <name val="Calibri"/>
      <family val="2"/>
      <scheme val="minor"/>
    </font>
    <font>
      <sz val="12"/>
      <color rgb="FF990033"/>
      <name val="Calibri"/>
      <family val="2"/>
      <scheme val="minor"/>
    </font>
    <font>
      <sz val="10"/>
      <color rgb="FF990033"/>
      <name val="Calibri"/>
      <family val="2"/>
      <scheme val="minor"/>
    </font>
    <font>
      <sz val="11"/>
      <color rgb="FF990033"/>
      <name val="Calibri"/>
      <family val="2"/>
      <scheme val="minor"/>
    </font>
    <font>
      <b/>
      <u/>
      <sz val="11"/>
      <color rgb="FF990033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u/>
      <sz val="12"/>
      <color rgb="FFCC0000"/>
      <name val="Calibri"/>
      <family val="2"/>
      <scheme val="minor"/>
    </font>
    <font>
      <sz val="10"/>
      <color rgb="FFE2004B"/>
      <name val="Calibri"/>
      <family val="2"/>
      <scheme val="minor"/>
    </font>
    <font>
      <b/>
      <sz val="12"/>
      <color rgb="FFE2004B"/>
      <name val="Calibri"/>
      <family val="2"/>
      <scheme val="minor"/>
    </font>
    <font>
      <sz val="12"/>
      <color rgb="FFE2004B"/>
      <name val="Calibri"/>
      <family val="2"/>
      <scheme val="minor"/>
    </font>
    <font>
      <sz val="11"/>
      <color rgb="FFE2004B"/>
      <name val="Calibri"/>
      <family val="2"/>
      <scheme val="minor"/>
    </font>
    <font>
      <b/>
      <sz val="11"/>
      <color rgb="FFE2004B"/>
      <name val="Calibri"/>
      <family val="2"/>
      <scheme val="minor"/>
    </font>
    <font>
      <i/>
      <sz val="10"/>
      <color rgb="FFE2004B"/>
      <name val="Calibri"/>
      <family val="2"/>
      <scheme val="minor"/>
    </font>
    <font>
      <b/>
      <sz val="12"/>
      <color rgb="FF33CCCC"/>
      <name val="Calibri"/>
      <family val="2"/>
      <scheme val="minor"/>
    </font>
    <font>
      <b/>
      <sz val="12"/>
      <color rgb="FF99FF33"/>
      <name val="Calibri"/>
      <family val="2"/>
      <scheme val="minor"/>
    </font>
    <font>
      <b/>
      <u/>
      <sz val="12"/>
      <color rgb="FF99FF33"/>
      <name val="Calibri"/>
      <family val="2"/>
      <scheme val="minor"/>
    </font>
    <font>
      <sz val="11"/>
      <color rgb="FF99FF33"/>
      <name val="Calibri"/>
      <family val="2"/>
      <scheme val="minor"/>
    </font>
    <font>
      <sz val="12"/>
      <color rgb="FF99FF33"/>
      <name val="Calibri"/>
      <family val="2"/>
      <scheme val="minor"/>
    </font>
    <font>
      <b/>
      <u/>
      <sz val="11"/>
      <color rgb="FF99FF33"/>
      <name val="Calibri"/>
      <family val="2"/>
      <scheme val="minor"/>
    </font>
    <font>
      <b/>
      <sz val="12"/>
      <color rgb="FF666699"/>
      <name val="Calibri"/>
      <family val="2"/>
      <scheme val="minor"/>
    </font>
    <font>
      <sz val="12"/>
      <color rgb="FF666699"/>
      <name val="Calibri"/>
      <family val="2"/>
      <scheme val="minor"/>
    </font>
    <font>
      <b/>
      <u/>
      <sz val="12"/>
      <color rgb="FF666699"/>
      <name val="Calibri"/>
      <family val="2"/>
      <scheme val="minor"/>
    </font>
    <font>
      <sz val="11"/>
      <color rgb="FF666699"/>
      <name val="Calibri"/>
      <family val="2"/>
      <scheme val="minor"/>
    </font>
    <font>
      <b/>
      <u/>
      <sz val="11"/>
      <color rgb="FF666699"/>
      <name val="Calibri"/>
      <family val="2"/>
      <scheme val="minor"/>
    </font>
    <font>
      <sz val="12"/>
      <color rgb="FF666633"/>
      <name val="Calibri"/>
      <family val="2"/>
      <scheme val="minor"/>
    </font>
    <font>
      <b/>
      <u/>
      <sz val="12"/>
      <color rgb="FF666633"/>
      <name val="Calibri"/>
      <family val="2"/>
      <scheme val="minor"/>
    </font>
    <font>
      <sz val="11"/>
      <color rgb="FF666633"/>
      <name val="Calibri"/>
      <family val="2"/>
      <scheme val="minor"/>
    </font>
    <font>
      <sz val="10"/>
      <color rgb="FF666633"/>
      <name val="Calibri"/>
      <family val="2"/>
      <scheme val="minor"/>
    </font>
    <font>
      <b/>
      <u/>
      <sz val="12"/>
      <color rgb="FF0099CC"/>
      <name val="Calibri"/>
      <family val="2"/>
      <scheme val="minor"/>
    </font>
    <font>
      <sz val="12"/>
      <color rgb="FF0099CC"/>
      <name val="Calibri"/>
      <family val="2"/>
      <scheme val="minor"/>
    </font>
    <font>
      <sz val="11"/>
      <color rgb="FF0099CC"/>
      <name val="Calibri"/>
      <family val="2"/>
      <scheme val="minor"/>
    </font>
    <font>
      <b/>
      <u/>
      <sz val="12"/>
      <color rgb="FF336600"/>
      <name val="Calibri"/>
      <family val="2"/>
      <scheme val="minor"/>
    </font>
    <font>
      <sz val="12"/>
      <color rgb="FF336600"/>
      <name val="Calibri"/>
      <family val="2"/>
      <scheme val="minor"/>
    </font>
    <font>
      <sz val="11"/>
      <color rgb="FF336600"/>
      <name val="Calibri"/>
      <family val="2"/>
      <scheme val="minor"/>
    </font>
    <font>
      <b/>
      <u/>
      <sz val="12"/>
      <color rgb="FFFF5050"/>
      <name val="Calibri"/>
      <family val="2"/>
      <scheme val="minor"/>
    </font>
    <font>
      <b/>
      <sz val="12"/>
      <color rgb="FFFF5050"/>
      <name val="Calibri"/>
      <family val="2"/>
      <scheme val="minor"/>
    </font>
    <font>
      <sz val="11"/>
      <color rgb="FFFF5050"/>
      <name val="Calibri"/>
      <family val="2"/>
      <scheme val="minor"/>
    </font>
    <font>
      <sz val="10"/>
      <color rgb="FFFF5050"/>
      <name val="Calibri"/>
      <family val="2"/>
      <scheme val="minor"/>
    </font>
    <font>
      <sz val="12"/>
      <color rgb="FFFF5050"/>
      <name val="Calibri"/>
      <family val="2"/>
      <scheme val="minor"/>
    </font>
    <font>
      <b/>
      <u/>
      <sz val="12"/>
      <color rgb="FF99CC00"/>
      <name val="Calibri"/>
      <family val="2"/>
      <scheme val="minor"/>
    </font>
    <font>
      <sz val="10"/>
      <color rgb="FF99CC00"/>
      <name val="Calibri"/>
      <family val="2"/>
      <scheme val="minor"/>
    </font>
    <font>
      <sz val="12"/>
      <color rgb="FF99CC00"/>
      <name val="Calibri"/>
      <family val="2"/>
      <scheme val="minor"/>
    </font>
    <font>
      <sz val="11"/>
      <color rgb="FF99CC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499984740745262"/>
      </left>
      <right style="thin">
        <color theme="4" tint="0.499984740745262"/>
      </right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hair">
        <color theme="4" tint="0.499984740745262"/>
      </top>
      <bottom style="hair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ck">
        <color theme="4" tint="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hair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n">
        <color theme="4" tint="0.39991454817346722"/>
      </left>
      <right style="thin">
        <color theme="4" tint="0.399914548173467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 style="medium">
        <color theme="4" tint="0.39997558519241921"/>
      </bottom>
      <diagonal/>
    </border>
    <border>
      <left style="thin">
        <color theme="4" tint="0.39991454817346722"/>
      </left>
      <right style="thin">
        <color theme="4" tint="0.39991454817346722"/>
      </right>
      <top style="hair">
        <color theme="4" tint="0.39988402966399123"/>
      </top>
      <bottom style="hair">
        <color theme="4" tint="0.39988402966399123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medium">
        <color theme="4" tint="0.39997558519241921"/>
      </top>
      <bottom style="hair">
        <color rgb="FF3F3F3F"/>
      </bottom>
      <diagonal/>
    </border>
    <border>
      <left style="thin">
        <color rgb="FF3F3F3F"/>
      </left>
      <right style="thin">
        <color rgb="FF3F3F3F"/>
      </right>
      <top style="hair">
        <color rgb="FF3F3F3F"/>
      </top>
      <bottom style="hair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theme="4" tint="0.39994506668294322"/>
      </left>
      <right style="medium">
        <color theme="4" tint="0.39994506668294322"/>
      </right>
      <top/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hair">
        <color theme="4" tint="0.39991454817346722"/>
      </top>
      <bottom style="hair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theme="4" tint="0.39994506668294322"/>
      </left>
      <right style="medium">
        <color theme="4" tint="0.39994506668294322"/>
      </right>
      <top style="thin">
        <color rgb="FF7F7F7F"/>
      </top>
      <bottom style="hair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hair">
        <color theme="4" tint="0.39994506668294322"/>
      </top>
      <bottom style="hair">
        <color theme="4" tint="0.39994506668294322"/>
      </bottom>
      <diagonal/>
    </border>
    <border>
      <left style="thin">
        <color rgb="FF7F7F7F"/>
      </left>
      <right style="thin">
        <color rgb="FF7F7F7F"/>
      </right>
      <top style="hair">
        <color theme="4" tint="0.39994506668294322"/>
      </top>
      <bottom style="hair">
        <color theme="4" tint="0.3999450666829432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theme="4" tint="0.39994506668294322"/>
      </left>
      <right style="medium">
        <color theme="4" tint="0.39994506668294322"/>
      </right>
      <top style="hair">
        <color theme="4" tint="0.39991454817346722"/>
      </top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rgb="FF3F3F3F"/>
      </bottom>
      <diagonal/>
    </border>
    <border>
      <left style="thin">
        <color rgb="FF3F3F3F"/>
      </left>
      <right style="thin">
        <color rgb="FF3F3F3F"/>
      </right>
      <top style="hair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hair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hair">
        <color rgb="FF3F3F3F"/>
      </bottom>
      <diagonal/>
    </border>
    <border>
      <left/>
      <right/>
      <top/>
      <bottom style="hair">
        <color rgb="FF3F3F3F"/>
      </bottom>
      <diagonal/>
    </border>
    <border>
      <left/>
      <right/>
      <top style="hair">
        <color rgb="FF3F3F3F"/>
      </top>
      <bottom style="hair">
        <color rgb="FF3F3F3F"/>
      </bottom>
      <diagonal/>
    </border>
    <border>
      <left/>
      <right/>
      <top style="hair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3F3F3F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 style="hair">
        <color theme="4" tint="0.39988402966399123"/>
      </bottom>
      <diagonal/>
    </border>
  </borders>
  <cellStyleXfs count="17">
    <xf numFmtId="0" fontId="0" fillId="0" borderId="0"/>
    <xf numFmtId="41" fontId="3" fillId="0" borderId="0" applyFont="0" applyFill="0" applyBorder="0" applyAlignment="0" applyProtection="0"/>
    <xf numFmtId="0" fontId="10" fillId="0" borderId="0"/>
    <xf numFmtId="0" fontId="10" fillId="0" borderId="0"/>
    <xf numFmtId="41" fontId="10" fillId="0" borderId="0" applyNumberFormat="0" applyFill="0" applyBorder="0" applyAlignment="0" applyProtection="0"/>
    <xf numFmtId="41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3" fillId="0" borderId="30" applyNumberFormat="0" applyFill="0" applyAlignment="0" applyProtection="0"/>
    <xf numFmtId="0" fontId="14" fillId="0" borderId="31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33" applyNumberFormat="0" applyAlignment="0" applyProtection="0"/>
    <xf numFmtId="0" fontId="18" fillId="4" borderId="32" applyNumberFormat="0" applyAlignment="0" applyProtection="0"/>
    <xf numFmtId="0" fontId="3" fillId="5" borderId="34" applyNumberFormat="0" applyFont="0" applyAlignment="0" applyProtection="0"/>
    <xf numFmtId="0" fontId="4" fillId="0" borderId="35" applyNumberFormat="0" applyFill="0" applyAlignment="0" applyProtection="0"/>
    <xf numFmtId="43" fontId="3" fillId="0" borderId="0" applyFont="0" applyFill="0" applyBorder="0" applyAlignment="0" applyProtection="0"/>
  </cellStyleXfs>
  <cellXfs count="737">
    <xf numFmtId="0" fontId="0" fillId="0" borderId="0" xfId="0"/>
    <xf numFmtId="41" fontId="0" fillId="0" borderId="0" xfId="1" applyFont="1"/>
    <xf numFmtId="0" fontId="0" fillId="0" borderId="0" xfId="0"/>
    <xf numFmtId="0" fontId="0" fillId="0" borderId="0" xfId="0" applyAlignment="1">
      <alignment horizontal="right"/>
    </xf>
    <xf numFmtId="41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/>
    <xf numFmtId="41" fontId="4" fillId="0" borderId="0" xfId="1" applyFont="1"/>
    <xf numFmtId="0" fontId="5" fillId="0" borderId="8" xfId="1" applyNumberFormat="1" applyFont="1" applyBorder="1" applyAlignment="1">
      <alignment horizontal="center" vertical="center"/>
    </xf>
    <xf numFmtId="0" fontId="5" fillId="0" borderId="8" xfId="1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 wrapText="1"/>
    </xf>
    <xf numFmtId="0" fontId="5" fillId="0" borderId="16" xfId="1" applyNumberFormat="1" applyFont="1" applyBorder="1" applyAlignment="1">
      <alignment horizontal="center" vertical="center"/>
    </xf>
    <xf numFmtId="0" fontId="5" fillId="0" borderId="16" xfId="1" applyNumberFormat="1" applyFont="1" applyBorder="1" applyAlignment="1">
      <alignment horizontal="center" vertical="center" wrapText="1"/>
    </xf>
    <xf numFmtId="0" fontId="5" fillId="0" borderId="17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5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 wrapText="1"/>
    </xf>
    <xf numFmtId="41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8" fillId="0" borderId="18" xfId="0" applyFont="1" applyBorder="1" applyAlignment="1">
      <alignment horizontal="right" vertical="center"/>
    </xf>
    <xf numFmtId="0" fontId="8" fillId="0" borderId="19" xfId="0" applyFont="1" applyBorder="1" applyAlignment="1">
      <alignment vertical="center" wrapText="1"/>
    </xf>
    <xf numFmtId="41" fontId="8" fillId="0" borderId="19" xfId="1" applyFont="1" applyBorder="1" applyAlignment="1">
      <alignment vertical="center"/>
    </xf>
    <xf numFmtId="41" fontId="8" fillId="0" borderId="20" xfId="0" applyNumberFormat="1" applyFont="1" applyBorder="1" applyAlignment="1">
      <alignment vertical="center"/>
    </xf>
    <xf numFmtId="0" fontId="8" fillId="0" borderId="21" xfId="0" applyFont="1" applyBorder="1" applyAlignment="1">
      <alignment horizontal="right" vertical="center"/>
    </xf>
    <xf numFmtId="0" fontId="8" fillId="0" borderId="22" xfId="0" applyFont="1" applyBorder="1" applyAlignment="1">
      <alignment vertical="center" wrapText="1"/>
    </xf>
    <xf numFmtId="41" fontId="8" fillId="0" borderId="22" xfId="1" applyFont="1" applyBorder="1" applyAlignment="1">
      <alignment vertical="center"/>
    </xf>
    <xf numFmtId="41" fontId="8" fillId="0" borderId="23" xfId="0" applyNumberFormat="1" applyFont="1" applyBorder="1" applyAlignment="1">
      <alignment vertical="center"/>
    </xf>
    <xf numFmtId="0" fontId="7" fillId="0" borderId="21" xfId="0" applyFont="1" applyBorder="1" applyAlignment="1">
      <alignment horizontal="right" vertical="center"/>
    </xf>
    <xf numFmtId="0" fontId="7" fillId="0" borderId="22" xfId="0" applyFont="1" applyBorder="1" applyAlignment="1">
      <alignment vertical="center" wrapText="1"/>
    </xf>
    <xf numFmtId="41" fontId="7" fillId="0" borderId="22" xfId="1" applyFont="1" applyBorder="1" applyAlignment="1">
      <alignment vertical="center"/>
    </xf>
    <xf numFmtId="41" fontId="7" fillId="0" borderId="23" xfId="0" applyNumberFormat="1" applyFont="1" applyBorder="1" applyAlignment="1">
      <alignment vertical="center"/>
    </xf>
    <xf numFmtId="0" fontId="7" fillId="0" borderId="24" xfId="0" applyFont="1" applyBorder="1" applyAlignment="1">
      <alignment horizontal="right" vertical="center"/>
    </xf>
    <xf numFmtId="0" fontId="7" fillId="0" borderId="25" xfId="0" applyFont="1" applyBorder="1" applyAlignment="1">
      <alignment vertical="center" wrapText="1"/>
    </xf>
    <xf numFmtId="41" fontId="7" fillId="0" borderId="25" xfId="1" applyFont="1" applyBorder="1" applyAlignment="1">
      <alignment vertical="center"/>
    </xf>
    <xf numFmtId="41" fontId="7" fillId="0" borderId="26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41" fontId="7" fillId="0" borderId="0" xfId="1" applyFont="1" applyAlignment="1">
      <alignment vertical="center"/>
    </xf>
    <xf numFmtId="0" fontId="9" fillId="0" borderId="0" xfId="0" applyFont="1"/>
    <xf numFmtId="0" fontId="7" fillId="0" borderId="22" xfId="0" applyFont="1" applyBorder="1" applyAlignment="1">
      <alignment vertical="center"/>
    </xf>
    <xf numFmtId="0" fontId="7" fillId="0" borderId="0" xfId="0" applyFont="1"/>
    <xf numFmtId="41" fontId="8" fillId="0" borderId="0" xfId="0" applyNumberFormat="1" applyFont="1" applyFill="1" applyBorder="1" applyAlignment="1">
      <alignment horizontal="center" vertical="center"/>
    </xf>
    <xf numFmtId="41" fontId="8" fillId="0" borderId="0" xfId="1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1" fontId="12" fillId="0" borderId="22" xfId="1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 wrapText="1"/>
    </xf>
    <xf numFmtId="41" fontId="7" fillId="0" borderId="0" xfId="1" applyFont="1" applyBorder="1" applyAlignment="1">
      <alignment vertical="center"/>
    </xf>
    <xf numFmtId="41" fontId="7" fillId="0" borderId="0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19" fillId="0" borderId="0" xfId="3" applyFont="1" applyFill="1"/>
    <xf numFmtId="0" fontId="20" fillId="0" borderId="0" xfId="3" applyFont="1" applyFill="1"/>
    <xf numFmtId="0" fontId="21" fillId="0" borderId="0" xfId="2" applyFont="1" applyFill="1" applyAlignment="1"/>
    <xf numFmtId="0" fontId="22" fillId="0" borderId="0" xfId="3" applyFont="1" applyFill="1" applyBorder="1" applyAlignment="1">
      <alignment horizontal="center"/>
    </xf>
    <xf numFmtId="41" fontId="23" fillId="0" borderId="0" xfId="4" applyFont="1" applyFill="1" applyBorder="1"/>
    <xf numFmtId="41" fontId="22" fillId="0" borderId="0" xfId="4" applyFont="1" applyFill="1" applyBorder="1"/>
    <xf numFmtId="0" fontId="5" fillId="0" borderId="0" xfId="3" applyFont="1" applyFill="1"/>
    <xf numFmtId="0" fontId="24" fillId="0" borderId="0" xfId="3" applyFont="1" applyFill="1"/>
    <xf numFmtId="0" fontId="20" fillId="0" borderId="0" xfId="3" applyFont="1" applyFill="1" applyBorder="1"/>
    <xf numFmtId="41" fontId="24" fillId="0" borderId="0" xfId="1" applyFont="1" applyFill="1"/>
    <xf numFmtId="41" fontId="19" fillId="0" borderId="0" xfId="1" applyFont="1" applyFill="1"/>
    <xf numFmtId="41" fontId="5" fillId="0" borderId="0" xfId="1" applyFont="1" applyFill="1"/>
    <xf numFmtId="41" fontId="24" fillId="0" borderId="0" xfId="3" applyNumberFormat="1" applyFont="1" applyFill="1"/>
    <xf numFmtId="0" fontId="21" fillId="0" borderId="0" xfId="2" applyFont="1" applyFill="1" applyAlignment="1">
      <alignment horizontal="center"/>
    </xf>
    <xf numFmtId="41" fontId="26" fillId="4" borderId="32" xfId="13" applyNumberFormat="1" applyFont="1" applyAlignment="1">
      <alignment vertical="center"/>
    </xf>
    <xf numFmtId="0" fontId="19" fillId="0" borderId="0" xfId="3" applyFont="1" applyFill="1" applyBorder="1"/>
    <xf numFmtId="0" fontId="13" fillId="4" borderId="30" xfId="7" applyFill="1" applyAlignment="1">
      <alignment vertical="center"/>
    </xf>
    <xf numFmtId="0" fontId="13" fillId="4" borderId="36" xfId="7" applyFill="1" applyBorder="1" applyAlignment="1">
      <alignment horizontal="center" vertical="center"/>
    </xf>
    <xf numFmtId="0" fontId="13" fillId="4" borderId="36" xfId="7" applyFill="1" applyBorder="1" applyAlignment="1">
      <alignment vertical="center"/>
    </xf>
    <xf numFmtId="41" fontId="13" fillId="4" borderId="36" xfId="7" applyNumberFormat="1" applyFill="1" applyBorder="1" applyAlignment="1">
      <alignment vertical="center"/>
    </xf>
    <xf numFmtId="0" fontId="13" fillId="4" borderId="38" xfId="7" applyFill="1" applyBorder="1" applyAlignment="1">
      <alignment horizontal="center" vertical="center"/>
    </xf>
    <xf numFmtId="0" fontId="13" fillId="4" borderId="38" xfId="7" applyFill="1" applyBorder="1" applyAlignment="1">
      <alignment vertical="center"/>
    </xf>
    <xf numFmtId="41" fontId="13" fillId="4" borderId="38" xfId="7" applyNumberFormat="1" applyFill="1" applyBorder="1" applyAlignment="1">
      <alignment vertical="center"/>
    </xf>
    <xf numFmtId="0" fontId="13" fillId="4" borderId="37" xfId="7" applyFill="1" applyBorder="1" applyAlignment="1">
      <alignment horizontal="center" vertical="center"/>
    </xf>
    <xf numFmtId="0" fontId="13" fillId="4" borderId="37" xfId="7" applyFill="1" applyBorder="1" applyAlignment="1">
      <alignment vertical="center"/>
    </xf>
    <xf numFmtId="41" fontId="13" fillId="4" borderId="37" xfId="7" applyNumberFormat="1" applyFill="1" applyBorder="1" applyAlignment="1">
      <alignment vertical="center"/>
    </xf>
    <xf numFmtId="0" fontId="13" fillId="4" borderId="40" xfId="7" applyFill="1" applyBorder="1" applyAlignment="1">
      <alignment horizontal="center" vertical="center"/>
    </xf>
    <xf numFmtId="0" fontId="13" fillId="4" borderId="40" xfId="7" applyFill="1" applyBorder="1" applyAlignment="1">
      <alignment vertical="center"/>
    </xf>
    <xf numFmtId="41" fontId="13" fillId="4" borderId="40" xfId="7" applyNumberFormat="1" applyFill="1" applyBorder="1" applyAlignment="1">
      <alignment vertical="center"/>
    </xf>
    <xf numFmtId="0" fontId="13" fillId="4" borderId="41" xfId="7" applyFill="1" applyBorder="1" applyAlignment="1">
      <alignment horizontal="center" vertical="center"/>
    </xf>
    <xf numFmtId="0" fontId="13" fillId="4" borderId="41" xfId="7" applyFill="1" applyBorder="1" applyAlignment="1">
      <alignment vertical="center"/>
    </xf>
    <xf numFmtId="41" fontId="13" fillId="4" borderId="41" xfId="7" applyNumberFormat="1" applyFill="1" applyBorder="1" applyAlignment="1">
      <alignment vertical="center"/>
    </xf>
    <xf numFmtId="0" fontId="27" fillId="3" borderId="42" xfId="11" applyFont="1" applyBorder="1" applyAlignment="1">
      <alignment horizontal="center" vertical="center"/>
    </xf>
    <xf numFmtId="41" fontId="27" fillId="3" borderId="42" xfId="11" applyNumberFormat="1" applyFont="1" applyBorder="1" applyAlignment="1">
      <alignment horizontal="center" vertical="center" wrapText="1"/>
    </xf>
    <xf numFmtId="0" fontId="27" fillId="3" borderId="30" xfId="11" applyFont="1" applyBorder="1" applyAlignment="1">
      <alignment vertical="center"/>
    </xf>
    <xf numFmtId="41" fontId="27" fillId="3" borderId="39" xfId="11" applyNumberFormat="1" applyFont="1" applyBorder="1" applyAlignment="1">
      <alignment vertical="center"/>
    </xf>
    <xf numFmtId="0" fontId="27" fillId="3" borderId="35" xfId="11" applyFont="1" applyBorder="1" applyAlignment="1">
      <alignment vertical="center"/>
    </xf>
    <xf numFmtId="0" fontId="13" fillId="4" borderId="43" xfId="7" applyFill="1" applyBorder="1" applyAlignment="1">
      <alignment horizontal="center" vertical="center"/>
    </xf>
    <xf numFmtId="0" fontId="13" fillId="4" borderId="43" xfId="7" applyFill="1" applyBorder="1" applyAlignment="1">
      <alignment vertical="center"/>
    </xf>
    <xf numFmtId="41" fontId="13" fillId="4" borderId="43" xfId="7" applyNumberFormat="1" applyFill="1" applyBorder="1" applyAlignment="1">
      <alignment vertical="center"/>
    </xf>
    <xf numFmtId="0" fontId="13" fillId="4" borderId="44" xfId="7" applyNumberFormat="1" applyFill="1" applyBorder="1" applyAlignment="1">
      <alignment horizontal="center" vertical="center"/>
    </xf>
    <xf numFmtId="0" fontId="19" fillId="0" borderId="0" xfId="2" applyFont="1" applyFill="1"/>
    <xf numFmtId="0" fontId="20" fillId="0" borderId="0" xfId="2" applyFont="1" applyFill="1"/>
    <xf numFmtId="0" fontId="20" fillId="0" borderId="28" xfId="2" applyFont="1" applyFill="1" applyBorder="1" applyAlignment="1">
      <alignment vertical="center"/>
    </xf>
    <xf numFmtId="0" fontId="20" fillId="0" borderId="29" xfId="2" applyFont="1" applyFill="1" applyBorder="1" applyAlignment="1">
      <alignment vertical="center"/>
    </xf>
    <xf numFmtId="0" fontId="22" fillId="0" borderId="0" xfId="2" applyFont="1" applyFill="1" applyBorder="1" applyAlignment="1">
      <alignment horizontal="center"/>
    </xf>
    <xf numFmtId="0" fontId="24" fillId="0" borderId="0" xfId="2" applyFont="1" applyFill="1"/>
    <xf numFmtId="41" fontId="19" fillId="0" borderId="0" xfId="2" applyNumberFormat="1" applyFont="1" applyFill="1"/>
    <xf numFmtId="0" fontId="19" fillId="0" borderId="0" xfId="2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13" fillId="0" borderId="30" xfId="7"/>
    <xf numFmtId="0" fontId="8" fillId="0" borderId="0" xfId="0" applyFont="1" applyFill="1" applyAlignment="1">
      <alignment horizontal="center" vertical="center"/>
    </xf>
    <xf numFmtId="0" fontId="7" fillId="0" borderId="0" xfId="0" applyFont="1" applyAlignment="1">
      <alignment vertical="distributed"/>
    </xf>
    <xf numFmtId="0" fontId="7" fillId="0" borderId="0" xfId="0" applyFont="1" applyFill="1" applyAlignment="1">
      <alignment horizontal="right" vertical="distributed"/>
    </xf>
    <xf numFmtId="0" fontId="7" fillId="0" borderId="0" xfId="0" applyFont="1" applyFill="1" applyAlignment="1">
      <alignment vertical="distributed" wrapText="1"/>
    </xf>
    <xf numFmtId="0" fontId="7" fillId="0" borderId="0" xfId="0" applyFont="1" applyFill="1" applyAlignment="1">
      <alignment vertical="distributed"/>
    </xf>
    <xf numFmtId="0" fontId="14" fillId="0" borderId="31" xfId="8" applyFill="1" applyAlignment="1">
      <alignment vertical="distributed"/>
    </xf>
    <xf numFmtId="0" fontId="14" fillId="0" borderId="48" xfId="8" applyFill="1" applyBorder="1" applyAlignment="1">
      <alignment horizontal="right" vertical="distributed"/>
    </xf>
    <xf numFmtId="0" fontId="14" fillId="0" borderId="48" xfId="8" applyFill="1" applyBorder="1" applyAlignment="1">
      <alignment vertical="distributed" wrapText="1"/>
    </xf>
    <xf numFmtId="41" fontId="14" fillId="0" borderId="48" xfId="8" applyNumberFormat="1" applyFill="1" applyBorder="1" applyAlignment="1">
      <alignment vertical="distributed"/>
    </xf>
    <xf numFmtId="0" fontId="29" fillId="0" borderId="48" xfId="8" applyFont="1" applyFill="1" applyBorder="1" applyAlignment="1">
      <alignment horizontal="right" vertical="distributed"/>
    </xf>
    <xf numFmtId="0" fontId="29" fillId="0" borderId="48" xfId="8" applyFont="1" applyFill="1" applyBorder="1" applyAlignment="1">
      <alignment vertical="distributed" wrapText="1"/>
    </xf>
    <xf numFmtId="41" fontId="29" fillId="0" borderId="48" xfId="8" applyNumberFormat="1" applyFont="1" applyFill="1" applyBorder="1" applyAlignment="1">
      <alignment vertical="distributed"/>
    </xf>
    <xf numFmtId="0" fontId="29" fillId="0" borderId="31" xfId="8" applyFont="1" applyFill="1" applyAlignment="1">
      <alignment vertical="distributed"/>
    </xf>
    <xf numFmtId="0" fontId="28" fillId="0" borderId="48" xfId="8" applyFont="1" applyFill="1" applyBorder="1" applyAlignment="1">
      <alignment horizontal="right" vertical="distributed"/>
    </xf>
    <xf numFmtId="0" fontId="28" fillId="0" borderId="48" xfId="8" applyFont="1" applyFill="1" applyBorder="1" applyAlignment="1">
      <alignment vertical="distributed" wrapText="1"/>
    </xf>
    <xf numFmtId="41" fontId="28" fillId="0" borderId="48" xfId="8" applyNumberFormat="1" applyFont="1" applyFill="1" applyBorder="1" applyAlignment="1">
      <alignment vertical="distributed"/>
    </xf>
    <xf numFmtId="0" fontId="28" fillId="0" borderId="31" xfId="8" applyFont="1" applyFill="1" applyAlignment="1">
      <alignment vertical="distributed"/>
    </xf>
    <xf numFmtId="0" fontId="28" fillId="0" borderId="47" xfId="8" applyFont="1" applyFill="1" applyBorder="1" applyAlignment="1">
      <alignment horizontal="right" vertical="distributed"/>
    </xf>
    <xf numFmtId="0" fontId="28" fillId="0" borderId="47" xfId="8" applyFont="1" applyFill="1" applyBorder="1" applyAlignment="1">
      <alignment vertical="distributed" wrapText="1"/>
    </xf>
    <xf numFmtId="41" fontId="28" fillId="0" borderId="47" xfId="8" applyNumberFormat="1" applyFont="1" applyFill="1" applyBorder="1" applyAlignment="1">
      <alignment vertical="distributed"/>
    </xf>
    <xf numFmtId="0" fontId="4" fillId="0" borderId="35" xfId="15" applyFill="1" applyAlignment="1">
      <alignment horizontal="right" vertical="distributed"/>
    </xf>
    <xf numFmtId="0" fontId="4" fillId="0" borderId="35" xfId="15" applyFill="1" applyAlignment="1">
      <alignment vertical="distributed" wrapText="1"/>
    </xf>
    <xf numFmtId="41" fontId="4" fillId="0" borderId="35" xfId="15" applyNumberFormat="1" applyFill="1" applyAlignment="1">
      <alignment vertical="distributed"/>
    </xf>
    <xf numFmtId="0" fontId="4" fillId="0" borderId="35" xfId="15" applyFill="1" applyAlignment="1">
      <alignment vertical="distributed"/>
    </xf>
    <xf numFmtId="0" fontId="27" fillId="3" borderId="31" xfId="11" applyFont="1" applyBorder="1" applyAlignment="1">
      <alignment vertical="distributed"/>
    </xf>
    <xf numFmtId="0" fontId="30" fillId="3" borderId="48" xfId="11" applyFont="1" applyBorder="1" applyAlignment="1">
      <alignment horizontal="right" vertical="distributed"/>
    </xf>
    <xf numFmtId="0" fontId="30" fillId="3" borderId="48" xfId="11" applyFont="1" applyBorder="1" applyAlignment="1">
      <alignment vertical="distributed" wrapText="1"/>
    </xf>
    <xf numFmtId="41" fontId="30" fillId="3" borderId="48" xfId="11" applyNumberFormat="1" applyFont="1" applyBorder="1" applyAlignment="1">
      <alignment vertical="distributed"/>
    </xf>
    <xf numFmtId="0" fontId="30" fillId="3" borderId="31" xfId="11" applyFont="1" applyBorder="1" applyAlignment="1">
      <alignment vertical="distributed"/>
    </xf>
    <xf numFmtId="0" fontId="30" fillId="3" borderId="48" xfId="11" applyFont="1" applyBorder="1" applyAlignment="1">
      <alignment vertical="distributed"/>
    </xf>
    <xf numFmtId="0" fontId="27" fillId="3" borderId="0" xfId="11" applyFont="1" applyAlignment="1">
      <alignment vertical="center"/>
    </xf>
    <xf numFmtId="0" fontId="27" fillId="3" borderId="36" xfId="11" applyNumberFormat="1" applyFont="1" applyBorder="1" applyAlignment="1">
      <alignment horizontal="center" vertical="center"/>
    </xf>
    <xf numFmtId="0" fontId="27" fillId="3" borderId="0" xfId="11" applyFont="1" applyAlignment="1">
      <alignment horizontal="center" vertical="center"/>
    </xf>
    <xf numFmtId="0" fontId="27" fillId="3" borderId="49" xfId="11" applyFont="1" applyBorder="1" applyAlignment="1">
      <alignment horizontal="center" vertical="center"/>
    </xf>
    <xf numFmtId="41" fontId="27" fillId="3" borderId="49" xfId="11" applyNumberFormat="1" applyFont="1" applyBorder="1" applyAlignment="1">
      <alignment horizontal="center" vertical="center" wrapText="1"/>
    </xf>
    <xf numFmtId="41" fontId="27" fillId="3" borderId="49" xfId="11" applyNumberFormat="1" applyFont="1" applyBorder="1" applyAlignment="1">
      <alignment horizontal="center" vertical="distributed" wrapText="1"/>
    </xf>
    <xf numFmtId="0" fontId="31" fillId="4" borderId="45" xfId="7" applyFont="1" applyFill="1" applyBorder="1" applyAlignment="1">
      <alignment horizontal="center" vertical="center"/>
    </xf>
    <xf numFmtId="0" fontId="31" fillId="4" borderId="45" xfId="7" applyFont="1" applyFill="1" applyBorder="1" applyAlignment="1">
      <alignment horizontal="left" vertical="center"/>
    </xf>
    <xf numFmtId="41" fontId="31" fillId="4" borderId="45" xfId="7" applyNumberFormat="1" applyFont="1" applyFill="1" applyBorder="1" applyAlignment="1">
      <alignment vertical="center"/>
    </xf>
    <xf numFmtId="0" fontId="32" fillId="0" borderId="27" xfId="2" applyFont="1" applyFill="1" applyBorder="1" applyAlignment="1">
      <alignment vertical="center"/>
    </xf>
    <xf numFmtId="0" fontId="27" fillId="3" borderId="47" xfId="11" applyNumberFormat="1" applyFont="1" applyBorder="1" applyAlignment="1">
      <alignment horizontal="center" vertical="distributed"/>
    </xf>
    <xf numFmtId="0" fontId="27" fillId="3" borderId="47" xfId="11" applyNumberFormat="1" applyFont="1" applyBorder="1" applyAlignment="1">
      <alignment horizontal="center" vertical="distributed" wrapText="1"/>
    </xf>
    <xf numFmtId="0" fontId="27" fillId="3" borderId="31" xfId="11" applyFont="1" applyBorder="1" applyAlignment="1">
      <alignment horizontal="center" vertical="distributed"/>
    </xf>
    <xf numFmtId="10" fontId="31" fillId="4" borderId="45" xfId="7" applyNumberFormat="1" applyFont="1" applyFill="1" applyBorder="1" applyAlignment="1">
      <alignment vertical="center"/>
    </xf>
    <xf numFmtId="10" fontId="13" fillId="4" borderId="38" xfId="7" applyNumberFormat="1" applyFill="1" applyBorder="1" applyAlignment="1">
      <alignment vertical="center"/>
    </xf>
    <xf numFmtId="10" fontId="13" fillId="4" borderId="37" xfId="7" applyNumberFormat="1" applyFill="1" applyBorder="1" applyAlignment="1">
      <alignment vertical="center"/>
    </xf>
    <xf numFmtId="10" fontId="13" fillId="4" borderId="36" xfId="7" applyNumberFormat="1" applyFill="1" applyBorder="1" applyAlignment="1">
      <alignment vertical="center"/>
    </xf>
    <xf numFmtId="10" fontId="13" fillId="4" borderId="40" xfId="7" applyNumberFormat="1" applyFill="1" applyBorder="1" applyAlignment="1">
      <alignment vertical="center"/>
    </xf>
    <xf numFmtId="10" fontId="13" fillId="4" borderId="43" xfId="7" applyNumberFormat="1" applyFill="1" applyBorder="1" applyAlignment="1">
      <alignment vertical="center"/>
    </xf>
    <xf numFmtId="10" fontId="13" fillId="4" borderId="41" xfId="7" applyNumberFormat="1" applyFill="1" applyBorder="1" applyAlignment="1">
      <alignment vertical="center"/>
    </xf>
    <xf numFmtId="10" fontId="27" fillId="3" borderId="39" xfId="11" applyNumberFormat="1" applyFont="1" applyBorder="1" applyAlignment="1">
      <alignment vertical="center"/>
    </xf>
    <xf numFmtId="10" fontId="4" fillId="0" borderId="35" xfId="15" applyNumberFormat="1" applyFill="1" applyAlignment="1">
      <alignment vertical="distributed"/>
    </xf>
    <xf numFmtId="10" fontId="30" fillId="3" borderId="48" xfId="11" applyNumberFormat="1" applyFont="1" applyBorder="1" applyAlignment="1">
      <alignment vertical="distributed"/>
    </xf>
    <xf numFmtId="10" fontId="29" fillId="0" borderId="48" xfId="8" applyNumberFormat="1" applyFont="1" applyFill="1" applyBorder="1" applyAlignment="1">
      <alignment vertical="distributed"/>
    </xf>
    <xf numFmtId="10" fontId="14" fillId="0" borderId="48" xfId="8" applyNumberFormat="1" applyFill="1" applyBorder="1" applyAlignment="1">
      <alignment vertical="distributed"/>
    </xf>
    <xf numFmtId="10" fontId="28" fillId="0" borderId="48" xfId="8" applyNumberFormat="1" applyFont="1" applyFill="1" applyBorder="1" applyAlignment="1">
      <alignment vertical="distributed"/>
    </xf>
    <xf numFmtId="10" fontId="28" fillId="0" borderId="47" xfId="8" applyNumberFormat="1" applyFont="1" applyFill="1" applyBorder="1" applyAlignment="1">
      <alignment vertical="distributed"/>
    </xf>
    <xf numFmtId="0" fontId="33" fillId="3" borderId="0" xfId="11" applyFont="1"/>
    <xf numFmtId="0" fontId="33" fillId="3" borderId="33" xfId="11" applyNumberFormat="1" applyFont="1" applyBorder="1" applyAlignment="1">
      <alignment horizontal="center" vertical="distributed"/>
    </xf>
    <xf numFmtId="0" fontId="33" fillId="3" borderId="33" xfId="11" applyNumberFormat="1" applyFont="1" applyBorder="1" applyAlignment="1">
      <alignment horizontal="center" vertical="distributed" wrapText="1"/>
    </xf>
    <xf numFmtId="0" fontId="34" fillId="4" borderId="33" xfId="12" applyFont="1" applyAlignment="1">
      <alignment horizontal="right" vertical="center"/>
    </xf>
    <xf numFmtId="0" fontId="34" fillId="4" borderId="33" xfId="12" applyFont="1" applyAlignment="1">
      <alignment vertical="center" wrapText="1"/>
    </xf>
    <xf numFmtId="41" fontId="34" fillId="4" borderId="33" xfId="12" applyNumberFormat="1" applyFont="1" applyAlignment="1">
      <alignment vertical="center"/>
    </xf>
    <xf numFmtId="0" fontId="35" fillId="3" borderId="33" xfId="11" applyFont="1" applyBorder="1" applyAlignment="1">
      <alignment horizontal="right" vertical="center"/>
    </xf>
    <xf numFmtId="0" fontId="35" fillId="3" borderId="33" xfId="11" applyFont="1" applyBorder="1" applyAlignment="1">
      <alignment vertical="center"/>
    </xf>
    <xf numFmtId="41" fontId="35" fillId="3" borderId="33" xfId="11" applyNumberFormat="1" applyFont="1" applyBorder="1" applyAlignment="1">
      <alignment vertical="center"/>
    </xf>
    <xf numFmtId="0" fontId="35" fillId="3" borderId="0" xfId="11" applyFont="1"/>
    <xf numFmtId="0" fontId="35" fillId="3" borderId="33" xfId="11" applyFont="1" applyBorder="1" applyAlignment="1">
      <alignment vertical="center" wrapText="1"/>
    </xf>
    <xf numFmtId="0" fontId="8" fillId="4" borderId="35" xfId="15" applyFont="1" applyFill="1" applyAlignment="1">
      <alignment horizontal="right" vertical="center"/>
    </xf>
    <xf numFmtId="0" fontId="8" fillId="4" borderId="35" xfId="15" applyFont="1" applyFill="1" applyAlignment="1">
      <alignment vertical="center" wrapText="1"/>
    </xf>
    <xf numFmtId="41" fontId="8" fillId="4" borderId="35" xfId="15" applyNumberFormat="1" applyFont="1" applyFill="1" applyAlignment="1">
      <alignment vertical="center"/>
    </xf>
    <xf numFmtId="0" fontId="36" fillId="4" borderId="31" xfId="8" applyFont="1" applyFill="1" applyAlignment="1">
      <alignment horizontal="right" vertical="center"/>
    </xf>
    <xf numFmtId="0" fontId="36" fillId="4" borderId="31" xfId="8" applyFont="1" applyFill="1" applyAlignment="1">
      <alignment vertical="center" wrapText="1"/>
    </xf>
    <xf numFmtId="41" fontId="36" fillId="4" borderId="31" xfId="8" applyNumberFormat="1" applyFont="1" applyFill="1" applyAlignment="1">
      <alignment vertical="center"/>
    </xf>
    <xf numFmtId="0" fontId="36" fillId="0" borderId="31" xfId="8" applyFont="1"/>
    <xf numFmtId="0" fontId="25" fillId="4" borderId="33" xfId="9" applyFont="1" applyFill="1" applyBorder="1" applyAlignment="1">
      <alignment horizontal="right" vertical="center"/>
    </xf>
    <xf numFmtId="0" fontId="25" fillId="4" borderId="33" xfId="9" applyFont="1" applyFill="1" applyBorder="1" applyAlignment="1">
      <alignment vertical="center" wrapText="1"/>
    </xf>
    <xf numFmtId="41" fontId="25" fillId="4" borderId="33" xfId="9" applyNumberFormat="1" applyFont="1" applyFill="1" applyBorder="1" applyAlignment="1">
      <alignment vertical="center"/>
    </xf>
    <xf numFmtId="0" fontId="25" fillId="0" borderId="0" xfId="9" applyFont="1"/>
    <xf numFmtId="0" fontId="36" fillId="2" borderId="31" xfId="8" applyFont="1" applyFill="1" applyAlignment="1">
      <alignment horizontal="right" vertical="center"/>
    </xf>
    <xf numFmtId="0" fontId="36" fillId="2" borderId="31" xfId="8" applyFont="1" applyFill="1" applyAlignment="1">
      <alignment vertical="center" wrapText="1"/>
    </xf>
    <xf numFmtId="41" fontId="36" fillId="2" borderId="31" xfId="8" applyNumberFormat="1" applyFont="1" applyFill="1" applyAlignment="1">
      <alignment vertical="center"/>
    </xf>
    <xf numFmtId="0" fontId="36" fillId="2" borderId="31" xfId="8" applyFont="1" applyFill="1"/>
    <xf numFmtId="0" fontId="37" fillId="2" borderId="48" xfId="10" applyFont="1" applyBorder="1" applyAlignment="1">
      <alignment horizontal="right" vertical="distributed"/>
    </xf>
    <xf numFmtId="0" fontId="37" fillId="2" borderId="48" xfId="10" applyFont="1" applyBorder="1" applyAlignment="1">
      <alignment vertical="distributed" wrapText="1"/>
    </xf>
    <xf numFmtId="41" fontId="37" fillId="2" borderId="48" xfId="10" applyNumberFormat="1" applyFont="1" applyBorder="1" applyAlignment="1">
      <alignment vertical="distributed"/>
    </xf>
    <xf numFmtId="10" fontId="37" fillId="2" borderId="48" xfId="10" applyNumberFormat="1" applyFont="1" applyBorder="1" applyAlignment="1">
      <alignment vertical="distributed"/>
    </xf>
    <xf numFmtId="0" fontId="37" fillId="2" borderId="31" xfId="10" applyFont="1" applyBorder="1" applyAlignment="1">
      <alignment vertical="distributed"/>
    </xf>
    <xf numFmtId="0" fontId="34" fillId="4" borderId="53" xfId="12" applyFont="1" applyBorder="1" applyAlignment="1">
      <alignment horizontal="right" vertical="center"/>
    </xf>
    <xf numFmtId="0" fontId="34" fillId="4" borderId="53" xfId="12" applyFont="1" applyBorder="1" applyAlignment="1">
      <alignment vertical="center" wrapText="1"/>
    </xf>
    <xf numFmtId="41" fontId="34" fillId="4" borderId="53" xfId="12" applyNumberFormat="1" applyFont="1" applyBorder="1" applyAlignment="1">
      <alignment vertical="center"/>
    </xf>
    <xf numFmtId="0" fontId="26" fillId="4" borderId="32" xfId="13" applyFont="1" applyAlignment="1">
      <alignment horizontal="right" vertical="center"/>
    </xf>
    <xf numFmtId="0" fontId="26" fillId="4" borderId="32" xfId="13" applyFont="1" applyAlignment="1">
      <alignment vertical="center" wrapText="1"/>
    </xf>
    <xf numFmtId="0" fontId="26" fillId="4" borderId="32" xfId="13" applyFont="1"/>
    <xf numFmtId="0" fontId="36" fillId="5" borderId="34" xfId="14" applyFont="1" applyAlignment="1">
      <alignment horizontal="right" vertical="center"/>
    </xf>
    <xf numFmtId="0" fontId="36" fillId="5" borderId="34" xfId="14" applyFont="1" applyAlignment="1">
      <alignment vertical="center" wrapText="1"/>
    </xf>
    <xf numFmtId="41" fontId="36" fillId="5" borderId="34" xfId="14" applyNumberFormat="1" applyFont="1" applyAlignment="1">
      <alignment vertical="center"/>
    </xf>
    <xf numFmtId="0" fontId="36" fillId="5" borderId="34" xfId="14" applyFont="1"/>
    <xf numFmtId="0" fontId="26" fillId="4" borderId="32" xfId="13" applyFont="1" applyAlignment="1">
      <alignment horizontal="right" vertical="distributed"/>
    </xf>
    <xf numFmtId="0" fontId="26" fillId="4" borderId="32" xfId="13" applyFont="1" applyAlignment="1">
      <alignment vertical="distributed" wrapText="1"/>
    </xf>
    <xf numFmtId="41" fontId="26" fillId="4" borderId="32" xfId="13" applyNumberFormat="1" applyFont="1" applyAlignment="1">
      <alignment vertical="distributed"/>
    </xf>
    <xf numFmtId="10" fontId="26" fillId="4" borderId="32" xfId="13" applyNumberFormat="1" applyFont="1" applyAlignment="1">
      <alignment vertical="distributed"/>
    </xf>
    <xf numFmtId="0" fontId="26" fillId="4" borderId="32" xfId="13" applyFont="1" applyAlignment="1">
      <alignment vertical="distributed"/>
    </xf>
    <xf numFmtId="0" fontId="25" fillId="5" borderId="34" xfId="14" applyFont="1" applyAlignment="1">
      <alignment horizontal="right" vertical="distributed"/>
    </xf>
    <xf numFmtId="0" fontId="25" fillId="5" borderId="34" xfId="14" applyFont="1" applyAlignment="1">
      <alignment vertical="distributed" wrapText="1"/>
    </xf>
    <xf numFmtId="41" fontId="25" fillId="5" borderId="34" xfId="14" applyNumberFormat="1" applyFont="1" applyAlignment="1">
      <alignment vertical="distributed"/>
    </xf>
    <xf numFmtId="10" fontId="25" fillId="5" borderId="34" xfId="14" applyNumberFormat="1" applyFont="1" applyAlignment="1">
      <alignment vertical="distributed"/>
    </xf>
    <xf numFmtId="0" fontId="25" fillId="5" borderId="34" xfId="14" applyFont="1" applyAlignment="1">
      <alignment vertical="distributed"/>
    </xf>
    <xf numFmtId="0" fontId="38" fillId="4" borderId="50" xfId="12" applyFont="1" applyBorder="1" applyAlignment="1">
      <alignment horizontal="right" vertical="center"/>
    </xf>
    <xf numFmtId="0" fontId="38" fillId="4" borderId="50" xfId="12" applyFont="1" applyBorder="1" applyAlignment="1">
      <alignment vertical="center" wrapText="1"/>
    </xf>
    <xf numFmtId="41" fontId="38" fillId="4" borderId="50" xfId="12" applyNumberFormat="1" applyFont="1" applyBorder="1" applyAlignment="1">
      <alignment vertical="center"/>
    </xf>
    <xf numFmtId="0" fontId="38" fillId="4" borderId="51" xfId="12" applyFont="1" applyBorder="1" applyAlignment="1">
      <alignment horizontal="right" vertical="center"/>
    </xf>
    <xf numFmtId="0" fontId="38" fillId="4" borderId="51" xfId="12" applyFont="1" applyBorder="1" applyAlignment="1">
      <alignment vertical="center" wrapText="1"/>
    </xf>
    <xf numFmtId="41" fontId="38" fillId="4" borderId="51" xfId="12" applyNumberFormat="1" applyFont="1" applyBorder="1" applyAlignment="1">
      <alignment vertical="center"/>
    </xf>
    <xf numFmtId="0" fontId="38" fillId="4" borderId="52" xfId="12" applyFont="1" applyBorder="1" applyAlignment="1">
      <alignment horizontal="right" vertical="center"/>
    </xf>
    <xf numFmtId="0" fontId="38" fillId="4" borderId="52" xfId="12" applyFont="1" applyBorder="1" applyAlignment="1">
      <alignment vertical="center" wrapText="1"/>
    </xf>
    <xf numFmtId="41" fontId="38" fillId="4" borderId="52" xfId="12" applyNumberFormat="1" applyFont="1" applyBorder="1" applyAlignment="1">
      <alignment vertical="center"/>
    </xf>
    <xf numFmtId="0" fontId="38" fillId="4" borderId="33" xfId="12" applyFont="1" applyAlignment="1">
      <alignment horizontal="right" vertical="center"/>
    </xf>
    <xf numFmtId="0" fontId="38" fillId="4" borderId="33" xfId="12" applyFont="1" applyAlignment="1">
      <alignment vertical="center" wrapText="1"/>
    </xf>
    <xf numFmtId="41" fontId="38" fillId="4" borderId="33" xfId="12" applyNumberFormat="1" applyFont="1" applyAlignment="1">
      <alignment vertical="center"/>
    </xf>
    <xf numFmtId="10" fontId="8" fillId="4" borderId="35" xfId="15" applyNumberFormat="1" applyFont="1" applyFill="1"/>
    <xf numFmtId="10" fontId="35" fillId="3" borderId="33" xfId="11" applyNumberFormat="1" applyFont="1" applyBorder="1"/>
    <xf numFmtId="10" fontId="36" fillId="5" borderId="34" xfId="14" applyNumberFormat="1" applyFont="1"/>
    <xf numFmtId="10" fontId="36" fillId="4" borderId="31" xfId="8" applyNumberFormat="1" applyFont="1" applyFill="1"/>
    <xf numFmtId="10" fontId="26" fillId="4" borderId="32" xfId="13" applyNumberFormat="1" applyFont="1"/>
    <xf numFmtId="10" fontId="36" fillId="2" borderId="31" xfId="8" applyNumberFormat="1" applyFont="1" applyFill="1"/>
    <xf numFmtId="10" fontId="38" fillId="4" borderId="50" xfId="12" applyNumberFormat="1" applyFont="1" applyBorder="1"/>
    <xf numFmtId="10" fontId="38" fillId="4" borderId="51" xfId="12" applyNumberFormat="1" applyFont="1" applyBorder="1"/>
    <xf numFmtId="10" fontId="38" fillId="4" borderId="52" xfId="12" applyNumberFormat="1" applyFont="1" applyBorder="1"/>
    <xf numFmtId="10" fontId="34" fillId="4" borderId="53" xfId="12" applyNumberFormat="1" applyFont="1" applyBorder="1"/>
    <xf numFmtId="10" fontId="38" fillId="4" borderId="33" xfId="12" applyNumberFormat="1" applyFont="1"/>
    <xf numFmtId="0" fontId="21" fillId="0" borderId="0" xfId="2" applyFont="1" applyFill="1" applyAlignment="1">
      <alignment horizontal="center"/>
    </xf>
    <xf numFmtId="0" fontId="33" fillId="3" borderId="33" xfId="11" applyNumberFormat="1" applyFont="1" applyBorder="1" applyAlignment="1">
      <alignment horizontal="center" vertical="distributed"/>
    </xf>
    <xf numFmtId="0" fontId="33" fillId="3" borderId="33" xfId="11" applyNumberFormat="1" applyFont="1" applyBorder="1" applyAlignment="1">
      <alignment horizontal="center" vertical="distributed" wrapText="1"/>
    </xf>
    <xf numFmtId="0" fontId="18" fillId="4" borderId="32" xfId="13" applyAlignment="1">
      <alignment horizontal="right" vertical="center"/>
    </xf>
    <xf numFmtId="0" fontId="18" fillId="4" borderId="32" xfId="13" applyAlignment="1">
      <alignment vertical="center" wrapText="1"/>
    </xf>
    <xf numFmtId="41" fontId="18" fillId="4" borderId="32" xfId="13" applyNumberFormat="1" applyAlignment="1">
      <alignment vertical="center"/>
    </xf>
    <xf numFmtId="0" fontId="25" fillId="0" borderId="31" xfId="8" applyFont="1" applyAlignment="1">
      <alignment horizontal="right" vertical="center"/>
    </xf>
    <xf numFmtId="0" fontId="25" fillId="0" borderId="31" xfId="8" applyFont="1" applyAlignment="1">
      <alignment vertical="center" wrapText="1"/>
    </xf>
    <xf numFmtId="41" fontId="25" fillId="0" borderId="31" xfId="8" applyNumberFormat="1" applyFont="1" applyAlignment="1">
      <alignment vertical="center"/>
    </xf>
    <xf numFmtId="10" fontId="25" fillId="0" borderId="31" xfId="8" applyNumberFormat="1" applyFont="1" applyAlignment="1">
      <alignment vertical="center"/>
    </xf>
    <xf numFmtId="0" fontId="25" fillId="0" borderId="54" xfId="8" applyFont="1" applyBorder="1" applyAlignment="1">
      <alignment horizontal="right" vertical="center"/>
    </xf>
    <xf numFmtId="0" fontId="25" fillId="0" borderId="54" xfId="8" applyFont="1" applyBorder="1" applyAlignment="1">
      <alignment vertical="center" wrapText="1"/>
    </xf>
    <xf numFmtId="41" fontId="25" fillId="0" borderId="54" xfId="8" applyNumberFormat="1" applyFont="1" applyBorder="1" applyAlignment="1">
      <alignment vertical="center"/>
    </xf>
    <xf numFmtId="10" fontId="25" fillId="0" borderId="54" xfId="8" applyNumberFormat="1" applyFont="1" applyBorder="1" applyAlignment="1">
      <alignment vertical="center"/>
    </xf>
    <xf numFmtId="0" fontId="8" fillId="0" borderId="35" xfId="15" applyFont="1" applyAlignment="1">
      <alignment horizontal="right" vertical="center"/>
    </xf>
    <xf numFmtId="0" fontId="8" fillId="0" borderId="35" xfId="15" applyFont="1" applyAlignment="1">
      <alignment vertical="center" wrapText="1"/>
    </xf>
    <xf numFmtId="41" fontId="8" fillId="0" borderId="35" xfId="15" applyNumberFormat="1" applyFont="1" applyAlignment="1">
      <alignment vertical="center"/>
    </xf>
    <xf numFmtId="10" fontId="8" fillId="0" borderId="35" xfId="15" applyNumberFormat="1" applyFont="1" applyAlignment="1">
      <alignment vertical="center"/>
    </xf>
    <xf numFmtId="0" fontId="8" fillId="0" borderId="35" xfId="15" applyFont="1"/>
    <xf numFmtId="0" fontId="17" fillId="4" borderId="33" xfId="12" applyAlignment="1">
      <alignment horizontal="right" vertical="center"/>
    </xf>
    <xf numFmtId="0" fontId="17" fillId="4" borderId="33" xfId="12" applyAlignment="1">
      <alignment vertical="center" wrapText="1"/>
    </xf>
    <xf numFmtId="41" fontId="17" fillId="4" borderId="33" xfId="12" applyNumberFormat="1" applyAlignment="1">
      <alignment vertical="center"/>
    </xf>
    <xf numFmtId="0" fontId="17" fillId="4" borderId="33" xfId="12"/>
    <xf numFmtId="0" fontId="27" fillId="3" borderId="35" xfId="11" applyFont="1" applyBorder="1" applyAlignment="1">
      <alignment horizontal="right" vertical="center"/>
    </xf>
    <xf numFmtId="0" fontId="27" fillId="3" borderId="35" xfId="11" applyFont="1" applyBorder="1" applyAlignment="1">
      <alignment vertical="center" wrapText="1"/>
    </xf>
    <xf numFmtId="41" fontId="27" fillId="3" borderId="35" xfId="11" applyNumberFormat="1" applyFont="1" applyBorder="1" applyAlignment="1">
      <alignment vertical="center"/>
    </xf>
    <xf numFmtId="10" fontId="27" fillId="3" borderId="35" xfId="11" applyNumberFormat="1" applyFont="1" applyBorder="1" applyAlignment="1">
      <alignment vertical="center"/>
    </xf>
    <xf numFmtId="0" fontId="27" fillId="3" borderId="35" xfId="11" applyFont="1" applyBorder="1"/>
    <xf numFmtId="0" fontId="33" fillId="3" borderId="35" xfId="11" applyFont="1" applyBorder="1" applyAlignment="1">
      <alignment horizontal="right" vertical="center"/>
    </xf>
    <xf numFmtId="0" fontId="33" fillId="3" borderId="35" xfId="11" applyFont="1" applyBorder="1" applyAlignment="1">
      <alignment vertical="center" wrapText="1"/>
    </xf>
    <xf numFmtId="41" fontId="33" fillId="3" borderId="35" xfId="11" applyNumberFormat="1" applyFont="1" applyBorder="1" applyAlignment="1">
      <alignment vertical="center"/>
    </xf>
    <xf numFmtId="10" fontId="33" fillId="3" borderId="35" xfId="11" applyNumberFormat="1" applyFont="1" applyBorder="1" applyAlignment="1">
      <alignment vertical="center"/>
    </xf>
    <xf numFmtId="0" fontId="33" fillId="3" borderId="35" xfId="11" applyFont="1" applyBorder="1"/>
    <xf numFmtId="0" fontId="33" fillId="3" borderId="35" xfId="11" applyFont="1" applyBorder="1" applyAlignment="1">
      <alignment vertical="center"/>
    </xf>
    <xf numFmtId="10" fontId="36" fillId="5" borderId="34" xfId="14" applyNumberFormat="1" applyFont="1" applyAlignment="1">
      <alignment vertical="center"/>
    </xf>
    <xf numFmtId="0" fontId="39" fillId="5" borderId="34" xfId="14" applyFont="1"/>
    <xf numFmtId="0" fontId="18" fillId="4" borderId="32" xfId="13"/>
    <xf numFmtId="0" fontId="25" fillId="0" borderId="31" xfId="8" applyFont="1"/>
    <xf numFmtId="10" fontId="26" fillId="4" borderId="32" xfId="13" applyNumberFormat="1" applyFont="1" applyAlignment="1">
      <alignment vertical="center"/>
    </xf>
    <xf numFmtId="0" fontId="37" fillId="2" borderId="0" xfId="10" applyFont="1"/>
    <xf numFmtId="0" fontId="40" fillId="2" borderId="0" xfId="10" applyFont="1"/>
    <xf numFmtId="0" fontId="40" fillId="2" borderId="32" xfId="10" applyFont="1" applyBorder="1" applyAlignment="1">
      <alignment horizontal="right" vertical="center"/>
    </xf>
    <xf numFmtId="0" fontId="40" fillId="2" borderId="32" xfId="10" applyFont="1" applyBorder="1" applyAlignment="1">
      <alignment vertical="center" wrapText="1"/>
    </xf>
    <xf numFmtId="41" fontId="40" fillId="2" borderId="32" xfId="10" applyNumberFormat="1" applyFont="1" applyBorder="1" applyAlignment="1">
      <alignment vertical="center"/>
    </xf>
    <xf numFmtId="0" fontId="40" fillId="2" borderId="32" xfId="10" applyFont="1" applyBorder="1"/>
    <xf numFmtId="0" fontId="40" fillId="2" borderId="56" xfId="10" applyFont="1" applyBorder="1" applyAlignment="1">
      <alignment horizontal="right" vertical="center"/>
    </xf>
    <xf numFmtId="0" fontId="40" fillId="2" borderId="56" xfId="10" applyFont="1" applyBorder="1" applyAlignment="1">
      <alignment vertical="center" wrapText="1"/>
    </xf>
    <xf numFmtId="41" fontId="40" fillId="2" borderId="56" xfId="10" applyNumberFormat="1" applyFont="1" applyBorder="1" applyAlignment="1">
      <alignment vertical="center"/>
    </xf>
    <xf numFmtId="10" fontId="40" fillId="2" borderId="56" xfId="10" applyNumberFormat="1" applyFont="1" applyBorder="1" applyAlignment="1">
      <alignment vertical="center"/>
    </xf>
    <xf numFmtId="0" fontId="26" fillId="4" borderId="57" xfId="13" applyFont="1" applyBorder="1" applyAlignment="1">
      <alignment horizontal="right" vertical="center"/>
    </xf>
    <xf numFmtId="0" fontId="26" fillId="4" borderId="57" xfId="13" applyFont="1" applyBorder="1" applyAlignment="1">
      <alignment vertical="center" wrapText="1"/>
    </xf>
    <xf numFmtId="41" fontId="26" fillId="4" borderId="57" xfId="13" applyNumberFormat="1" applyFont="1" applyBorder="1" applyAlignment="1">
      <alignment vertical="center"/>
    </xf>
    <xf numFmtId="0" fontId="40" fillId="2" borderId="55" xfId="10" applyFont="1" applyBorder="1" applyAlignment="1">
      <alignment horizontal="right" vertical="center"/>
    </xf>
    <xf numFmtId="0" fontId="40" fillId="2" borderId="55" xfId="10" applyFont="1" applyBorder="1" applyAlignment="1">
      <alignment vertical="center" wrapText="1"/>
    </xf>
    <xf numFmtId="41" fontId="40" fillId="2" borderId="55" xfId="10" applyNumberFormat="1" applyFont="1" applyBorder="1" applyAlignment="1">
      <alignment vertical="center"/>
    </xf>
    <xf numFmtId="0" fontId="40" fillId="2" borderId="60" xfId="10" applyFont="1" applyBorder="1" applyAlignment="1">
      <alignment horizontal="right" vertical="center"/>
    </xf>
    <xf numFmtId="0" fontId="40" fillId="2" borderId="60" xfId="10" applyFont="1" applyBorder="1" applyAlignment="1">
      <alignment vertical="center" wrapText="1"/>
    </xf>
    <xf numFmtId="41" fontId="40" fillId="2" borderId="60" xfId="10" applyNumberFormat="1" applyFont="1" applyBorder="1" applyAlignment="1">
      <alignment vertical="center"/>
    </xf>
    <xf numFmtId="0" fontId="36" fillId="5" borderId="61" xfId="14" applyFont="1" applyBorder="1" applyAlignment="1">
      <alignment horizontal="right" vertical="center"/>
    </xf>
    <xf numFmtId="0" fontId="36" fillId="5" borderId="61" xfId="14" applyFont="1" applyBorder="1" applyAlignment="1">
      <alignment vertical="center" wrapText="1"/>
    </xf>
    <xf numFmtId="41" fontId="36" fillId="5" borderId="61" xfId="14" applyNumberFormat="1" applyFont="1" applyBorder="1" applyAlignment="1">
      <alignment vertical="center"/>
    </xf>
    <xf numFmtId="41" fontId="7" fillId="0" borderId="0" xfId="0" applyNumberFormat="1" applyFont="1"/>
    <xf numFmtId="0" fontId="41" fillId="0" borderId="55" xfId="8" applyFont="1" applyBorder="1" applyAlignment="1">
      <alignment horizontal="right" vertical="center"/>
    </xf>
    <xf numFmtId="0" fontId="41" fillId="0" borderId="55" xfId="8" applyFont="1" applyBorder="1" applyAlignment="1">
      <alignment vertical="center" wrapText="1"/>
    </xf>
    <xf numFmtId="41" fontId="41" fillId="0" borderId="55" xfId="8" applyNumberFormat="1" applyFont="1" applyBorder="1" applyAlignment="1">
      <alignment vertical="center"/>
    </xf>
    <xf numFmtId="10" fontId="41" fillId="0" borderId="55" xfId="8" applyNumberFormat="1" applyFont="1" applyBorder="1" applyAlignment="1">
      <alignment vertical="center"/>
    </xf>
    <xf numFmtId="0" fontId="41" fillId="0" borderId="58" xfId="8" applyFont="1" applyBorder="1" applyAlignment="1">
      <alignment horizontal="right" vertical="center"/>
    </xf>
    <xf numFmtId="0" fontId="41" fillId="0" borderId="58" xfId="8" applyFont="1" applyBorder="1" applyAlignment="1">
      <alignment vertical="center" wrapText="1"/>
    </xf>
    <xf numFmtId="41" fontId="41" fillId="0" borderId="58" xfId="8" applyNumberFormat="1" applyFont="1" applyBorder="1" applyAlignment="1">
      <alignment vertical="center"/>
    </xf>
    <xf numFmtId="10" fontId="41" fillId="0" borderId="58" xfId="8" applyNumberFormat="1" applyFont="1" applyBorder="1" applyAlignment="1">
      <alignment vertical="center"/>
    </xf>
    <xf numFmtId="0" fontId="41" fillId="0" borderId="54" xfId="8" applyFont="1" applyBorder="1" applyAlignment="1">
      <alignment horizontal="right" vertical="center"/>
    </xf>
    <xf numFmtId="0" fontId="41" fillId="0" borderId="54" xfId="8" applyFont="1" applyBorder="1" applyAlignment="1">
      <alignment vertical="center" wrapText="1"/>
    </xf>
    <xf numFmtId="41" fontId="41" fillId="0" borderId="54" xfId="8" applyNumberFormat="1" applyFont="1" applyBorder="1" applyAlignment="1">
      <alignment vertical="center"/>
    </xf>
    <xf numFmtId="10" fontId="41" fillId="0" borderId="54" xfId="8" applyNumberFormat="1" applyFont="1" applyBorder="1" applyAlignment="1">
      <alignment vertical="center"/>
    </xf>
    <xf numFmtId="0" fontId="41" fillId="0" borderId="59" xfId="8" applyFont="1" applyBorder="1" applyAlignment="1">
      <alignment horizontal="right" vertical="center"/>
    </xf>
    <xf numFmtId="0" fontId="41" fillId="0" borderId="59" xfId="8" applyFont="1" applyBorder="1" applyAlignment="1">
      <alignment vertical="center" wrapText="1"/>
    </xf>
    <xf numFmtId="41" fontId="41" fillId="0" borderId="59" xfId="8" applyNumberFormat="1" applyFont="1" applyBorder="1" applyAlignment="1">
      <alignment vertical="center"/>
    </xf>
    <xf numFmtId="10" fontId="41" fillId="0" borderId="59" xfId="8" applyNumberFormat="1" applyFont="1" applyBorder="1" applyAlignment="1">
      <alignment vertical="center"/>
    </xf>
    <xf numFmtId="0" fontId="41" fillId="0" borderId="56" xfId="8" applyFont="1" applyBorder="1" applyAlignment="1">
      <alignment horizontal="right" vertical="center"/>
    </xf>
    <xf numFmtId="0" fontId="41" fillId="0" borderId="56" xfId="8" applyFont="1" applyBorder="1" applyAlignment="1">
      <alignment vertical="center" wrapText="1"/>
    </xf>
    <xf numFmtId="41" fontId="41" fillId="0" borderId="56" xfId="8" applyNumberFormat="1" applyFont="1" applyBorder="1" applyAlignment="1">
      <alignment vertical="center"/>
    </xf>
    <xf numFmtId="10" fontId="41" fillId="0" borderId="56" xfId="8" applyNumberFormat="1" applyFont="1" applyBorder="1" applyAlignment="1">
      <alignment vertical="center"/>
    </xf>
    <xf numFmtId="0" fontId="41" fillId="0" borderId="62" xfId="8" applyFont="1" applyBorder="1" applyAlignment="1">
      <alignment horizontal="right" vertical="center"/>
    </xf>
    <xf numFmtId="0" fontId="41" fillId="0" borderId="62" xfId="8" applyFont="1" applyBorder="1" applyAlignment="1">
      <alignment vertical="center" wrapText="1"/>
    </xf>
    <xf numFmtId="41" fontId="41" fillId="0" borderId="62" xfId="8" applyNumberFormat="1" applyFont="1" applyBorder="1" applyAlignment="1">
      <alignment vertical="center"/>
    </xf>
    <xf numFmtId="10" fontId="41" fillId="0" borderId="62" xfId="8" applyNumberFormat="1" applyFont="1" applyBorder="1" applyAlignment="1">
      <alignment vertical="center"/>
    </xf>
    <xf numFmtId="0" fontId="4" fillId="4" borderId="35" xfId="15" applyFill="1"/>
    <xf numFmtId="0" fontId="8" fillId="4" borderId="35" xfId="15" applyFont="1" applyFill="1"/>
    <xf numFmtId="0" fontId="42" fillId="5" borderId="34" xfId="14" applyFont="1" applyAlignment="1">
      <alignment horizontal="right" vertical="center"/>
    </xf>
    <xf numFmtId="0" fontId="42" fillId="5" borderId="34" xfId="14" applyFont="1" applyAlignment="1">
      <alignment vertical="center" wrapText="1"/>
    </xf>
    <xf numFmtId="41" fontId="42" fillId="5" borderId="34" xfId="14" applyNumberFormat="1" applyFont="1" applyAlignment="1">
      <alignment vertical="center"/>
    </xf>
    <xf numFmtId="0" fontId="14" fillId="4" borderId="31" xfId="8" applyFill="1" applyAlignment="1">
      <alignment horizontal="right" vertical="center"/>
    </xf>
    <xf numFmtId="0" fontId="14" fillId="4" borderId="31" xfId="8" applyFill="1" applyAlignment="1">
      <alignment vertical="center" wrapText="1"/>
    </xf>
    <xf numFmtId="41" fontId="14" fillId="4" borderId="31" xfId="8" applyNumberFormat="1" applyFill="1" applyAlignment="1">
      <alignment vertical="center"/>
    </xf>
    <xf numFmtId="0" fontId="25" fillId="4" borderId="31" xfId="8" applyFont="1" applyFill="1" applyAlignment="1">
      <alignment horizontal="right" vertical="center"/>
    </xf>
    <xf numFmtId="0" fontId="25" fillId="4" borderId="31" xfId="8" applyFont="1" applyFill="1" applyAlignment="1">
      <alignment vertical="center" wrapText="1"/>
    </xf>
    <xf numFmtId="41" fontId="25" fillId="4" borderId="31" xfId="8" applyNumberFormat="1" applyFont="1" applyFill="1" applyAlignment="1">
      <alignment vertical="center"/>
    </xf>
    <xf numFmtId="0" fontId="26" fillId="4" borderId="32" xfId="13" applyFont="1" applyAlignment="1">
      <alignment vertical="center"/>
    </xf>
    <xf numFmtId="0" fontId="40" fillId="2" borderId="33" xfId="10" applyFont="1" applyBorder="1" applyAlignment="1">
      <alignment horizontal="right" vertical="center"/>
    </xf>
    <xf numFmtId="0" fontId="40" fillId="2" borderId="33" xfId="10" applyFont="1" applyBorder="1" applyAlignment="1">
      <alignment vertical="center" wrapText="1"/>
    </xf>
    <xf numFmtId="41" fontId="40" fillId="2" borderId="33" xfId="10" applyNumberFormat="1" applyFont="1" applyBorder="1" applyAlignment="1">
      <alignment vertical="center"/>
    </xf>
    <xf numFmtId="0" fontId="43" fillId="4" borderId="33" xfId="12" applyFont="1" applyAlignment="1">
      <alignment horizontal="right" vertical="center"/>
    </xf>
    <xf numFmtId="0" fontId="43" fillId="4" borderId="33" xfId="12" applyFont="1" applyAlignment="1">
      <alignment vertical="center" wrapText="1"/>
    </xf>
    <xf numFmtId="41" fontId="43" fillId="4" borderId="33" xfId="12" applyNumberFormat="1" applyFont="1" applyAlignment="1">
      <alignment vertical="center"/>
    </xf>
    <xf numFmtId="0" fontId="40" fillId="2" borderId="52" xfId="10" applyFont="1" applyBorder="1" applyAlignment="1">
      <alignment horizontal="right" vertical="center"/>
    </xf>
    <xf numFmtId="0" fontId="40" fillId="2" borderId="52" xfId="10" applyFont="1" applyBorder="1" applyAlignment="1">
      <alignment vertical="center" wrapText="1"/>
    </xf>
    <xf numFmtId="41" fontId="40" fillId="2" borderId="52" xfId="10" applyNumberFormat="1" applyFont="1" applyBorder="1" applyAlignment="1">
      <alignment vertical="center"/>
    </xf>
    <xf numFmtId="0" fontId="40" fillId="2" borderId="53" xfId="10" applyFont="1" applyBorder="1" applyAlignment="1">
      <alignment horizontal="right" vertical="center"/>
    </xf>
    <xf numFmtId="0" fontId="40" fillId="2" borderId="53" xfId="10" applyFont="1" applyBorder="1" applyAlignment="1">
      <alignment vertical="center" wrapText="1"/>
    </xf>
    <xf numFmtId="41" fontId="40" fillId="2" borderId="53" xfId="10" applyNumberFormat="1" applyFont="1" applyBorder="1" applyAlignment="1">
      <alignment vertical="center"/>
    </xf>
    <xf numFmtId="0" fontId="43" fillId="4" borderId="51" xfId="12" applyFont="1" applyBorder="1" applyAlignment="1">
      <alignment horizontal="right" vertical="center"/>
    </xf>
    <xf numFmtId="0" fontId="43" fillId="4" borderId="51" xfId="12" applyFont="1" applyBorder="1" applyAlignment="1">
      <alignment vertical="center" wrapText="1"/>
    </xf>
    <xf numFmtId="41" fontId="43" fillId="4" borderId="51" xfId="12" applyNumberFormat="1" applyFont="1" applyBorder="1" applyAlignment="1">
      <alignment vertical="center"/>
    </xf>
    <xf numFmtId="0" fontId="40" fillId="2" borderId="63" xfId="10" applyFont="1" applyBorder="1" applyAlignment="1">
      <alignment horizontal="right" vertical="center"/>
    </xf>
    <xf numFmtId="0" fontId="40" fillId="2" borderId="63" xfId="10" applyFont="1" applyBorder="1" applyAlignment="1">
      <alignment vertical="center" wrapText="1"/>
    </xf>
    <xf numFmtId="41" fontId="40" fillId="2" borderId="63" xfId="10" applyNumberFormat="1" applyFont="1" applyBorder="1" applyAlignment="1">
      <alignment vertical="center"/>
    </xf>
    <xf numFmtId="0" fontId="40" fillId="2" borderId="51" xfId="10" applyFont="1" applyBorder="1" applyAlignment="1">
      <alignment horizontal="right" vertical="center"/>
    </xf>
    <xf numFmtId="0" fontId="40" fillId="2" borderId="51" xfId="10" applyFont="1" applyBorder="1" applyAlignment="1">
      <alignment vertical="center" wrapText="1"/>
    </xf>
    <xf numFmtId="41" fontId="40" fillId="2" borderId="51" xfId="10" applyNumberFormat="1" applyFont="1" applyBorder="1" applyAlignment="1">
      <alignment vertical="center"/>
    </xf>
    <xf numFmtId="0" fontId="26" fillId="4" borderId="57" xfId="13" applyFont="1" applyBorder="1" applyAlignment="1">
      <alignment vertical="center"/>
    </xf>
    <xf numFmtId="0" fontId="17" fillId="4" borderId="53" xfId="12" applyBorder="1" applyAlignment="1">
      <alignment horizontal="right" vertical="center"/>
    </xf>
    <xf numFmtId="0" fontId="17" fillId="4" borderId="53" xfId="12" applyBorder="1" applyAlignment="1">
      <alignment vertical="center" wrapText="1"/>
    </xf>
    <xf numFmtId="41" fontId="17" fillId="4" borderId="53" xfId="12" applyNumberFormat="1" applyBorder="1" applyAlignment="1">
      <alignment vertical="center"/>
    </xf>
    <xf numFmtId="0" fontId="17" fillId="4" borderId="64" xfId="12" applyBorder="1" applyAlignment="1">
      <alignment horizontal="right" vertical="center"/>
    </xf>
    <xf numFmtId="0" fontId="17" fillId="4" borderId="64" xfId="12" applyBorder="1" applyAlignment="1">
      <alignment vertical="center" wrapText="1"/>
    </xf>
    <xf numFmtId="41" fontId="17" fillId="4" borderId="64" xfId="12" applyNumberFormat="1" applyBorder="1" applyAlignment="1">
      <alignment vertical="center"/>
    </xf>
    <xf numFmtId="0" fontId="19" fillId="0" borderId="33" xfId="10" applyFont="1" applyFill="1" applyBorder="1" applyAlignment="1">
      <alignment horizontal="right" vertical="center"/>
    </xf>
    <xf numFmtId="0" fontId="19" fillId="0" borderId="33" xfId="10" applyFont="1" applyFill="1" applyBorder="1" applyAlignment="1">
      <alignment vertical="center" wrapText="1"/>
    </xf>
    <xf numFmtId="41" fontId="19" fillId="0" borderId="33" xfId="10" applyNumberFormat="1" applyFont="1" applyFill="1" applyBorder="1" applyAlignment="1">
      <alignment vertical="center"/>
    </xf>
    <xf numFmtId="0" fontId="19" fillId="0" borderId="0" xfId="10" applyFont="1" applyFill="1"/>
    <xf numFmtId="0" fontId="43" fillId="4" borderId="64" xfId="12" applyFont="1" applyBorder="1" applyAlignment="1">
      <alignment horizontal="right" vertical="center"/>
    </xf>
    <xf numFmtId="0" fontId="43" fillId="4" borderId="64" xfId="12" applyFont="1" applyBorder="1" applyAlignment="1">
      <alignment vertical="center" wrapText="1"/>
    </xf>
    <xf numFmtId="41" fontId="43" fillId="4" borderId="64" xfId="12" applyNumberFormat="1" applyFont="1" applyBorder="1" applyAlignment="1">
      <alignment vertical="center"/>
    </xf>
    <xf numFmtId="0" fontId="43" fillId="4" borderId="52" xfId="12" applyFont="1" applyBorder="1" applyAlignment="1">
      <alignment horizontal="right" vertical="center"/>
    </xf>
    <xf numFmtId="0" fontId="43" fillId="4" borderId="52" xfId="12" applyFont="1" applyBorder="1" applyAlignment="1">
      <alignment vertical="center" wrapText="1"/>
    </xf>
    <xf numFmtId="41" fontId="43" fillId="4" borderId="52" xfId="12" applyNumberFormat="1" applyFont="1" applyBorder="1" applyAlignment="1">
      <alignment vertical="center"/>
    </xf>
    <xf numFmtId="10" fontId="8" fillId="4" borderId="35" xfId="15" applyNumberFormat="1" applyFont="1" applyFill="1" applyAlignment="1">
      <alignment vertical="center"/>
    </xf>
    <xf numFmtId="0" fontId="30" fillId="3" borderId="35" xfId="11" applyFont="1" applyBorder="1" applyAlignment="1">
      <alignment horizontal="right" vertical="center"/>
    </xf>
    <xf numFmtId="0" fontId="30" fillId="3" borderId="35" xfId="11" applyFont="1" applyBorder="1" applyAlignment="1">
      <alignment vertical="center" wrapText="1"/>
    </xf>
    <xf numFmtId="41" fontId="30" fillId="3" borderId="35" xfId="11" applyNumberFormat="1" applyFont="1" applyBorder="1" applyAlignment="1">
      <alignment vertical="center"/>
    </xf>
    <xf numFmtId="0" fontId="30" fillId="3" borderId="35" xfId="11" applyFont="1" applyBorder="1"/>
    <xf numFmtId="0" fontId="44" fillId="5" borderId="34" xfId="14" applyFont="1" applyAlignment="1">
      <alignment horizontal="right" vertical="center"/>
    </xf>
    <xf numFmtId="0" fontId="44" fillId="5" borderId="34" xfId="14" applyFont="1" applyAlignment="1">
      <alignment vertical="center" wrapText="1"/>
    </xf>
    <xf numFmtId="41" fontId="44" fillId="5" borderId="34" xfId="14" applyNumberFormat="1" applyFont="1" applyAlignment="1">
      <alignment vertical="center"/>
    </xf>
    <xf numFmtId="0" fontId="30" fillId="3" borderId="35" xfId="11" applyFont="1" applyBorder="1" applyAlignment="1">
      <alignment vertical="center"/>
    </xf>
    <xf numFmtId="0" fontId="35" fillId="3" borderId="35" xfId="11" applyFont="1" applyBorder="1" applyAlignment="1">
      <alignment horizontal="right" vertical="center"/>
    </xf>
    <xf numFmtId="0" fontId="35" fillId="3" borderId="35" xfId="11" applyFont="1" applyBorder="1" applyAlignment="1">
      <alignment vertical="center"/>
    </xf>
    <xf numFmtId="41" fontId="35" fillId="3" borderId="35" xfId="11" applyNumberFormat="1" applyFont="1" applyBorder="1" applyAlignment="1">
      <alignment vertical="center"/>
    </xf>
    <xf numFmtId="0" fontId="35" fillId="3" borderId="35" xfId="11" applyFont="1" applyBorder="1"/>
    <xf numFmtId="0" fontId="37" fillId="2" borderId="33" xfId="10" applyFont="1" applyBorder="1" applyAlignment="1">
      <alignment horizontal="right" vertical="center"/>
    </xf>
    <xf numFmtId="0" fontId="37" fillId="2" borderId="33" xfId="10" applyFont="1" applyBorder="1" applyAlignment="1">
      <alignment vertical="center" wrapText="1"/>
    </xf>
    <xf numFmtId="41" fontId="37" fillId="2" borderId="33" xfId="10" applyNumberFormat="1" applyFont="1" applyBorder="1" applyAlignment="1">
      <alignment vertical="center"/>
    </xf>
    <xf numFmtId="0" fontId="38" fillId="4" borderId="64" xfId="12" applyFont="1" applyBorder="1" applyAlignment="1">
      <alignment horizontal="right" vertical="center"/>
    </xf>
    <xf numFmtId="0" fontId="38" fillId="4" borderId="64" xfId="12" applyFont="1" applyBorder="1" applyAlignment="1">
      <alignment vertical="center" wrapText="1"/>
    </xf>
    <xf numFmtId="41" fontId="38" fillId="4" borderId="64" xfId="12" applyNumberFormat="1" applyFont="1" applyBorder="1" applyAlignment="1">
      <alignment vertical="center"/>
    </xf>
    <xf numFmtId="0" fontId="40" fillId="2" borderId="57" xfId="10" applyFont="1" applyBorder="1" applyAlignment="1">
      <alignment horizontal="right" vertical="center"/>
    </xf>
    <xf numFmtId="0" fontId="40" fillId="2" borderId="57" xfId="10" applyFont="1" applyBorder="1" applyAlignment="1">
      <alignment vertical="center" wrapText="1"/>
    </xf>
    <xf numFmtId="41" fontId="40" fillId="2" borderId="57" xfId="10" applyNumberFormat="1" applyFont="1" applyBorder="1" applyAlignment="1">
      <alignment vertical="center"/>
    </xf>
    <xf numFmtId="0" fontId="2" fillId="0" borderId="0" xfId="0" applyFont="1"/>
    <xf numFmtId="0" fontId="43" fillId="4" borderId="33" xfId="12" applyFont="1"/>
    <xf numFmtId="0" fontId="4" fillId="4" borderId="35" xfId="15" applyFont="1" applyFill="1"/>
    <xf numFmtId="0" fontId="43" fillId="4" borderId="64" xfId="12" applyFont="1" applyBorder="1"/>
    <xf numFmtId="0" fontId="43" fillId="4" borderId="52" xfId="12" applyFont="1" applyBorder="1"/>
    <xf numFmtId="0" fontId="43" fillId="4" borderId="51" xfId="12" applyFont="1" applyBorder="1"/>
    <xf numFmtId="0" fontId="17" fillId="4" borderId="53" xfId="12" applyBorder="1"/>
    <xf numFmtId="10" fontId="18" fillId="4" borderId="32" xfId="13" applyNumberFormat="1"/>
    <xf numFmtId="10" fontId="37" fillId="2" borderId="33" xfId="10" applyNumberFormat="1" applyFont="1" applyBorder="1"/>
    <xf numFmtId="0" fontId="45" fillId="5" borderId="34" xfId="14" applyFont="1"/>
    <xf numFmtId="0" fontId="18" fillId="4" borderId="57" xfId="13" applyBorder="1" applyAlignment="1">
      <alignment horizontal="right" vertical="center"/>
    </xf>
    <xf numFmtId="0" fontId="18" fillId="4" borderId="57" xfId="13" applyBorder="1" applyAlignment="1">
      <alignment vertical="center" wrapText="1"/>
    </xf>
    <xf numFmtId="41" fontId="18" fillId="4" borderId="57" xfId="13" applyNumberFormat="1" applyBorder="1" applyAlignment="1">
      <alignment vertical="center"/>
    </xf>
    <xf numFmtId="0" fontId="43" fillId="4" borderId="65" xfId="12" applyFont="1" applyBorder="1" applyAlignment="1">
      <alignment horizontal="right" vertical="center"/>
    </xf>
    <xf numFmtId="0" fontId="43" fillId="4" borderId="65" xfId="12" applyFont="1" applyBorder="1" applyAlignment="1">
      <alignment vertical="center" wrapText="1"/>
    </xf>
    <xf numFmtId="41" fontId="43" fillId="4" borderId="65" xfId="12" applyNumberFormat="1" applyFont="1" applyBorder="1" applyAlignment="1">
      <alignment vertical="center"/>
    </xf>
    <xf numFmtId="0" fontId="43" fillId="4" borderId="65" xfId="12" applyFont="1" applyBorder="1"/>
    <xf numFmtId="0" fontId="43" fillId="4" borderId="66" xfId="12" applyFont="1" applyBorder="1"/>
    <xf numFmtId="10" fontId="14" fillId="4" borderId="31" xfId="8" applyNumberFormat="1" applyFill="1" applyAlignment="1">
      <alignment vertical="center"/>
    </xf>
    <xf numFmtId="10" fontId="18" fillId="4" borderId="57" xfId="13" applyNumberFormat="1" applyBorder="1"/>
    <xf numFmtId="0" fontId="33" fillId="3" borderId="33" xfId="11" applyNumberFormat="1" applyFont="1" applyBorder="1" applyAlignment="1">
      <alignment horizontal="center" vertical="distributed"/>
    </xf>
    <xf numFmtId="0" fontId="33" fillId="3" borderId="33" xfId="11" applyNumberFormat="1" applyFont="1" applyBorder="1" applyAlignment="1">
      <alignment horizontal="center" vertical="distributed" wrapText="1"/>
    </xf>
    <xf numFmtId="0" fontId="14" fillId="4" borderId="31" xfId="8" applyFill="1"/>
    <xf numFmtId="0" fontId="14" fillId="0" borderId="31" xfId="8"/>
    <xf numFmtId="0" fontId="43" fillId="4" borderId="66" xfId="12" applyFont="1" applyBorder="1" applyAlignment="1">
      <alignment horizontal="right" vertical="center"/>
    </xf>
    <xf numFmtId="0" fontId="43" fillId="4" borderId="66" xfId="12" applyFont="1" applyBorder="1" applyAlignment="1">
      <alignment vertical="center" wrapText="1"/>
    </xf>
    <xf numFmtId="41" fontId="43" fillId="4" borderId="66" xfId="12" applyNumberFormat="1" applyFont="1" applyBorder="1" applyAlignment="1">
      <alignment vertical="center"/>
    </xf>
    <xf numFmtId="10" fontId="29" fillId="5" borderId="34" xfId="14" applyNumberFormat="1" applyFont="1" applyAlignment="1">
      <alignment vertical="center"/>
    </xf>
    <xf numFmtId="10" fontId="14" fillId="4" borderId="31" xfId="8" applyNumberFormat="1" applyFill="1"/>
    <xf numFmtId="0" fontId="18" fillId="4" borderId="32" xfId="13" applyAlignment="1">
      <alignment vertical="center"/>
    </xf>
    <xf numFmtId="0" fontId="37" fillId="2" borderId="33" xfId="10" applyFont="1" applyBorder="1" applyAlignment="1">
      <alignment vertical="center"/>
    </xf>
    <xf numFmtId="0" fontId="7" fillId="0" borderId="68" xfId="0" applyFont="1" applyBorder="1"/>
    <xf numFmtId="0" fontId="7" fillId="0" borderId="69" xfId="0" applyFont="1" applyBorder="1"/>
    <xf numFmtId="0" fontId="7" fillId="0" borderId="70" xfId="0" applyFont="1" applyBorder="1"/>
    <xf numFmtId="0" fontId="7" fillId="0" borderId="0" xfId="0" applyFont="1" applyBorder="1"/>
    <xf numFmtId="0" fontId="14" fillId="0" borderId="31" xfId="8" applyAlignment="1">
      <alignment horizontal="right" vertical="center"/>
    </xf>
    <xf numFmtId="0" fontId="14" fillId="0" borderId="31" xfId="8" applyAlignment="1">
      <alignment vertical="center" wrapText="1"/>
    </xf>
    <xf numFmtId="41" fontId="14" fillId="0" borderId="31" xfId="8" applyNumberFormat="1" applyAlignment="1">
      <alignment vertical="center"/>
    </xf>
    <xf numFmtId="0" fontId="43" fillId="4" borderId="53" xfId="12" applyFont="1" applyBorder="1" applyAlignment="1">
      <alignment horizontal="right" vertical="center"/>
    </xf>
    <xf numFmtId="0" fontId="43" fillId="4" borderId="53" xfId="12" applyFont="1" applyBorder="1" applyAlignment="1">
      <alignment vertical="center" wrapText="1"/>
    </xf>
    <xf numFmtId="41" fontId="43" fillId="4" borderId="53" xfId="12" applyNumberFormat="1" applyFont="1" applyBorder="1" applyAlignment="1">
      <alignment vertical="center"/>
    </xf>
    <xf numFmtId="0" fontId="43" fillId="4" borderId="53" xfId="12" applyFont="1" applyBorder="1"/>
    <xf numFmtId="164" fontId="19" fillId="0" borderId="0" xfId="16" applyNumberFormat="1" applyFont="1" applyFill="1"/>
    <xf numFmtId="0" fontId="21" fillId="0" borderId="0" xfId="2" applyFont="1" applyFill="1" applyAlignment="1">
      <alignment horizontal="center"/>
    </xf>
    <xf numFmtId="0" fontId="33" fillId="3" borderId="33" xfId="11" applyNumberFormat="1" applyFont="1" applyBorder="1" applyAlignment="1">
      <alignment horizontal="center" vertical="distributed"/>
    </xf>
    <xf numFmtId="0" fontId="33" fillId="3" borderId="33" xfId="11" applyNumberFormat="1" applyFont="1" applyBorder="1" applyAlignment="1">
      <alignment horizontal="center" vertical="distributed" wrapText="1"/>
    </xf>
    <xf numFmtId="10" fontId="25" fillId="4" borderId="31" xfId="8" applyNumberFormat="1" applyFont="1" applyFill="1" applyAlignment="1">
      <alignment vertical="center"/>
    </xf>
    <xf numFmtId="0" fontId="25" fillId="4" borderId="31" xfId="8" applyFont="1" applyFill="1"/>
    <xf numFmtId="0" fontId="35" fillId="3" borderId="35" xfId="11" applyFont="1" applyBorder="1" applyAlignment="1">
      <alignment vertical="center" wrapText="1"/>
    </xf>
    <xf numFmtId="10" fontId="25" fillId="4" borderId="31" xfId="8" applyNumberFormat="1" applyFont="1" applyFill="1"/>
    <xf numFmtId="10" fontId="40" fillId="2" borderId="33" xfId="10" applyNumberFormat="1" applyFont="1" applyBorder="1"/>
    <xf numFmtId="0" fontId="38" fillId="4" borderId="64" xfId="12" applyFont="1" applyBorder="1"/>
    <xf numFmtId="0" fontId="38" fillId="4" borderId="51" xfId="12" applyFont="1" applyBorder="1"/>
    <xf numFmtId="0" fontId="38" fillId="4" borderId="65" xfId="12" applyFont="1" applyBorder="1" applyAlignment="1">
      <alignment horizontal="right" vertical="center"/>
    </xf>
    <xf numFmtId="0" fontId="38" fillId="4" borderId="65" xfId="12" applyFont="1" applyBorder="1" applyAlignment="1">
      <alignment vertical="center" wrapText="1"/>
    </xf>
    <xf numFmtId="41" fontId="38" fillId="4" borderId="65" xfId="12" applyNumberFormat="1" applyFont="1" applyBorder="1" applyAlignment="1">
      <alignment vertical="center"/>
    </xf>
    <xf numFmtId="0" fontId="38" fillId="4" borderId="65" xfId="12" applyFont="1" applyBorder="1"/>
    <xf numFmtId="0" fontId="34" fillId="4" borderId="53" xfId="12" applyFont="1" applyBorder="1"/>
    <xf numFmtId="10" fontId="40" fillId="2" borderId="53" xfId="10" applyNumberFormat="1" applyFont="1" applyBorder="1"/>
    <xf numFmtId="0" fontId="38" fillId="4" borderId="33" xfId="12" applyFont="1"/>
    <xf numFmtId="0" fontId="47" fillId="4" borderId="32" xfId="13" applyFont="1" applyAlignment="1">
      <alignment horizontal="right" vertical="center"/>
    </xf>
    <xf numFmtId="0" fontId="47" fillId="4" borderId="32" xfId="13" applyFont="1" applyAlignment="1">
      <alignment vertical="center" wrapText="1"/>
    </xf>
    <xf numFmtId="41" fontId="47" fillId="4" borderId="32" xfId="13" applyNumberFormat="1" applyFont="1" applyAlignment="1">
      <alignment vertical="center"/>
    </xf>
    <xf numFmtId="0" fontId="47" fillId="4" borderId="32" xfId="13" applyFont="1"/>
    <xf numFmtId="0" fontId="38" fillId="4" borderId="67" xfId="12" applyFont="1" applyBorder="1" applyAlignment="1">
      <alignment horizontal="right" vertical="center"/>
    </xf>
    <xf numFmtId="0" fontId="38" fillId="4" borderId="67" xfId="12" applyFont="1" applyBorder="1" applyAlignment="1">
      <alignment vertical="center" wrapText="1"/>
    </xf>
    <xf numFmtId="41" fontId="38" fillId="4" borderId="67" xfId="12" applyNumberFormat="1" applyFont="1" applyBorder="1" applyAlignment="1">
      <alignment vertical="center"/>
    </xf>
    <xf numFmtId="0" fontId="38" fillId="4" borderId="67" xfId="12" applyFont="1" applyBorder="1"/>
    <xf numFmtId="0" fontId="34" fillId="4" borderId="65" xfId="12" applyFont="1" applyBorder="1" applyAlignment="1">
      <alignment horizontal="right" vertical="center"/>
    </xf>
    <xf numFmtId="0" fontId="34" fillId="4" borderId="65" xfId="12" applyFont="1" applyBorder="1" applyAlignment="1">
      <alignment vertical="center" wrapText="1"/>
    </xf>
    <xf numFmtId="41" fontId="34" fillId="4" borderId="65" xfId="12" applyNumberFormat="1" applyFont="1" applyBorder="1" applyAlignment="1">
      <alignment vertical="center"/>
    </xf>
    <xf numFmtId="0" fontId="34" fillId="4" borderId="65" xfId="12" applyFont="1" applyBorder="1"/>
    <xf numFmtId="0" fontId="38" fillId="4" borderId="33" xfId="12" applyFont="1" applyBorder="1" applyAlignment="1">
      <alignment horizontal="right" vertical="center"/>
    </xf>
    <xf numFmtId="0" fontId="38" fillId="4" borderId="33" xfId="12" applyFont="1" applyBorder="1" applyAlignment="1">
      <alignment vertical="center" wrapText="1"/>
    </xf>
    <xf numFmtId="41" fontId="38" fillId="4" borderId="33" xfId="12" applyNumberFormat="1" applyFont="1" applyBorder="1" applyAlignment="1">
      <alignment vertical="center"/>
    </xf>
    <xf numFmtId="0" fontId="38" fillId="4" borderId="33" xfId="12" applyFont="1" applyBorder="1"/>
    <xf numFmtId="41" fontId="48" fillId="0" borderId="0" xfId="0" applyNumberFormat="1" applyFont="1"/>
    <xf numFmtId="0" fontId="49" fillId="0" borderId="0" xfId="0" applyFont="1"/>
    <xf numFmtId="41" fontId="50" fillId="4" borderId="52" xfId="12" applyNumberFormat="1" applyFont="1" applyBorder="1" applyAlignment="1">
      <alignment vertical="center"/>
    </xf>
    <xf numFmtId="41" fontId="50" fillId="4" borderId="51" xfId="12" applyNumberFormat="1" applyFont="1" applyBorder="1" applyAlignment="1">
      <alignment vertical="center"/>
    </xf>
    <xf numFmtId="41" fontId="50" fillId="4" borderId="64" xfId="12" applyNumberFormat="1" applyFont="1" applyBorder="1" applyAlignment="1">
      <alignment vertical="center"/>
    </xf>
    <xf numFmtId="41" fontId="50" fillId="4" borderId="65" xfId="12" applyNumberFormat="1" applyFont="1" applyBorder="1" applyAlignment="1">
      <alignment vertical="center"/>
    </xf>
    <xf numFmtId="41" fontId="51" fillId="4" borderId="65" xfId="12" applyNumberFormat="1" applyFont="1" applyBorder="1" applyAlignment="1">
      <alignment vertical="center"/>
    </xf>
    <xf numFmtId="41" fontId="51" fillId="4" borderId="64" xfId="12" applyNumberFormat="1" applyFont="1" applyBorder="1" applyAlignment="1">
      <alignment vertical="center"/>
    </xf>
    <xf numFmtId="41" fontId="51" fillId="4" borderId="51" xfId="12" applyNumberFormat="1" applyFont="1" applyBorder="1" applyAlignment="1">
      <alignment vertical="center"/>
    </xf>
    <xf numFmtId="41" fontId="50" fillId="4" borderId="33" xfId="12" applyNumberFormat="1" applyFont="1" applyAlignment="1">
      <alignment vertical="center"/>
    </xf>
    <xf numFmtId="41" fontId="51" fillId="0" borderId="55" xfId="8" applyNumberFormat="1" applyFont="1" applyBorder="1" applyAlignment="1">
      <alignment vertical="center"/>
    </xf>
    <xf numFmtId="41" fontId="51" fillId="4" borderId="50" xfId="12" applyNumberFormat="1" applyFont="1" applyBorder="1" applyAlignment="1">
      <alignment vertical="center"/>
    </xf>
    <xf numFmtId="41" fontId="51" fillId="4" borderId="52" xfId="12" applyNumberFormat="1" applyFont="1" applyBorder="1" applyAlignment="1">
      <alignment vertical="center"/>
    </xf>
    <xf numFmtId="0" fontId="12" fillId="0" borderId="0" xfId="3" applyFont="1" applyFill="1"/>
    <xf numFmtId="41" fontId="52" fillId="0" borderId="0" xfId="1" applyFont="1" applyFill="1"/>
    <xf numFmtId="41" fontId="52" fillId="0" borderId="0" xfId="3" applyNumberFormat="1" applyFont="1" applyFill="1"/>
    <xf numFmtId="0" fontId="12" fillId="0" borderId="0" xfId="3" applyFont="1" applyFill="1" applyBorder="1"/>
    <xf numFmtId="0" fontId="54" fillId="0" borderId="0" xfId="0" applyFont="1"/>
    <xf numFmtId="41" fontId="55" fillId="4" borderId="64" xfId="12" applyNumberFormat="1" applyFont="1" applyBorder="1" applyAlignment="1">
      <alignment vertical="center"/>
    </xf>
    <xf numFmtId="41" fontId="55" fillId="4" borderId="51" xfId="12" applyNumberFormat="1" applyFont="1" applyBorder="1" applyAlignment="1">
      <alignment vertical="center"/>
    </xf>
    <xf numFmtId="41" fontId="55" fillId="4" borderId="65" xfId="12" applyNumberFormat="1" applyFont="1" applyBorder="1" applyAlignment="1">
      <alignment vertical="center"/>
    </xf>
    <xf numFmtId="0" fontId="56" fillId="2" borderId="33" xfId="10" applyFont="1" applyBorder="1" applyAlignment="1">
      <alignment horizontal="right" vertical="center"/>
    </xf>
    <xf numFmtId="0" fontId="56" fillId="2" borderId="33" xfId="10" applyFont="1" applyBorder="1" applyAlignment="1">
      <alignment vertical="center" wrapText="1"/>
    </xf>
    <xf numFmtId="0" fontId="55" fillId="4" borderId="64" xfId="12" applyFont="1" applyBorder="1" applyAlignment="1">
      <alignment horizontal="right" vertical="center"/>
    </xf>
    <xf numFmtId="0" fontId="55" fillId="4" borderId="64" xfId="12" applyFont="1" applyBorder="1" applyAlignment="1">
      <alignment vertical="center" wrapText="1"/>
    </xf>
    <xf numFmtId="0" fontId="55" fillId="4" borderId="51" xfId="12" applyFont="1" applyBorder="1" applyAlignment="1">
      <alignment horizontal="right" vertical="center"/>
    </xf>
    <xf numFmtId="0" fontId="55" fillId="4" borderId="51" xfId="12" applyFont="1" applyBorder="1" applyAlignment="1">
      <alignment vertical="center" wrapText="1"/>
    </xf>
    <xf numFmtId="0" fontId="55" fillId="4" borderId="65" xfId="12" applyFont="1" applyBorder="1" applyAlignment="1">
      <alignment horizontal="right" vertical="center"/>
    </xf>
    <xf numFmtId="0" fontId="55" fillId="4" borderId="65" xfId="12" applyFont="1" applyBorder="1" applyAlignment="1">
      <alignment vertical="center" wrapText="1"/>
    </xf>
    <xf numFmtId="41" fontId="49" fillId="0" borderId="0" xfId="0" applyNumberFormat="1" applyFont="1"/>
    <xf numFmtId="41" fontId="53" fillId="4" borderId="64" xfId="12" applyNumberFormat="1" applyFont="1" applyBorder="1" applyAlignment="1">
      <alignment vertical="center"/>
    </xf>
    <xf numFmtId="41" fontId="53" fillId="4" borderId="51" xfId="12" applyNumberFormat="1" applyFont="1" applyBorder="1" applyAlignment="1">
      <alignment vertical="center"/>
    </xf>
    <xf numFmtId="41" fontId="53" fillId="4" borderId="65" xfId="12" applyNumberFormat="1" applyFont="1" applyBorder="1" applyAlignment="1">
      <alignment vertical="center"/>
    </xf>
    <xf numFmtId="0" fontId="57" fillId="2" borderId="33" xfId="10" applyFont="1" applyBorder="1" applyAlignment="1">
      <alignment horizontal="right" vertical="center"/>
    </xf>
    <xf numFmtId="0" fontId="57" fillId="2" borderId="33" xfId="10" applyFont="1" applyBorder="1" applyAlignment="1">
      <alignment vertical="center" wrapText="1"/>
    </xf>
    <xf numFmtId="0" fontId="53" fillId="4" borderId="64" xfId="12" applyFont="1" applyBorder="1" applyAlignment="1">
      <alignment horizontal="right" vertical="center"/>
    </xf>
    <xf numFmtId="0" fontId="53" fillId="4" borderId="64" xfId="12" applyFont="1" applyBorder="1" applyAlignment="1">
      <alignment vertical="center" wrapText="1"/>
    </xf>
    <xf numFmtId="0" fontId="53" fillId="4" borderId="51" xfId="12" applyFont="1" applyBorder="1" applyAlignment="1">
      <alignment horizontal="right" vertical="center"/>
    </xf>
    <xf numFmtId="0" fontId="53" fillId="4" borderId="51" xfId="12" applyFont="1" applyBorder="1" applyAlignment="1">
      <alignment vertical="center" wrapText="1"/>
    </xf>
    <xf numFmtId="0" fontId="53" fillId="4" borderId="65" xfId="12" applyFont="1" applyBorder="1" applyAlignment="1">
      <alignment horizontal="right" vertical="center"/>
    </xf>
    <xf numFmtId="0" fontId="53" fillId="4" borderId="65" xfId="12" applyFont="1" applyBorder="1" applyAlignment="1">
      <alignment vertical="center" wrapText="1"/>
    </xf>
    <xf numFmtId="41" fontId="53" fillId="4" borderId="67" xfId="12" applyNumberFormat="1" applyFont="1" applyBorder="1" applyAlignment="1">
      <alignment vertical="center"/>
    </xf>
    <xf numFmtId="41" fontId="13" fillId="4" borderId="30" xfId="7" applyNumberFormat="1" applyFill="1" applyAlignment="1">
      <alignment vertical="center"/>
    </xf>
    <xf numFmtId="0" fontId="58" fillId="5" borderId="34" xfId="14" applyFont="1"/>
    <xf numFmtId="0" fontId="59" fillId="4" borderId="51" xfId="12" applyFont="1" applyBorder="1" applyAlignment="1">
      <alignment horizontal="right" vertical="center"/>
    </xf>
    <xf numFmtId="0" fontId="59" fillId="4" borderId="51" xfId="12" applyFont="1" applyBorder="1" applyAlignment="1">
      <alignment vertical="center" wrapText="1"/>
    </xf>
    <xf numFmtId="41" fontId="59" fillId="4" borderId="51" xfId="12" applyNumberFormat="1" applyFont="1" applyBorder="1" applyAlignment="1">
      <alignment vertical="center"/>
    </xf>
    <xf numFmtId="0" fontId="59" fillId="4" borderId="51" xfId="12" quotePrefix="1" applyFont="1" applyBorder="1" applyAlignment="1">
      <alignment horizontal="right" vertical="center"/>
    </xf>
    <xf numFmtId="41" fontId="59" fillId="4" borderId="52" xfId="12" applyNumberFormat="1" applyFont="1" applyBorder="1" applyAlignment="1">
      <alignment vertical="center"/>
    </xf>
    <xf numFmtId="0" fontId="58" fillId="2" borderId="31" xfId="8" applyFont="1" applyFill="1" applyAlignment="1">
      <alignment vertical="center" wrapText="1"/>
    </xf>
    <xf numFmtId="0" fontId="58" fillId="2" borderId="31" xfId="8" quotePrefix="1" applyFont="1" applyFill="1" applyAlignment="1">
      <alignment horizontal="right" vertical="center"/>
    </xf>
    <xf numFmtId="0" fontId="59" fillId="4" borderId="52" xfId="12" applyFont="1" applyBorder="1" applyAlignment="1">
      <alignment horizontal="right" vertical="center"/>
    </xf>
    <xf numFmtId="0" fontId="59" fillId="4" borderId="52" xfId="12" applyFont="1" applyBorder="1" applyAlignment="1">
      <alignment vertical="center" wrapText="1"/>
    </xf>
    <xf numFmtId="41" fontId="60" fillId="0" borderId="0" xfId="0" applyNumberFormat="1" applyFont="1"/>
    <xf numFmtId="0" fontId="59" fillId="0" borderId="55" xfId="8" applyFont="1" applyBorder="1" applyAlignment="1">
      <alignment horizontal="right" vertical="center"/>
    </xf>
    <xf numFmtId="0" fontId="59" fillId="0" borderId="55" xfId="8" applyFont="1" applyBorder="1" applyAlignment="1">
      <alignment vertical="center" wrapText="1"/>
    </xf>
    <xf numFmtId="0" fontId="59" fillId="0" borderId="55" xfId="8" quotePrefix="1" applyFont="1" applyBorder="1" applyAlignment="1">
      <alignment horizontal="right" vertical="center"/>
    </xf>
    <xf numFmtId="41" fontId="59" fillId="0" borderId="55" xfId="8" applyNumberFormat="1" applyFont="1" applyBorder="1" applyAlignment="1">
      <alignment vertical="center"/>
    </xf>
    <xf numFmtId="41" fontId="61" fillId="4" borderId="51" xfId="12" applyNumberFormat="1" applyFont="1" applyBorder="1" applyAlignment="1">
      <alignment vertical="center"/>
    </xf>
    <xf numFmtId="0" fontId="61" fillId="4" borderId="51" xfId="12" applyFont="1" applyBorder="1" applyAlignment="1">
      <alignment horizontal="right" vertical="center"/>
    </xf>
    <xf numFmtId="0" fontId="61" fillId="4" borderId="51" xfId="12" applyFont="1" applyBorder="1" applyAlignment="1">
      <alignment vertical="center" wrapText="1"/>
    </xf>
    <xf numFmtId="0" fontId="62" fillId="2" borderId="33" xfId="10" applyFont="1" applyBorder="1" applyAlignment="1">
      <alignment vertical="center" wrapText="1"/>
    </xf>
    <xf numFmtId="41" fontId="61" fillId="4" borderId="64" xfId="12" applyNumberFormat="1" applyFont="1" applyBorder="1" applyAlignment="1">
      <alignment vertical="center"/>
    </xf>
    <xf numFmtId="41" fontId="61" fillId="4" borderId="65" xfId="12" applyNumberFormat="1" applyFont="1" applyBorder="1" applyAlignment="1">
      <alignment vertical="center"/>
    </xf>
    <xf numFmtId="0" fontId="58" fillId="2" borderId="33" xfId="10" applyFont="1" applyBorder="1" applyAlignment="1">
      <alignment horizontal="right" vertical="center"/>
    </xf>
    <xf numFmtId="0" fontId="58" fillId="2" borderId="33" xfId="10" applyFont="1" applyBorder="1" applyAlignment="1">
      <alignment vertical="center" wrapText="1"/>
    </xf>
    <xf numFmtId="0" fontId="59" fillId="4" borderId="64" xfId="12" applyFont="1" applyBorder="1" applyAlignment="1">
      <alignment horizontal="right" vertical="center"/>
    </xf>
    <xf numFmtId="0" fontId="59" fillId="4" borderId="64" xfId="12" applyFont="1" applyBorder="1" applyAlignment="1">
      <alignment vertical="center" wrapText="1"/>
    </xf>
    <xf numFmtId="41" fontId="59" fillId="4" borderId="64" xfId="12" applyNumberFormat="1" applyFont="1" applyBorder="1" applyAlignment="1">
      <alignment vertical="center"/>
    </xf>
    <xf numFmtId="41" fontId="59" fillId="4" borderId="65" xfId="12" applyNumberFormat="1" applyFont="1" applyBorder="1" applyAlignment="1">
      <alignment vertical="center"/>
    </xf>
    <xf numFmtId="41" fontId="59" fillId="4" borderId="66" xfId="12" applyNumberFormat="1" applyFont="1" applyBorder="1" applyAlignment="1">
      <alignment vertical="center"/>
    </xf>
    <xf numFmtId="41" fontId="26" fillId="4" borderId="71" xfId="13" applyNumberFormat="1" applyFont="1" applyBorder="1" applyAlignment="1">
      <alignment vertical="center"/>
    </xf>
    <xf numFmtId="0" fontId="8" fillId="0" borderId="0" xfId="0" applyFont="1" applyFill="1" applyBorder="1" applyAlignment="1">
      <alignment horizontal="left" vertical="distributed"/>
    </xf>
    <xf numFmtId="164" fontId="63" fillId="0" borderId="0" xfId="16" applyNumberFormat="1" applyFont="1" applyFill="1" applyBorder="1" applyAlignment="1">
      <alignment horizontal="left" vertical="distributed"/>
    </xf>
    <xf numFmtId="0" fontId="64" fillId="5" borderId="34" xfId="14" applyFont="1"/>
    <xf numFmtId="41" fontId="65" fillId="0" borderId="0" xfId="0" applyNumberFormat="1" applyFont="1" applyFill="1" applyAlignment="1">
      <alignment vertical="center"/>
    </xf>
    <xf numFmtId="0" fontId="66" fillId="3" borderId="0" xfId="11" applyFont="1"/>
    <xf numFmtId="41" fontId="67" fillId="4" borderId="52" xfId="12" applyNumberFormat="1" applyFont="1" applyBorder="1" applyAlignment="1">
      <alignment vertical="center"/>
    </xf>
    <xf numFmtId="41" fontId="67" fillId="4" borderId="51" xfId="12" applyNumberFormat="1" applyFont="1" applyBorder="1" applyAlignment="1">
      <alignment vertical="center"/>
    </xf>
    <xf numFmtId="41" fontId="67" fillId="4" borderId="50" xfId="12" applyNumberFormat="1" applyFont="1" applyBorder="1" applyAlignment="1">
      <alignment vertical="center"/>
    </xf>
    <xf numFmtId="41" fontId="67" fillId="0" borderId="55" xfId="8" applyNumberFormat="1" applyFont="1" applyBorder="1" applyAlignment="1">
      <alignment vertical="center"/>
    </xf>
    <xf numFmtId="41" fontId="68" fillId="4" borderId="51" xfId="12" applyNumberFormat="1" applyFont="1" applyBorder="1" applyAlignment="1">
      <alignment vertical="center"/>
    </xf>
    <xf numFmtId="41" fontId="68" fillId="4" borderId="64" xfId="12" applyNumberFormat="1" applyFont="1" applyBorder="1" applyAlignment="1">
      <alignment vertical="center"/>
    </xf>
    <xf numFmtId="41" fontId="68" fillId="4" borderId="52" xfId="12" applyNumberFormat="1" applyFont="1" applyBorder="1" applyAlignment="1">
      <alignment vertical="center"/>
    </xf>
    <xf numFmtId="41" fontId="69" fillId="4" borderId="64" xfId="12" applyNumberFormat="1" applyFont="1" applyBorder="1" applyAlignment="1">
      <alignment vertical="center"/>
    </xf>
    <xf numFmtId="41" fontId="67" fillId="0" borderId="33" xfId="10" applyNumberFormat="1" applyFont="1" applyFill="1" applyBorder="1" applyAlignment="1">
      <alignment vertical="center"/>
    </xf>
    <xf numFmtId="41" fontId="67" fillId="4" borderId="64" xfId="12" applyNumberFormat="1" applyFont="1" applyBorder="1" applyAlignment="1">
      <alignment vertical="center"/>
    </xf>
    <xf numFmtId="41" fontId="67" fillId="4" borderId="33" xfId="12" applyNumberFormat="1" applyFont="1" applyAlignment="1">
      <alignment vertical="center"/>
    </xf>
    <xf numFmtId="41" fontId="68" fillId="4" borderId="65" xfId="12" applyNumberFormat="1" applyFont="1" applyBorder="1" applyAlignment="1">
      <alignment vertical="center"/>
    </xf>
    <xf numFmtId="41" fontId="68" fillId="4" borderId="33" xfId="12" applyNumberFormat="1" applyFont="1" applyAlignment="1">
      <alignment vertical="center"/>
    </xf>
    <xf numFmtId="41" fontId="70" fillId="0" borderId="0" xfId="0" applyNumberFormat="1" applyFont="1" applyFill="1" applyAlignment="1">
      <alignment vertical="center"/>
    </xf>
    <xf numFmtId="41" fontId="67" fillId="4" borderId="65" xfId="12" applyNumberFormat="1" applyFont="1" applyBorder="1" applyAlignment="1">
      <alignment vertical="center"/>
    </xf>
    <xf numFmtId="41" fontId="68" fillId="4" borderId="66" xfId="12" applyNumberFormat="1" applyFont="1" applyBorder="1" applyAlignment="1">
      <alignment vertical="center"/>
    </xf>
    <xf numFmtId="0" fontId="71" fillId="3" borderId="0" xfId="11" applyFont="1"/>
    <xf numFmtId="0" fontId="72" fillId="3" borderId="0" xfId="11" applyFont="1"/>
    <xf numFmtId="0" fontId="36" fillId="2" borderId="0" xfId="8" applyFont="1" applyFill="1" applyBorder="1" applyAlignment="1">
      <alignment horizontal="right" vertical="center"/>
    </xf>
    <xf numFmtId="0" fontId="36" fillId="2" borderId="0" xfId="8" applyFont="1" applyFill="1" applyBorder="1" applyAlignment="1">
      <alignment vertical="center" wrapText="1"/>
    </xf>
    <xf numFmtId="41" fontId="36" fillId="2" borderId="0" xfId="8" applyNumberFormat="1" applyFont="1" applyFill="1" applyBorder="1" applyAlignment="1">
      <alignment vertical="center"/>
    </xf>
    <xf numFmtId="10" fontId="36" fillId="2" borderId="0" xfId="8" applyNumberFormat="1" applyFont="1" applyFill="1" applyBorder="1"/>
    <xf numFmtId="0" fontId="34" fillId="4" borderId="51" xfId="12" applyFont="1" applyBorder="1" applyAlignment="1">
      <alignment horizontal="right" vertical="center"/>
    </xf>
    <xf numFmtId="0" fontId="34" fillId="4" borderId="51" xfId="12" applyFont="1" applyBorder="1" applyAlignment="1">
      <alignment vertical="center" wrapText="1"/>
    </xf>
    <xf numFmtId="41" fontId="66" fillId="4" borderId="51" xfId="12" applyNumberFormat="1" applyFont="1" applyBorder="1" applyAlignment="1">
      <alignment vertical="center"/>
    </xf>
    <xf numFmtId="41" fontId="34" fillId="4" borderId="51" xfId="12" applyNumberFormat="1" applyFont="1" applyBorder="1" applyAlignment="1">
      <alignment vertical="center"/>
    </xf>
    <xf numFmtId="10" fontId="34" fillId="4" borderId="51" xfId="12" applyNumberFormat="1" applyFont="1" applyBorder="1"/>
    <xf numFmtId="0" fontId="43" fillId="4" borderId="0" xfId="12" applyFont="1" applyBorder="1" applyAlignment="1">
      <alignment horizontal="right" vertical="center"/>
    </xf>
    <xf numFmtId="0" fontId="43" fillId="4" borderId="0" xfId="12" applyFont="1" applyBorder="1" applyAlignment="1">
      <alignment vertical="center" wrapText="1"/>
    </xf>
    <xf numFmtId="41" fontId="50" fillId="4" borderId="0" xfId="12" applyNumberFormat="1" applyFont="1" applyBorder="1" applyAlignment="1">
      <alignment vertical="center"/>
    </xf>
    <xf numFmtId="41" fontId="43" fillId="4" borderId="0" xfId="12" applyNumberFormat="1" applyFont="1" applyBorder="1" applyAlignment="1">
      <alignment vertical="center"/>
    </xf>
    <xf numFmtId="0" fontId="73" fillId="2" borderId="51" xfId="10" applyFont="1" applyBorder="1" applyAlignment="1">
      <alignment horizontal="right" vertical="center"/>
    </xf>
    <xf numFmtId="0" fontId="73" fillId="2" borderId="51" xfId="10" applyFont="1" applyBorder="1" applyAlignment="1">
      <alignment vertical="center" wrapText="1"/>
    </xf>
    <xf numFmtId="0" fontId="73" fillId="2" borderId="51" xfId="10" quotePrefix="1" applyFont="1" applyBorder="1" applyAlignment="1">
      <alignment horizontal="right" vertical="center"/>
    </xf>
    <xf numFmtId="0" fontId="74" fillId="4" borderId="51" xfId="12" applyFont="1" applyBorder="1" applyAlignment="1">
      <alignment vertical="center" wrapText="1"/>
    </xf>
    <xf numFmtId="0" fontId="74" fillId="4" borderId="51" xfId="12" quotePrefix="1" applyFont="1" applyBorder="1" applyAlignment="1">
      <alignment horizontal="right" vertical="center"/>
    </xf>
    <xf numFmtId="41" fontId="74" fillId="4" borderId="51" xfId="12" applyNumberFormat="1" applyFont="1" applyBorder="1" applyAlignment="1">
      <alignment vertical="center"/>
    </xf>
    <xf numFmtId="0" fontId="75" fillId="4" borderId="51" xfId="12" applyFont="1" applyBorder="1" applyAlignment="1">
      <alignment horizontal="right" vertical="center"/>
    </xf>
    <xf numFmtId="0" fontId="75" fillId="4" borderId="51" xfId="12" applyFont="1" applyBorder="1" applyAlignment="1">
      <alignment vertical="center" wrapText="1"/>
    </xf>
    <xf numFmtId="41" fontId="75" fillId="4" borderId="51" xfId="12" applyNumberFormat="1" applyFont="1" applyBorder="1" applyAlignment="1">
      <alignment vertical="center"/>
    </xf>
    <xf numFmtId="41" fontId="74" fillId="4" borderId="64" xfId="12" applyNumberFormat="1" applyFont="1" applyBorder="1" applyAlignment="1">
      <alignment vertical="center"/>
    </xf>
    <xf numFmtId="41" fontId="74" fillId="4" borderId="65" xfId="12" applyNumberFormat="1" applyFont="1" applyBorder="1" applyAlignment="1">
      <alignment vertical="center"/>
    </xf>
    <xf numFmtId="0" fontId="76" fillId="2" borderId="33" xfId="10" applyFont="1" applyBorder="1" applyAlignment="1">
      <alignment vertical="center" wrapText="1"/>
    </xf>
    <xf numFmtId="0" fontId="13" fillId="4" borderId="44" xfId="7" applyNumberFormat="1" applyFill="1" applyBorder="1" applyAlignment="1">
      <alignment horizontal="center" vertical="center"/>
    </xf>
    <xf numFmtId="0" fontId="21" fillId="0" borderId="0" xfId="2" applyFont="1" applyFill="1" applyAlignment="1">
      <alignment horizontal="center"/>
    </xf>
    <xf numFmtId="0" fontId="27" fillId="3" borderId="42" xfId="11" applyFont="1" applyBorder="1" applyAlignment="1">
      <alignment horizontal="center" vertical="center"/>
    </xf>
    <xf numFmtId="0" fontId="77" fillId="3" borderId="0" xfId="11" applyFont="1"/>
    <xf numFmtId="41" fontId="78" fillId="4" borderId="51" xfId="12" applyNumberFormat="1" applyFont="1" applyBorder="1" applyAlignment="1">
      <alignment vertical="center"/>
    </xf>
    <xf numFmtId="0" fontId="79" fillId="2" borderId="31" xfId="8" applyFont="1" applyFill="1" applyAlignment="1">
      <alignment vertical="center"/>
    </xf>
    <xf numFmtId="0" fontId="78" fillId="4" borderId="51" xfId="12" applyFont="1" applyBorder="1" applyAlignment="1">
      <alignment horizontal="right" vertical="center"/>
    </xf>
    <xf numFmtId="0" fontId="78" fillId="4" borderId="51" xfId="12" applyFont="1" applyBorder="1" applyAlignment="1">
      <alignment vertical="center" wrapText="1"/>
    </xf>
    <xf numFmtId="41" fontId="78" fillId="4" borderId="52" xfId="12" applyNumberFormat="1" applyFont="1" applyBorder="1" applyAlignment="1">
      <alignment vertical="center"/>
    </xf>
    <xf numFmtId="0" fontId="79" fillId="2" borderId="31" xfId="8" applyFont="1" applyFill="1" applyAlignment="1">
      <alignment vertical="center" wrapText="1"/>
    </xf>
    <xf numFmtId="0" fontId="79" fillId="2" borderId="31" xfId="8" applyFont="1" applyFill="1" applyAlignment="1">
      <alignment horizontal="right" vertical="center"/>
    </xf>
    <xf numFmtId="0" fontId="78" fillId="4" borderId="52" xfId="12" applyFont="1" applyBorder="1" applyAlignment="1">
      <alignment horizontal="right" vertical="center"/>
    </xf>
    <xf numFmtId="0" fontId="78" fillId="4" borderId="52" xfId="12" applyFont="1" applyBorder="1" applyAlignment="1">
      <alignment vertical="center" wrapText="1"/>
    </xf>
    <xf numFmtId="0" fontId="78" fillId="4" borderId="51" xfId="12" quotePrefix="1" applyFont="1" applyBorder="1" applyAlignment="1">
      <alignment horizontal="right" vertical="center"/>
    </xf>
    <xf numFmtId="41" fontId="78" fillId="0" borderId="55" xfId="8" applyNumberFormat="1" applyFont="1" applyBorder="1" applyAlignment="1">
      <alignment vertical="center"/>
    </xf>
    <xf numFmtId="0" fontId="79" fillId="2" borderId="55" xfId="10" applyFont="1" applyBorder="1" applyAlignment="1">
      <alignment horizontal="right" vertical="center"/>
    </xf>
    <xf numFmtId="0" fontId="79" fillId="2" borderId="55" xfId="10" applyFont="1" applyBorder="1" applyAlignment="1">
      <alignment vertical="center" wrapText="1"/>
    </xf>
    <xf numFmtId="0" fontId="78" fillId="0" borderId="55" xfId="8" applyFont="1" applyBorder="1" applyAlignment="1">
      <alignment horizontal="right" vertical="center"/>
    </xf>
    <xf numFmtId="0" fontId="78" fillId="0" borderId="55" xfId="8" applyFont="1" applyBorder="1" applyAlignment="1">
      <alignment vertical="center" wrapText="1"/>
    </xf>
    <xf numFmtId="0" fontId="78" fillId="0" borderId="55" xfId="8" quotePrefix="1" applyFont="1" applyBorder="1" applyAlignment="1">
      <alignment horizontal="right" vertical="center"/>
    </xf>
    <xf numFmtId="0" fontId="79" fillId="2" borderId="51" xfId="10" applyFont="1" applyBorder="1" applyAlignment="1">
      <alignment vertical="center" wrapText="1"/>
    </xf>
    <xf numFmtId="0" fontId="80" fillId="4" borderId="51" xfId="12" applyFont="1" applyBorder="1" applyAlignment="1">
      <alignment horizontal="right" vertical="center"/>
    </xf>
    <xf numFmtId="0" fontId="80" fillId="4" borderId="51" xfId="12" applyFont="1" applyBorder="1" applyAlignment="1">
      <alignment vertical="center" wrapText="1"/>
    </xf>
    <xf numFmtId="0" fontId="80" fillId="4" borderId="51" xfId="12" quotePrefix="1" applyFont="1" applyBorder="1" applyAlignment="1">
      <alignment horizontal="right" vertical="center"/>
    </xf>
    <xf numFmtId="41" fontId="80" fillId="4" borderId="51" xfId="12" applyNumberFormat="1" applyFont="1" applyBorder="1" applyAlignment="1">
      <alignment vertical="center"/>
    </xf>
    <xf numFmtId="0" fontId="79" fillId="2" borderId="51" xfId="10" applyFont="1" applyBorder="1" applyAlignment="1">
      <alignment horizontal="right" vertical="center"/>
    </xf>
    <xf numFmtId="0" fontId="81" fillId="2" borderId="33" xfId="10" applyFont="1" applyBorder="1" applyAlignment="1">
      <alignment vertical="center" wrapText="1"/>
    </xf>
    <xf numFmtId="41" fontId="80" fillId="4" borderId="64" xfId="12" applyNumberFormat="1" applyFont="1" applyBorder="1" applyAlignment="1">
      <alignment vertical="center"/>
    </xf>
    <xf numFmtId="41" fontId="80" fillId="4" borderId="65" xfId="12" applyNumberFormat="1" applyFont="1" applyBorder="1" applyAlignment="1">
      <alignment vertical="center"/>
    </xf>
    <xf numFmtId="0" fontId="79" fillId="2" borderId="33" xfId="10" applyFont="1" applyBorder="1" applyAlignment="1">
      <alignment horizontal="right" vertical="center"/>
    </xf>
    <xf numFmtId="0" fontId="79" fillId="2" borderId="33" xfId="10" applyFont="1" applyBorder="1" applyAlignment="1">
      <alignment vertical="center" wrapText="1"/>
    </xf>
    <xf numFmtId="0" fontId="79" fillId="2" borderId="33" xfId="10" quotePrefix="1" applyFont="1" applyBorder="1" applyAlignment="1">
      <alignment horizontal="right" vertical="center"/>
    </xf>
    <xf numFmtId="0" fontId="78" fillId="4" borderId="64" xfId="12" applyFont="1" applyBorder="1" applyAlignment="1">
      <alignment horizontal="right" vertical="center"/>
    </xf>
    <xf numFmtId="0" fontId="78" fillId="4" borderId="64" xfId="12" applyFont="1" applyBorder="1" applyAlignment="1">
      <alignment vertical="center" wrapText="1"/>
    </xf>
    <xf numFmtId="0" fontId="78" fillId="4" borderId="67" xfId="12" applyFont="1" applyBorder="1" applyAlignment="1">
      <alignment horizontal="right" vertical="center"/>
    </xf>
    <xf numFmtId="0" fontId="78" fillId="4" borderId="67" xfId="12" applyFont="1" applyBorder="1" applyAlignment="1">
      <alignment vertical="center" wrapText="1"/>
    </xf>
    <xf numFmtId="41" fontId="78" fillId="4" borderId="64" xfId="12" applyNumberFormat="1" applyFont="1" applyBorder="1" applyAlignment="1">
      <alignment vertical="center"/>
    </xf>
    <xf numFmtId="41" fontId="78" fillId="4" borderId="67" xfId="12" applyNumberFormat="1" applyFont="1" applyBorder="1" applyAlignment="1">
      <alignment vertical="center"/>
    </xf>
    <xf numFmtId="41" fontId="43" fillId="4" borderId="67" xfId="12" applyNumberFormat="1" applyFont="1" applyBorder="1" applyAlignment="1">
      <alignment vertical="center"/>
    </xf>
    <xf numFmtId="0" fontId="80" fillId="4" borderId="53" xfId="12" applyFont="1" applyBorder="1" applyAlignment="1">
      <alignment vertical="center" wrapText="1"/>
    </xf>
    <xf numFmtId="0" fontId="80" fillId="4" borderId="53" xfId="12" quotePrefix="1" applyFont="1" applyBorder="1" applyAlignment="1">
      <alignment horizontal="right" vertical="center"/>
    </xf>
    <xf numFmtId="0" fontId="13" fillId="4" borderId="44" xfId="7" applyNumberFormat="1" applyFill="1" applyBorder="1" applyAlignment="1">
      <alignment horizontal="center" vertical="center"/>
    </xf>
    <xf numFmtId="0" fontId="21" fillId="0" borderId="0" xfId="2" applyFont="1" applyFill="1" applyAlignment="1">
      <alignment horizontal="center"/>
    </xf>
    <xf numFmtId="0" fontId="27" fillId="3" borderId="42" xfId="11" applyFont="1" applyBorder="1" applyAlignment="1">
      <alignment horizontal="center" vertical="center"/>
    </xf>
    <xf numFmtId="41" fontId="14" fillId="0" borderId="72" xfId="8" applyNumberFormat="1" applyFill="1" applyBorder="1" applyAlignment="1">
      <alignment vertical="distributed"/>
    </xf>
    <xf numFmtId="41" fontId="82" fillId="4" borderId="52" xfId="12" applyNumberFormat="1" applyFont="1" applyBorder="1" applyAlignment="1">
      <alignment vertical="center"/>
    </xf>
    <xf numFmtId="41" fontId="82" fillId="4" borderId="51" xfId="12" applyNumberFormat="1" applyFont="1" applyBorder="1" applyAlignment="1">
      <alignment vertical="center"/>
    </xf>
    <xf numFmtId="0" fontId="83" fillId="5" borderId="34" xfId="14" applyFont="1"/>
    <xf numFmtId="41" fontId="84" fillId="0" borderId="48" xfId="8" applyNumberFormat="1" applyFont="1" applyFill="1" applyBorder="1" applyAlignment="1">
      <alignment vertical="distributed"/>
    </xf>
    <xf numFmtId="41" fontId="85" fillId="0" borderId="0" xfId="0" applyNumberFormat="1" applyFont="1" applyFill="1" applyAlignment="1">
      <alignment vertical="center"/>
    </xf>
    <xf numFmtId="0" fontId="72" fillId="4" borderId="63" xfId="12" quotePrefix="1" applyFont="1" applyBorder="1" applyAlignment="1">
      <alignment horizontal="right" vertical="center"/>
    </xf>
    <xf numFmtId="0" fontId="72" fillId="4" borderId="63" xfId="12" applyFont="1" applyBorder="1" applyAlignment="1">
      <alignment vertical="center" wrapText="1"/>
    </xf>
    <xf numFmtId="41" fontId="72" fillId="4" borderId="63" xfId="12" applyNumberFormat="1" applyFont="1" applyBorder="1" applyAlignment="1">
      <alignment vertical="center"/>
    </xf>
    <xf numFmtId="41" fontId="34" fillId="4" borderId="63" xfId="12" applyNumberFormat="1" applyFont="1" applyBorder="1" applyAlignment="1">
      <alignment vertical="center"/>
    </xf>
    <xf numFmtId="41" fontId="38" fillId="4" borderId="63" xfId="12" applyNumberFormat="1" applyFont="1" applyBorder="1" applyAlignment="1">
      <alignment vertical="center"/>
    </xf>
    <xf numFmtId="10" fontId="34" fillId="4" borderId="63" xfId="12" applyNumberFormat="1" applyFont="1" applyBorder="1"/>
    <xf numFmtId="10" fontId="34" fillId="4" borderId="65" xfId="12" applyNumberFormat="1" applyFont="1" applyBorder="1"/>
    <xf numFmtId="0" fontId="83" fillId="2" borderId="31" xfId="8" applyFont="1" applyFill="1" applyAlignment="1">
      <alignment horizontal="right" vertical="center"/>
    </xf>
    <xf numFmtId="0" fontId="83" fillId="2" borderId="31" xfId="8" applyFont="1" applyFill="1" applyAlignment="1">
      <alignment vertical="center" wrapText="1"/>
    </xf>
    <xf numFmtId="0" fontId="82" fillId="4" borderId="52" xfId="12" applyFont="1" applyBorder="1" applyAlignment="1">
      <alignment horizontal="right" vertical="center"/>
    </xf>
    <xf numFmtId="0" fontId="82" fillId="4" borderId="52" xfId="12" applyFont="1" applyBorder="1" applyAlignment="1">
      <alignment vertical="center" wrapText="1"/>
    </xf>
    <xf numFmtId="0" fontId="82" fillId="4" borderId="51" xfId="12" quotePrefix="1" applyFont="1" applyBorder="1" applyAlignment="1">
      <alignment horizontal="right" vertical="center"/>
    </xf>
    <xf numFmtId="0" fontId="82" fillId="4" borderId="51" xfId="12" applyFont="1" applyBorder="1" applyAlignment="1">
      <alignment vertical="center" wrapText="1"/>
    </xf>
    <xf numFmtId="41" fontId="82" fillId="0" borderId="55" xfId="8" applyNumberFormat="1" applyFont="1" applyBorder="1" applyAlignment="1">
      <alignment vertical="center"/>
    </xf>
    <xf numFmtId="0" fontId="82" fillId="0" borderId="55" xfId="8" applyFont="1" applyBorder="1" applyAlignment="1">
      <alignment horizontal="right" vertical="center"/>
    </xf>
    <xf numFmtId="0" fontId="82" fillId="0" borderId="55" xfId="8" applyFont="1" applyBorder="1" applyAlignment="1">
      <alignment vertical="center" wrapText="1"/>
    </xf>
    <xf numFmtId="41" fontId="84" fillId="4" borderId="51" xfId="12" applyNumberFormat="1" applyFont="1" applyBorder="1" applyAlignment="1">
      <alignment vertical="center"/>
    </xf>
    <xf numFmtId="0" fontId="84" fillId="4" borderId="51" xfId="12" applyFont="1" applyBorder="1" applyAlignment="1">
      <alignment horizontal="right" vertical="center"/>
    </xf>
    <xf numFmtId="0" fontId="84" fillId="4" borderId="51" xfId="12" applyFont="1" applyBorder="1" applyAlignment="1">
      <alignment vertical="center" wrapText="1"/>
    </xf>
    <xf numFmtId="0" fontId="82" fillId="4" borderId="51" xfId="12" applyFont="1" applyBorder="1" applyAlignment="1">
      <alignment horizontal="right" vertical="center"/>
    </xf>
    <xf numFmtId="41" fontId="84" fillId="4" borderId="64" xfId="12" applyNumberFormat="1" applyFont="1" applyBorder="1" applyAlignment="1">
      <alignment vertical="center"/>
    </xf>
    <xf numFmtId="41" fontId="84" fillId="4" borderId="65" xfId="12" applyNumberFormat="1" applyFont="1" applyBorder="1" applyAlignment="1">
      <alignment vertical="center"/>
    </xf>
    <xf numFmtId="41" fontId="82" fillId="4" borderId="64" xfId="12" applyNumberFormat="1" applyFont="1" applyBorder="1" applyAlignment="1">
      <alignment vertical="center"/>
    </xf>
    <xf numFmtId="41" fontId="82" fillId="4" borderId="65" xfId="12" applyNumberFormat="1" applyFont="1" applyBorder="1" applyAlignment="1">
      <alignment vertical="center"/>
    </xf>
    <xf numFmtId="41" fontId="82" fillId="4" borderId="67" xfId="12" applyNumberFormat="1" applyFont="1" applyBorder="1" applyAlignment="1">
      <alignment vertical="center"/>
    </xf>
    <xf numFmtId="0" fontId="83" fillId="2" borderId="33" xfId="10" applyFont="1" applyBorder="1" applyAlignment="1">
      <alignment vertical="center" wrapText="1"/>
    </xf>
    <xf numFmtId="41" fontId="84" fillId="4" borderId="66" xfId="12" applyNumberFormat="1" applyFont="1" applyBorder="1" applyAlignment="1">
      <alignment vertical="center"/>
    </xf>
    <xf numFmtId="41" fontId="84" fillId="4" borderId="53" xfId="12" applyNumberFormat="1" applyFont="1" applyBorder="1" applyAlignment="1">
      <alignment vertical="center"/>
    </xf>
    <xf numFmtId="0" fontId="84" fillId="4" borderId="51" xfId="12" applyFont="1" applyBorder="1"/>
    <xf numFmtId="0" fontId="82" fillId="0" borderId="69" xfId="0" applyFont="1" applyBorder="1"/>
    <xf numFmtId="41" fontId="20" fillId="4" borderId="64" xfId="12" applyNumberFormat="1" applyFont="1" applyBorder="1" applyAlignment="1">
      <alignment vertical="center"/>
    </xf>
    <xf numFmtId="41" fontId="84" fillId="4" borderId="52" xfId="12" applyNumberFormat="1" applyFont="1" applyBorder="1" applyAlignment="1">
      <alignment vertical="center"/>
    </xf>
    <xf numFmtId="0" fontId="86" fillId="5" borderId="34" xfId="14" applyFont="1"/>
    <xf numFmtId="41" fontId="87" fillId="4" borderId="51" xfId="12" applyNumberFormat="1" applyFont="1" applyBorder="1" applyAlignment="1">
      <alignment vertical="center"/>
    </xf>
    <xf numFmtId="41" fontId="87" fillId="0" borderId="55" xfId="8" applyNumberFormat="1" applyFont="1" applyBorder="1" applyAlignment="1">
      <alignment vertical="center"/>
    </xf>
    <xf numFmtId="0" fontId="88" fillId="4" borderId="51" xfId="12" applyFont="1" applyBorder="1" applyAlignment="1">
      <alignment vertical="center" wrapText="1"/>
    </xf>
    <xf numFmtId="0" fontId="88" fillId="4" borderId="51" xfId="12" quotePrefix="1" applyFont="1" applyBorder="1" applyAlignment="1">
      <alignment horizontal="right" vertical="center"/>
    </xf>
    <xf numFmtId="41" fontId="88" fillId="4" borderId="51" xfId="12" applyNumberFormat="1" applyFont="1" applyBorder="1" applyAlignment="1">
      <alignment vertical="center"/>
    </xf>
    <xf numFmtId="0" fontId="86" fillId="2" borderId="51" xfId="10" applyFont="1" applyBorder="1" applyAlignment="1">
      <alignment vertical="center" wrapText="1"/>
    </xf>
    <xf numFmtId="0" fontId="87" fillId="4" borderId="51" xfId="12" quotePrefix="1" applyFont="1" applyBorder="1" applyAlignment="1">
      <alignment horizontal="right" vertical="center"/>
    </xf>
    <xf numFmtId="0" fontId="87" fillId="4" borderId="51" xfId="12" applyFont="1" applyBorder="1" applyAlignment="1">
      <alignment vertical="center" wrapText="1"/>
    </xf>
    <xf numFmtId="0" fontId="1" fillId="0" borderId="0" xfId="0" applyFont="1"/>
    <xf numFmtId="0" fontId="89" fillId="5" borderId="34" xfId="14" applyFont="1"/>
    <xf numFmtId="41" fontId="90" fillId="4" borderId="51" xfId="12" applyNumberFormat="1" applyFont="1" applyBorder="1" applyAlignment="1">
      <alignment vertical="center"/>
    </xf>
    <xf numFmtId="41" fontId="90" fillId="4" borderId="52" xfId="12" applyNumberFormat="1" applyFont="1" applyBorder="1" applyAlignment="1">
      <alignment vertical="center"/>
    </xf>
    <xf numFmtId="41" fontId="91" fillId="4" borderId="51" xfId="12" applyNumberFormat="1" applyFont="1" applyBorder="1" applyAlignment="1">
      <alignment vertical="center"/>
    </xf>
    <xf numFmtId="0" fontId="92" fillId="0" borderId="34" xfId="14" applyFont="1" applyFill="1"/>
    <xf numFmtId="164" fontId="93" fillId="0" borderId="0" xfId="16" applyNumberFormat="1" applyFont="1" applyFill="1" applyBorder="1" applyAlignment="1">
      <alignment horizontal="left" vertical="distributed"/>
    </xf>
    <xf numFmtId="41" fontId="94" fillId="0" borderId="47" xfId="8" applyNumberFormat="1" applyFont="1" applyFill="1" applyBorder="1" applyAlignment="1">
      <alignment vertical="distributed"/>
    </xf>
    <xf numFmtId="41" fontId="95" fillId="0" borderId="0" xfId="0" applyNumberFormat="1" applyFont="1" applyFill="1" applyAlignment="1">
      <alignment vertical="center"/>
    </xf>
    <xf numFmtId="41" fontId="96" fillId="4" borderId="52" xfId="12" applyNumberFormat="1" applyFont="1" applyBorder="1" applyAlignment="1">
      <alignment vertical="center"/>
    </xf>
    <xf numFmtId="41" fontId="96" fillId="4" borderId="51" xfId="12" applyNumberFormat="1" applyFont="1" applyBorder="1" applyAlignment="1">
      <alignment vertical="center"/>
    </xf>
    <xf numFmtId="0" fontId="96" fillId="4" borderId="51" xfId="12" quotePrefix="1" applyFont="1" applyBorder="1" applyAlignment="1">
      <alignment horizontal="right" vertical="center"/>
    </xf>
    <xf numFmtId="0" fontId="96" fillId="4" borderId="51" xfId="12" applyFont="1" applyBorder="1" applyAlignment="1">
      <alignment vertical="center" wrapText="1"/>
    </xf>
    <xf numFmtId="41" fontId="96" fillId="0" borderId="55" xfId="8" applyNumberFormat="1" applyFont="1" applyBorder="1" applyAlignment="1">
      <alignment vertical="center"/>
    </xf>
    <xf numFmtId="41" fontId="96" fillId="0" borderId="58" xfId="8" applyNumberFormat="1" applyFont="1" applyBorder="1" applyAlignment="1">
      <alignment vertical="center"/>
    </xf>
    <xf numFmtId="41" fontId="96" fillId="0" borderId="59" xfId="8" applyNumberFormat="1" applyFont="1" applyBorder="1" applyAlignment="1">
      <alignment vertical="center"/>
    </xf>
    <xf numFmtId="41" fontId="94" fillId="4" borderId="51" xfId="12" applyNumberFormat="1" applyFont="1" applyBorder="1" applyAlignment="1">
      <alignment vertical="center"/>
    </xf>
    <xf numFmtId="41" fontId="94" fillId="4" borderId="64" xfId="12" applyNumberFormat="1" applyFont="1" applyBorder="1" applyAlignment="1">
      <alignment vertical="center"/>
    </xf>
    <xf numFmtId="0" fontId="94" fillId="4" borderId="51" xfId="12" quotePrefix="1" applyFont="1" applyBorder="1" applyAlignment="1">
      <alignment horizontal="right" vertical="center"/>
    </xf>
    <xf numFmtId="0" fontId="94" fillId="4" borderId="51" xfId="12" applyFont="1" applyBorder="1" applyAlignment="1">
      <alignment vertical="center" wrapText="1"/>
    </xf>
    <xf numFmtId="0" fontId="94" fillId="0" borderId="0" xfId="0" applyFont="1"/>
    <xf numFmtId="41" fontId="94" fillId="4" borderId="52" xfId="12" applyNumberFormat="1" applyFont="1" applyBorder="1" applyAlignment="1">
      <alignment vertical="center"/>
    </xf>
    <xf numFmtId="41" fontId="94" fillId="4" borderId="66" xfId="12" applyNumberFormat="1" applyFont="1" applyBorder="1" applyAlignment="1">
      <alignment vertical="center"/>
    </xf>
    <xf numFmtId="0" fontId="97" fillId="0" borderId="34" xfId="14" applyFont="1" applyFill="1"/>
    <xf numFmtId="41" fontId="98" fillId="0" borderId="0" xfId="0" applyNumberFormat="1" applyFont="1" applyFill="1" applyAlignment="1">
      <alignment vertical="center"/>
    </xf>
    <xf numFmtId="41" fontId="99" fillId="4" borderId="51" xfId="12" applyNumberFormat="1" applyFont="1" applyBorder="1" applyAlignment="1">
      <alignment vertical="center"/>
    </xf>
    <xf numFmtId="41" fontId="100" fillId="4" borderId="51" xfId="12" applyNumberFormat="1" applyFont="1" applyBorder="1" applyAlignment="1">
      <alignment vertical="center"/>
    </xf>
    <xf numFmtId="164" fontId="7" fillId="0" borderId="0" xfId="16" applyNumberFormat="1" applyFont="1"/>
    <xf numFmtId="164" fontId="7" fillId="0" borderId="0" xfId="0" applyNumberFormat="1" applyFont="1"/>
    <xf numFmtId="0" fontId="5" fillId="0" borderId="6" xfId="1" applyNumberFormat="1" applyFont="1" applyBorder="1" applyAlignment="1">
      <alignment horizontal="center" vertical="center"/>
    </xf>
    <xf numFmtId="0" fontId="5" fillId="0" borderId="12" xfId="1" applyNumberFormat="1" applyFont="1" applyBorder="1" applyAlignment="1">
      <alignment horizontal="center" vertical="center"/>
    </xf>
    <xf numFmtId="0" fontId="5" fillId="0" borderId="14" xfId="1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9" xfId="1" applyNumberFormat="1" applyFont="1" applyBorder="1" applyAlignment="1">
      <alignment horizontal="center" vertical="center"/>
    </xf>
    <xf numFmtId="0" fontId="5" fillId="0" borderId="10" xfId="1" applyNumberFormat="1" applyFont="1" applyBorder="1" applyAlignment="1">
      <alignment horizontal="center" vertical="center"/>
    </xf>
    <xf numFmtId="0" fontId="5" fillId="0" borderId="11" xfId="1" applyNumberFormat="1" applyFont="1" applyBorder="1" applyAlignment="1">
      <alignment horizontal="center" vertical="center"/>
    </xf>
    <xf numFmtId="0" fontId="5" fillId="0" borderId="13" xfId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3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13" fillId="4" borderId="44" xfId="7" applyNumberFormat="1" applyFill="1" applyBorder="1" applyAlignment="1">
      <alignment horizontal="center" vertical="center"/>
    </xf>
    <xf numFmtId="0" fontId="27" fillId="3" borderId="39" xfId="11" applyFont="1" applyBorder="1" applyAlignment="1">
      <alignment horizontal="center" vertical="center"/>
    </xf>
    <xf numFmtId="0" fontId="21" fillId="0" borderId="0" xfId="2" applyFont="1" applyFill="1" applyAlignment="1">
      <alignment horizontal="center"/>
    </xf>
    <xf numFmtId="0" fontId="27" fillId="3" borderId="42" xfId="11" applyFont="1" applyBorder="1" applyAlignment="1">
      <alignment horizontal="center" vertical="center"/>
    </xf>
    <xf numFmtId="0" fontId="27" fillId="3" borderId="46" xfId="11" applyNumberFormat="1" applyFont="1" applyBorder="1" applyAlignment="1">
      <alignment horizontal="center" vertical="distributed"/>
    </xf>
    <xf numFmtId="0" fontId="27" fillId="3" borderId="47" xfId="11" applyNumberFormat="1" applyFont="1" applyBorder="1" applyAlignment="1">
      <alignment horizontal="center" vertical="distributed"/>
    </xf>
    <xf numFmtId="0" fontId="8" fillId="0" borderId="0" xfId="0" applyFont="1" applyFill="1" applyAlignment="1">
      <alignment horizontal="center" vertical="distributed"/>
    </xf>
    <xf numFmtId="0" fontId="8" fillId="0" borderId="0" xfId="0" applyFont="1" applyFill="1" applyBorder="1" applyAlignment="1">
      <alignment horizontal="left" vertical="distributed"/>
    </xf>
    <xf numFmtId="0" fontId="27" fillId="3" borderId="46" xfId="11" applyNumberFormat="1" applyFont="1" applyBorder="1" applyAlignment="1">
      <alignment horizontal="center" vertical="distributed" wrapText="1"/>
    </xf>
    <xf numFmtId="0" fontId="27" fillId="3" borderId="47" xfId="11" applyNumberFormat="1" applyFont="1" applyBorder="1" applyAlignment="1">
      <alignment horizontal="center" vertical="distributed" wrapText="1"/>
    </xf>
    <xf numFmtId="0" fontId="33" fillId="3" borderId="33" xfId="11" applyNumberFormat="1" applyFont="1" applyBorder="1" applyAlignment="1">
      <alignment horizontal="center" vertical="distributed"/>
    </xf>
    <xf numFmtId="0" fontId="33" fillId="3" borderId="33" xfId="11" applyNumberFormat="1" applyFont="1" applyBorder="1" applyAlignment="1">
      <alignment horizontal="center" vertical="distributed" wrapText="1"/>
    </xf>
  </cellXfs>
  <cellStyles count="17">
    <cellStyle name="Bad" xfId="11" builtinId="27"/>
    <cellStyle name="Calculation" xfId="13" builtinId="22"/>
    <cellStyle name="Comma" xfId="16" builtinId="3"/>
    <cellStyle name="Comma [0]" xfId="1" builtinId="6"/>
    <cellStyle name="Comma [0] 2 2" xfId="4"/>
    <cellStyle name="Comma [0] 4" xfId="5"/>
    <cellStyle name="Comma 14" xfId="6"/>
    <cellStyle name="Good" xfId="10" builtinId="26"/>
    <cellStyle name="Heading 2" xfId="7" builtinId="17"/>
    <cellStyle name="Heading 3" xfId="8" builtinId="18"/>
    <cellStyle name="Heading 4" xfId="9" builtinId="19"/>
    <cellStyle name="Normal" xfId="0" builtinId="0"/>
    <cellStyle name="Normal 2" xfId="2"/>
    <cellStyle name="Normal 2 2" xfId="3"/>
    <cellStyle name="Note" xfId="14" builtinId="10"/>
    <cellStyle name="Output" xfId="12" builtinId="21"/>
    <cellStyle name="Total" xfId="15" builtinId="25"/>
  </cellStyles>
  <dxfs count="0"/>
  <tableStyles count="0" defaultTableStyle="TableStyleMedium2" defaultPivotStyle="PivotStyleLight16"/>
  <colors>
    <mruColors>
      <color rgb="FFFF5050"/>
      <color rgb="FF336600"/>
      <color rgb="FFCC3300"/>
      <color rgb="FFFF4784"/>
      <color rgb="FF0099CC"/>
      <color rgb="FF666633"/>
      <color rgb="FF666699"/>
      <color rgb="FFCC66FF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externalLink" Target="externalLinks/externalLink17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54.xml"/><Relationship Id="rId84" Type="http://schemas.openxmlformats.org/officeDocument/2006/relationships/externalLink" Target="externalLinks/externalLink62.xml"/><Relationship Id="rId89" Type="http://schemas.openxmlformats.org/officeDocument/2006/relationships/externalLink" Target="externalLinks/externalLink6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92" Type="http://schemas.openxmlformats.org/officeDocument/2006/relationships/externalLink" Target="externalLinks/externalLink7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44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65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Relationship Id="rId90" Type="http://schemas.openxmlformats.org/officeDocument/2006/relationships/externalLink" Target="externalLinks/externalLink68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externalLink" Target="externalLinks/externalLink63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61.xml"/><Relationship Id="rId88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69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externalLink" Target="externalLinks/externalLink64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K_RKAKL_2019/POK_BIRO_I_II_III_IV_2019/POK_BIRO_I_II_III_IV_2019_OPT_KANWI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2)%20AKADEMIK/AKADEMIK%20-%201292.001.001/AKADEMIK%20-%201292.001.001.05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2)%20AKADEMIK/AKADEMIK%20-%201292.021/AKADEMIK%20-%201292.021.S01.05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2)%20AKADEMIK/AKADEMIK%20-%201292.021/AKADEMIK%20-%201292.021.S01.052%20-%2005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2)%20AKADEMIK/AKADEMIK%20-%201292.024/AKADEMIK%20-%201292.024.S0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2)%20AKADEMIK/AKADEMIK%20-%201292.024/AKADEMIK%20-%201292.024.S0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2)%20AKADEMIK/AKADEMIK%20-%201294.994.002/AKADEMIK%20-%201294.994.00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3)%20PERENCANAAN/REN%20-%201292.901.U03/REN%20-%201292.901.U03.05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3)%20PERENCANAAN/REN%20-%201292.901.U03/REN%20-%201292.901.U03.05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3)%20PERENCANAAN/REN%20-%201292.901.U03/REN%20-%201292.901.U03.053%20-%2005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3)%20PERENCANAAN/REN%20-%201292.901.U12/REN%20-%201292.901.U12.05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K%20BIRO%20PASCA%20PROFES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3)%20PERENCANAAN/REN%20-%201292.901.U12/REN%20-%201292.901.U12.05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3)%20PERENCANAAN/REN%20-%201292.901.U12/REN%20-%201292.901.U12.053%20-%2005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3)%20PERENCANAAN/REN%20-%201292.970/REN%20-%201292.970.05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3)%20PERENCANAAN/REN%20-%201292.970/REN%20-%201292.970.05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3)%20PERENCANAAN/REN%20-%201294.994.002/REN%20-%201294.994.00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4)%20FPP/FPP%20-%201292.001.001/FPP%20-%201292.001.001.05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4)%20FPP/FPP%20-%201292.001.001/FPP%20-%201292.001.001.05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4)%20FPP/FPP%20-%201292.001.001/FPP%20-%201292.001.001.05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4)%20FPP/FPP%20-%201292.001.001/FPP%20-%201292.001.001.057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4)%20FPP/FPP%20-%201292.007/FPP%20-%201292.007.05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K%20BIRO%20II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4)%20FPP/FPP%20-%201292.007/FPP%20-%201292.007.05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4)%20FPP/FPP%20-%201294.994.002/FPP%20-%201294.994.00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5)%20FMP/FMP%20-%201292.001.001/FMP%20-%201292.0001.001.053%20(A-J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5)%20FMP/FMP%20-%201292.001.001/FMP%20-%201292.0001.001.053%20(K-R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5)%20FMP/FMP%20-%201292.001.001/FMP%20-%201292.0001.001.05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5)%20FMP/FMP%20-%201292.001.001/FMP%20-%201292.0001.001.055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5)%20FMP/FMP%20-%201292.007/FMP%20-%201292.007.05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5)%20FMP/FMP%20-%201292.007/FMP%20-%201292.007.05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5)%20FMP/FMP%20-%201294.994.002/FMP%20-%201294.994.00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6)%20FHTP/FHTP%20-%201292.001.001/FHTP%20-%201292.001.001.05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OK%20BIRO%20III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6)%20FHTP/FHTP%20-%201292.001.001/FHTP%20-%201292.001.001.055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6)%20FHTP/FHTP%20-%201292.001.001/FHTP%20-%201292.001.001.056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6)%20FHTP/FHTP%20-%201292.001.001/FHTP%20-%201292.001.001.057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6)%20FHTP/FHTP%20-%201292.007/FHTP%20-%201292.007.05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6)%20FHTP/FHTP%20-%201292.007/FHTP%20-%201292.007.05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6)%20FHTP/FHTP%20-%201294.994.002/FHTP%20-%201294.994.00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7)%20SENAT/SENAT%20-%201292.001.001/SENAT%20-%201292.001.001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7)%20SENAT/SENAT%20-%201294.994.002/SENAT%20-%201294.994.00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0)%20LPPMI/LPPMI%20-%201292.002/LPPMI%20-%201292.002.051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0)%20LPPMI/LPPMI%20-%201292.002/LPPMI%20-%201292.002.05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OK%20BIRO%20IV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0)%20LPPMI/LPPMI%20-%201294.994.002/LPPMI%20-%201294.994.00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9)%20LPM/LPM%20-%201292.004.001/LPM%20-%201292.004.001.051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9)%20LPM/LPM%20-%201292.004.001/LPM%20-%201292.004.001.052%20-%2005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9)%20LPM/LPM%20-%201292.004.001/LPM%20-%201292.004.001.05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9)%20LPM/LPM%20-%201292.004.002/LPM%20-%201292.004.001.055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9)%20LPM/LPM%20-%201292.004.001/LPM%20-%201292.004.001.055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9)%20LPM/LPM%20-%201294.994.002/LPM%20-%201294.994.00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8)%20LRS/LRS%20-%201292.004.002/LRS%20-%201292.004.002.051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8)%20LRS/LRS%20-%201292.004.002/LRS%20-%201292.004.002.05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8)%20LRS/LRS%20-%201292.004.002/LRS%20-%201292.004.002.05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DIPA%202020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8)%20LRS/LRS%20-%201292.007/LRS%20-%201292.007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8)%20LRS/LRS%20-%201294.994.002/LRS%20-%201294.994.00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1)%20TP/TP%20-%201292.006/TP%20-%201292.006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1)%20TP/TP%20-%201294.994.002/TP%20-%201294.994.00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2)%20PERPUS/PERPUS%20-%201292.005/PERPUS%20-%201292.005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2)%20PERPUS/PERPUS%20-%201294.994.002/PERPUS%20-%201294.994.00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3)%20LAB%20BHS/LAB%20BHS%20-%201292.008/LAB%20BHS%20-%201294.008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3)%20LAB%20BHS/LAB%20BHS%20-%201292.008/LAB%20BHS%20-%201292.008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3)%20LAB%20BHS/LAB%20BHS%20-%201294.994.002/LAB%20BHS%20-%201294.994.002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4)%20LAB%20MUS/LAB%20MUS%20-%201292.008/LAB%20MUS%20-%201292.00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)%20TU%20BR%20I/TU%20BR%20I%20-%201292.001.001/TU%20BR%20I%20-%201292.001.001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4)%20LAB%20MUS/LAB%20MUS%20-%201294.994.002/LAB%20MUS%20-%201294.994.00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1)%20TU%20BR%20I/TU%20BR%20I%20-%201294.994.002/TU%20BR%20I%20-%201294.994.00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ealisasi%20IPDN%20Folder%20Tim/2020/DIPA%202020/KK%202020/(1)%20KK%20BIRO%20I/(2)%20AKADEMIK/AKADEMIK%20-%201292.001.001/AKADEMIK%20-%201292.001.001.0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ASTER"/>
      <sheetName val="REKAP IPDN"/>
      <sheetName val="REKAP BIRO I"/>
      <sheetName val="TU BIRO I"/>
      <sheetName val="AKADEMIK"/>
      <sheetName val="PERENCANAAN"/>
      <sheetName val="FPP"/>
      <sheetName val="FMP"/>
      <sheetName val="FHT"/>
      <sheetName val="SENAT"/>
      <sheetName val="LRS"/>
      <sheetName val="LPM"/>
      <sheetName val="LPMI"/>
      <sheetName val="TIP"/>
      <sheetName val="PERPUS"/>
      <sheetName val="PASCA"/>
      <sheetName val="PROFESI"/>
      <sheetName val="REKAP BIRO 2"/>
      <sheetName val="TU BIRO II"/>
      <sheetName val="UMUM"/>
      <sheetName val="KEUANGAN"/>
      <sheetName val="BMN"/>
      <sheetName val="ADPIM"/>
      <sheetName val="POLIKLINIK"/>
      <sheetName val="REKAP BIRO 3"/>
      <sheetName val="TU BIRO III"/>
      <sheetName val="KEPRAJAAN"/>
      <sheetName val="PENGASUHAN"/>
      <sheetName val="DISIPLIN PRAJA"/>
      <sheetName val="EKSTRAKURIKULER"/>
      <sheetName val="KOMDIS"/>
      <sheetName val="KONSELING"/>
      <sheetName val="REKAP BIRO 4"/>
      <sheetName val="TU BIRO IV"/>
      <sheetName val="KERJASAMA"/>
      <sheetName val="ORTALA"/>
      <sheetName val="KEPEGAWAIAN"/>
      <sheetName val="LAB MUSEUM"/>
      <sheetName val="LAB BHS"/>
    </sheetNames>
    <sheetDataSet>
      <sheetData sheetId="0" refreshError="1"/>
      <sheetData sheetId="1" refreshError="1"/>
      <sheetData sheetId="2" refreshError="1"/>
      <sheetData sheetId="3" refreshError="1">
        <row r="9">
          <cell r="B9" t="str">
            <v>BIRO ADMINISTRASI AKADEMIK DAN PERENCANAAN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9">
          <cell r="B9" t="str">
            <v xml:space="preserve">BIRO ADMINISTRASI UMUM DAN KEUANGAN 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9">
          <cell r="B9" t="str">
            <v>BIRO ADMINISTRASI KEPRAJAAN DAN ALUMNI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9">
          <cell r="B9" t="str">
            <v>BIRO ADMINISTRASI KERJA SAMA DAN HUKUM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KADEMIK - 1292.001.055 A"/>
      <sheetName val="AKADEMIK - 1292.001.055 B"/>
      <sheetName val="AKADEMIK - 1292.001.055 D"/>
      <sheetName val="AKADEMIK - 1292.001.055G"/>
    </sheetNames>
    <sheetDataSet>
      <sheetData sheetId="0">
        <row r="21">
          <cell r="G21">
            <v>24500000</v>
          </cell>
        </row>
        <row r="47">
          <cell r="G47">
            <v>58601000</v>
          </cell>
        </row>
      </sheetData>
      <sheetData sheetId="1">
        <row r="21">
          <cell r="G21">
            <v>30200000</v>
          </cell>
        </row>
        <row r="46">
          <cell r="G46">
            <v>43738500</v>
          </cell>
        </row>
        <row r="67">
          <cell r="G67">
            <v>2000000</v>
          </cell>
        </row>
      </sheetData>
      <sheetData sheetId="2">
        <row r="21">
          <cell r="G21">
            <v>289466000</v>
          </cell>
        </row>
      </sheetData>
      <sheetData sheetId="3">
        <row r="21">
          <cell r="G21">
            <v>11960000</v>
          </cell>
        </row>
        <row r="42">
          <cell r="G42">
            <v>17600000</v>
          </cell>
        </row>
        <row r="63">
          <cell r="G63">
            <v>39029600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KADEMIK - 1292.021.S01.051 A"/>
      <sheetName val="AKADEMIK - 1292.021.S01.051 B"/>
      <sheetName val="AKADEMIK - 1292.021.S01.051 C"/>
      <sheetName val="AKADEMIK - 1292.021.S01.051 D"/>
    </sheetNames>
    <sheetDataSet>
      <sheetData sheetId="0">
        <row r="21">
          <cell r="G21">
            <v>2650000</v>
          </cell>
        </row>
      </sheetData>
      <sheetData sheetId="1">
        <row r="21">
          <cell r="G21">
            <v>1300000</v>
          </cell>
        </row>
      </sheetData>
      <sheetData sheetId="2">
        <row r="21">
          <cell r="G21">
            <v>5375000</v>
          </cell>
        </row>
        <row r="42">
          <cell r="G42">
            <v>13200000</v>
          </cell>
        </row>
        <row r="63">
          <cell r="G63">
            <v>15707600</v>
          </cell>
        </row>
      </sheetData>
      <sheetData sheetId="3">
        <row r="21">
          <cell r="G21">
            <v>1365000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KADEMIK - 1292.021.S01.052"/>
      <sheetName val="AKADEMIK - 1292.021.S01.053"/>
      <sheetName val="AKADEMIK - 1292.021.S01.054"/>
      <sheetName val="AKADEMIK - 1292.021.S01.055"/>
    </sheetNames>
    <sheetDataSet>
      <sheetData sheetId="0">
        <row r="21">
          <cell r="G21">
            <v>2850000</v>
          </cell>
        </row>
        <row r="52">
          <cell r="G52">
            <v>380172000</v>
          </cell>
        </row>
      </sheetData>
      <sheetData sheetId="1">
        <row r="21">
          <cell r="G21">
            <v>10850000</v>
          </cell>
        </row>
        <row r="63">
          <cell r="G63">
            <v>16113400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KADEMIK - 1292.024.S01.051 A"/>
      <sheetName val="AKADEMIK - 1292.024.S01.052"/>
      <sheetName val="AKADEMIK - 1292.024.S01.053"/>
      <sheetName val="AKADEMIK - 1292.024.S01.054"/>
      <sheetName val="AKADEMIK - 1292.024.S01.055"/>
    </sheetNames>
    <sheetDataSet>
      <sheetData sheetId="0">
        <row r="21">
          <cell r="G21">
            <v>1800000</v>
          </cell>
        </row>
      </sheetData>
      <sheetData sheetId="1">
        <row r="21">
          <cell r="G21">
            <v>1462000</v>
          </cell>
        </row>
        <row r="42">
          <cell r="G42">
            <v>134550000</v>
          </cell>
        </row>
      </sheetData>
      <sheetData sheetId="2">
        <row r="21">
          <cell r="G21">
            <v>26650000</v>
          </cell>
        </row>
        <row r="63">
          <cell r="G63">
            <v>31550000</v>
          </cell>
        </row>
      </sheetData>
      <sheetData sheetId="3">
        <row r="21">
          <cell r="G21">
            <v>111441600</v>
          </cell>
        </row>
      </sheetData>
      <sheetData sheetId="4">
        <row r="21">
          <cell r="G21">
            <v>500000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KADEMIK - 1292.024.S02.051"/>
      <sheetName val="AKADEMIK - 1292.024.S02.052"/>
      <sheetName val="AKADEMIK - 1292.024.S02.053"/>
      <sheetName val="AKADEMIK - 1292.024.S02.054"/>
      <sheetName val="AKADEMIK - 1292.024.S02.055"/>
    </sheetNames>
    <sheetDataSet>
      <sheetData sheetId="0">
        <row r="21">
          <cell r="G21">
            <v>1800000</v>
          </cell>
        </row>
      </sheetData>
      <sheetData sheetId="1">
        <row r="21">
          <cell r="G21">
            <v>2145000</v>
          </cell>
        </row>
        <row r="42">
          <cell r="G42">
            <v>29325000</v>
          </cell>
        </row>
      </sheetData>
      <sheetData sheetId="2">
        <row r="21">
          <cell r="G21">
            <v>18760000</v>
          </cell>
        </row>
        <row r="63">
          <cell r="G63">
            <v>24763200</v>
          </cell>
        </row>
      </sheetData>
      <sheetData sheetId="3" refreshError="1"/>
      <sheetData sheetId="4">
        <row r="21">
          <cell r="G21">
            <v>500000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KADEMIK - 1294.994.002 A"/>
    </sheetNames>
    <sheetDataSet>
      <sheetData sheetId="0">
        <row r="21">
          <cell r="G21">
            <v>19000000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N - 1292.901.U03.051 A"/>
      <sheetName val="REN - 1292.901.U03.051 B"/>
      <sheetName val="REN - 1292.901.U03.051 C"/>
      <sheetName val="REN - 1292.901.U03.051 D"/>
    </sheetNames>
    <sheetDataSet>
      <sheetData sheetId="0">
        <row r="21">
          <cell r="G21">
            <v>6700000</v>
          </cell>
        </row>
        <row r="42">
          <cell r="G42">
            <v>17690000</v>
          </cell>
        </row>
      </sheetData>
      <sheetData sheetId="1">
        <row r="21">
          <cell r="G21">
            <v>6700000</v>
          </cell>
        </row>
        <row r="42">
          <cell r="G42">
            <v>9420000</v>
          </cell>
        </row>
      </sheetData>
      <sheetData sheetId="2">
        <row r="42">
          <cell r="G42">
            <v>22143600</v>
          </cell>
        </row>
      </sheetData>
      <sheetData sheetId="3">
        <row r="21">
          <cell r="G21">
            <v>15819450</v>
          </cell>
        </row>
        <row r="63">
          <cell r="G63">
            <v>19430000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N - 1292.901.U03.052 A "/>
      <sheetName val="REN - 1292.901.U03.052 B"/>
      <sheetName val="REN - 1292.901.U03.052 C"/>
      <sheetName val="REN -1292.901.U03.052D"/>
    </sheetNames>
    <sheetDataSet>
      <sheetData sheetId="0">
        <row r="21">
          <cell r="G21">
            <v>18800000</v>
          </cell>
        </row>
        <row r="42">
          <cell r="G42">
            <v>27740000</v>
          </cell>
        </row>
      </sheetData>
      <sheetData sheetId="1">
        <row r="21">
          <cell r="G21">
            <v>19493550</v>
          </cell>
        </row>
        <row r="42">
          <cell r="G42">
            <v>47810000</v>
          </cell>
        </row>
      </sheetData>
      <sheetData sheetId="2">
        <row r="21">
          <cell r="G21">
            <v>20996000</v>
          </cell>
        </row>
        <row r="42">
          <cell r="G42">
            <v>79400000</v>
          </cell>
        </row>
      </sheetData>
      <sheetData sheetId="3">
        <row r="21">
          <cell r="G21">
            <v>4172300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N - 1292.901.U03.053"/>
      <sheetName val="REN - 1292.901.U03.054"/>
    </sheetNames>
    <sheetDataSet>
      <sheetData sheetId="0">
        <row r="21">
          <cell r="G21">
            <v>8232400</v>
          </cell>
        </row>
      </sheetData>
      <sheetData sheetId="1">
        <row r="21">
          <cell r="G21">
            <v>16461700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N - 1292.901.U12.051 A"/>
      <sheetName val="REN - 1292.901.U12.051 B"/>
    </sheetNames>
    <sheetDataSet>
      <sheetData sheetId="0" refreshError="1"/>
      <sheetData sheetId="1">
        <row r="21">
          <cell r="G21">
            <v>6375000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STER (2)"/>
      <sheetName val="PASCA"/>
      <sheetName val="PROFESI"/>
    </sheetNames>
    <sheetDataSet>
      <sheetData sheetId="0" refreshError="1"/>
      <sheetData sheetId="1" refreshError="1"/>
      <sheetData sheetId="2">
        <row r="9">
          <cell r="C9">
            <v>9550983000</v>
          </cell>
          <cell r="D9">
            <v>5056697396</v>
          </cell>
          <cell r="E9">
            <v>0</v>
          </cell>
        </row>
        <row r="10">
          <cell r="D10">
            <v>5037697396</v>
          </cell>
        </row>
      </sheetData>
      <sheetData sheetId="3">
        <row r="9">
          <cell r="C9">
            <v>1136075000</v>
          </cell>
          <cell r="D9">
            <v>269225797</v>
          </cell>
          <cell r="E9">
            <v>0</v>
          </cell>
        </row>
        <row r="10">
          <cell r="D10">
            <v>159487797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N - 1292.901.U12.052 A"/>
      <sheetName val="REN - 1292.901.U12.052 B"/>
    </sheetNames>
    <sheetDataSet>
      <sheetData sheetId="0">
        <row r="63">
          <cell r="G63">
            <v>2620000</v>
          </cell>
        </row>
      </sheetData>
      <sheetData sheetId="1">
        <row r="21">
          <cell r="G21">
            <v>14701000</v>
          </cell>
        </row>
        <row r="42">
          <cell r="G42">
            <v>4980000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N - 1292.901.U12.053"/>
      <sheetName val="REN - 1292.901.U12.054"/>
    </sheetNames>
    <sheetDataSet>
      <sheetData sheetId="0">
        <row r="21">
          <cell r="G21">
            <v>16165000</v>
          </cell>
        </row>
      </sheetData>
      <sheetData sheetId="1">
        <row r="21">
          <cell r="G21">
            <v>12100000</v>
          </cell>
        </row>
        <row r="42">
          <cell r="G42">
            <v>51640000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N - 1292.970.051 A"/>
      <sheetName val="REN - 1292.970.051 B"/>
      <sheetName val="REN - 1292.970.051 C"/>
      <sheetName val="REN - 1292.970.051 D"/>
      <sheetName val="REN - 1292.970.051 F"/>
      <sheetName val="REN - 1292.970.051 G"/>
      <sheetName val="REN - 1292.970.051 H "/>
      <sheetName val="REN - 1292.970.051 I"/>
    </sheetNames>
    <sheetDataSet>
      <sheetData sheetId="0">
        <row r="21">
          <cell r="G21">
            <v>17940000</v>
          </cell>
        </row>
        <row r="42">
          <cell r="G42">
            <v>13260000</v>
          </cell>
        </row>
      </sheetData>
      <sheetData sheetId="1">
        <row r="21">
          <cell r="G21">
            <v>10545000</v>
          </cell>
        </row>
        <row r="63">
          <cell r="G63">
            <v>30488200</v>
          </cell>
        </row>
      </sheetData>
      <sheetData sheetId="2" refreshError="1"/>
      <sheetData sheetId="3">
        <row r="21">
          <cell r="G21">
            <v>13500000</v>
          </cell>
        </row>
        <row r="42">
          <cell r="G42">
            <v>75200000</v>
          </cell>
        </row>
      </sheetData>
      <sheetData sheetId="4">
        <row r="21">
          <cell r="G21">
            <v>19355000</v>
          </cell>
        </row>
      </sheetData>
      <sheetData sheetId="5">
        <row r="21">
          <cell r="G21">
            <v>30257000</v>
          </cell>
        </row>
        <row r="42">
          <cell r="G42">
            <v>14100000</v>
          </cell>
        </row>
      </sheetData>
      <sheetData sheetId="6">
        <row r="21">
          <cell r="G21">
            <v>22249850</v>
          </cell>
        </row>
        <row r="63">
          <cell r="G63">
            <v>7980000</v>
          </cell>
        </row>
        <row r="105">
          <cell r="G105">
            <v>33600000</v>
          </cell>
        </row>
      </sheetData>
      <sheetData sheetId="7">
        <row r="42">
          <cell r="G42">
            <v>2620000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N - 1292.970.052 A"/>
      <sheetName val="REN - 1292.970.052 B"/>
      <sheetName val="REN - 1292.970.052 C"/>
      <sheetName val="REN - 1292.970.052 D"/>
      <sheetName val="REN - 1292.970.052 E"/>
      <sheetName val="REN - 1292.970.052 F"/>
    </sheetNames>
    <sheetDataSet>
      <sheetData sheetId="0">
        <row r="21">
          <cell r="G21">
            <v>34317300</v>
          </cell>
        </row>
        <row r="42">
          <cell r="G42">
            <v>4710000</v>
          </cell>
        </row>
      </sheetData>
      <sheetData sheetId="1">
        <row r="21">
          <cell r="G21">
            <v>30583500</v>
          </cell>
        </row>
        <row r="42">
          <cell r="G42">
            <v>56120000</v>
          </cell>
        </row>
      </sheetData>
      <sheetData sheetId="2">
        <row r="21">
          <cell r="G21">
            <v>3650000</v>
          </cell>
        </row>
      </sheetData>
      <sheetData sheetId="3">
        <row r="21">
          <cell r="G21">
            <v>8200000</v>
          </cell>
        </row>
        <row r="42">
          <cell r="G42">
            <v>117700000</v>
          </cell>
        </row>
      </sheetData>
      <sheetData sheetId="4">
        <row r="21">
          <cell r="G21">
            <v>9500000</v>
          </cell>
        </row>
        <row r="42">
          <cell r="G42">
            <v>127300000</v>
          </cell>
        </row>
      </sheetData>
      <sheetData sheetId="5">
        <row r="21">
          <cell r="G21">
            <v>6020000</v>
          </cell>
        </row>
        <row r="42">
          <cell r="G42">
            <v>112730000</v>
          </cell>
        </row>
        <row r="63">
          <cell r="G63">
            <v>12570000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N - 1294.994.002 A"/>
    </sheetNames>
    <sheetDataSet>
      <sheetData sheetId="0">
        <row r="21">
          <cell r="G21">
            <v>17100000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FPP - 1292.001.001.052 A"/>
      <sheetName val="FPP - 1292.001.001.052 B - F"/>
      <sheetName val="FPP - 1292.001.001.052 G"/>
      <sheetName val="FPP - 1292.001.001.052 H"/>
      <sheetName val="FPP - 1292.001.001.052 I"/>
      <sheetName val="FPP - 1292.001.001.052 J"/>
      <sheetName val="FPP - 1292.001.001.052 K"/>
      <sheetName val="FPP - 1292.001.001.052 L"/>
      <sheetName val="FPP - 1292.001.001.052 M"/>
      <sheetName val="FPP - 1292.001.001.052 N"/>
      <sheetName val="FPP - 1292.001.001.052 O"/>
      <sheetName val="FPP - 1292.001.001.052 P"/>
    </sheetNames>
    <sheetDataSet>
      <sheetData sheetId="0">
        <row r="21">
          <cell r="G21">
            <v>95926000</v>
          </cell>
        </row>
        <row r="42">
          <cell r="G42">
            <v>176990000</v>
          </cell>
        </row>
        <row r="84">
          <cell r="G84">
            <v>150810000</v>
          </cell>
        </row>
        <row r="105">
          <cell r="G105">
            <v>61600000</v>
          </cell>
        </row>
        <row r="126">
          <cell r="G126">
            <v>42000000</v>
          </cell>
        </row>
      </sheetData>
      <sheetData sheetId="1">
        <row r="21">
          <cell r="G21">
            <v>45003454</v>
          </cell>
        </row>
        <row r="42">
          <cell r="G42">
            <v>41967000</v>
          </cell>
        </row>
        <row r="63">
          <cell r="G63">
            <v>45058250</v>
          </cell>
        </row>
        <row r="84">
          <cell r="G84">
            <v>45060000</v>
          </cell>
        </row>
        <row r="105">
          <cell r="G105">
            <v>45060000</v>
          </cell>
        </row>
      </sheetData>
      <sheetData sheetId="2">
        <row r="21">
          <cell r="G21">
            <v>1925000</v>
          </cell>
        </row>
        <row r="63">
          <cell r="G63">
            <v>262068772</v>
          </cell>
        </row>
      </sheetData>
      <sheetData sheetId="3" refreshError="1"/>
      <sheetData sheetId="4">
        <row r="21">
          <cell r="G21">
            <v>62947550</v>
          </cell>
        </row>
        <row r="42">
          <cell r="G42">
            <v>89026600</v>
          </cell>
        </row>
      </sheetData>
      <sheetData sheetId="5">
        <row r="21">
          <cell r="G21">
            <v>45135000</v>
          </cell>
        </row>
        <row r="63">
          <cell r="G63">
            <v>54136000</v>
          </cell>
        </row>
      </sheetData>
      <sheetData sheetId="6" refreshError="1"/>
      <sheetData sheetId="7">
        <row r="21">
          <cell r="G21">
            <v>3560000</v>
          </cell>
        </row>
        <row r="42">
          <cell r="G42">
            <v>17900000</v>
          </cell>
        </row>
        <row r="63">
          <cell r="G63">
            <v>4120000</v>
          </cell>
        </row>
      </sheetData>
      <sheetData sheetId="8">
        <row r="21">
          <cell r="G21">
            <v>6700000</v>
          </cell>
        </row>
        <row r="42">
          <cell r="G42">
            <v>14600000</v>
          </cell>
        </row>
        <row r="63">
          <cell r="G63">
            <v>10360000</v>
          </cell>
        </row>
        <row r="84">
          <cell r="G84">
            <v>460000</v>
          </cell>
        </row>
      </sheetData>
      <sheetData sheetId="9">
        <row r="63">
          <cell r="G63">
            <v>90000000</v>
          </cell>
        </row>
        <row r="84">
          <cell r="G84">
            <v>1800000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FPP - 1292.001.001.054 A"/>
      <sheetName val="FPP - 1292.001.001.054 B"/>
      <sheetName val="FPP - 1292.001.001.054 G"/>
      <sheetName val="FPP - 1292.001.001.054 I"/>
    </sheetNames>
    <sheetDataSet>
      <sheetData sheetId="0">
        <row r="21">
          <cell r="G21">
            <v>14478000</v>
          </cell>
        </row>
        <row r="63">
          <cell r="G63">
            <v>6490000</v>
          </cell>
        </row>
        <row r="84">
          <cell r="G84">
            <v>3680000</v>
          </cell>
        </row>
      </sheetData>
      <sheetData sheetId="1">
        <row r="21">
          <cell r="G21">
            <v>86065500</v>
          </cell>
        </row>
        <row r="63">
          <cell r="G63">
            <v>11160000</v>
          </cell>
        </row>
        <row r="84">
          <cell r="G84">
            <v>44400000</v>
          </cell>
        </row>
        <row r="105">
          <cell r="G105">
            <v>110472000</v>
          </cell>
        </row>
        <row r="126">
          <cell r="G126">
            <v>16500000</v>
          </cell>
        </row>
      </sheetData>
      <sheetData sheetId="2" refreshError="1"/>
      <sheetData sheetId="3">
        <row r="42">
          <cell r="G42">
            <v>133070000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FPP - 1292.001.001.055 H"/>
    </sheetNames>
    <sheetDataSet>
      <sheetData sheetId="0">
        <row r="21">
          <cell r="G21">
            <v>12080000</v>
          </cell>
        </row>
        <row r="42">
          <cell r="G42">
            <v>42750000</v>
          </cell>
        </row>
        <row r="63">
          <cell r="G63">
            <v>1290000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FPP - 1292.001.001.057 A"/>
      <sheetName val="FPP - 1292.001.001.057 B"/>
    </sheetNames>
    <sheetDataSet>
      <sheetData sheetId="0" refreshError="1"/>
      <sheetData sheetId="1">
        <row r="42">
          <cell r="G42">
            <v>17632400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FPP - 1292.022.S01.051"/>
      <sheetName val="FPP - 1292.007.052 A"/>
    </sheetNames>
    <sheetDataSet>
      <sheetData sheetId="0" refreshError="1"/>
      <sheetData sheetId="1">
        <row r="21">
          <cell r="G21">
            <v>450000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STER (2)"/>
      <sheetName val="REKAP BIRO 2"/>
      <sheetName val="REKAP BIRO 2 (08 Jun 2020)"/>
      <sheetName val="REKAP BIRO 2 (CUTOFF7072020)"/>
      <sheetName val="1. TU BIRO II"/>
      <sheetName val="2. UMUM"/>
      <sheetName val="3. KEUANGAN"/>
      <sheetName val="3. KEUANGAN (EDIT)"/>
      <sheetName val="KEUANGAN (EDIT)"/>
      <sheetName val="4. BMN"/>
      <sheetName val="5. ADPIM"/>
      <sheetName val="6. POLIKLINIK"/>
    </sheetNames>
    <sheetDataSet>
      <sheetData sheetId="0" refreshError="1"/>
      <sheetData sheetId="1" refreshError="1"/>
      <sheetData sheetId="2">
        <row r="9">
          <cell r="C9">
            <v>274254715000</v>
          </cell>
          <cell r="D9">
            <v>190505805361</v>
          </cell>
          <cell r="E9">
            <v>36326000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FPP - 1292.022.S01.051"/>
      <sheetName val="FPP - 1292.007.053 A"/>
      <sheetName val="FPP - 1292.007.053 D"/>
      <sheetName val="FPP - 1292.007.053 E"/>
      <sheetName val="FPP - 1292.007.053 F"/>
    </sheetNames>
    <sheetDataSet>
      <sheetData sheetId="0" refreshError="1"/>
      <sheetData sheetId="1" refreshError="1"/>
      <sheetData sheetId="2">
        <row r="21">
          <cell r="G21">
            <v>2670000</v>
          </cell>
        </row>
        <row r="42">
          <cell r="G42">
            <v>22110000</v>
          </cell>
        </row>
      </sheetData>
      <sheetData sheetId="3" refreshError="1"/>
      <sheetData sheetId="4">
        <row r="42">
          <cell r="G42">
            <v>21660000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FPP - 1294.994.002 A"/>
      <sheetName val="FPP - 1294.994.002 P"/>
    </sheetNames>
    <sheetDataSet>
      <sheetData sheetId="0">
        <row r="21">
          <cell r="G21">
            <v>34200000</v>
          </cell>
        </row>
      </sheetData>
      <sheetData sheetId="1">
        <row r="52">
          <cell r="G52">
            <v>547901172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FMP - 1292.001.001.053 A"/>
      <sheetName val="FMP - 1292.001.001.053 B - H"/>
      <sheetName val="FMP - 1292.001.001.053 I"/>
      <sheetName val="FMP - 1292.001.001.053 J"/>
    </sheetNames>
    <sheetDataSet>
      <sheetData sheetId="0">
        <row r="21">
          <cell r="G21">
            <v>61888260</v>
          </cell>
        </row>
        <row r="42">
          <cell r="G42">
            <v>215695000</v>
          </cell>
        </row>
        <row r="63">
          <cell r="G63">
            <v>10200000</v>
          </cell>
        </row>
        <row r="84">
          <cell r="G84">
            <v>76000000</v>
          </cell>
        </row>
        <row r="114">
          <cell r="G114">
            <v>48751754</v>
          </cell>
        </row>
      </sheetData>
      <sheetData sheetId="1">
        <row r="21">
          <cell r="G21">
            <v>20000000</v>
          </cell>
        </row>
        <row r="42">
          <cell r="G42">
            <v>18780000</v>
          </cell>
        </row>
        <row r="63">
          <cell r="G63">
            <v>19035000</v>
          </cell>
        </row>
        <row r="84">
          <cell r="G84">
            <v>19971300</v>
          </cell>
        </row>
        <row r="105">
          <cell r="G105">
            <v>19000000</v>
          </cell>
        </row>
        <row r="126">
          <cell r="G126">
            <v>19000000</v>
          </cell>
        </row>
        <row r="147">
          <cell r="G147">
            <v>18715650</v>
          </cell>
        </row>
      </sheetData>
      <sheetData sheetId="2">
        <row r="21">
          <cell r="G21">
            <v>2223000</v>
          </cell>
        </row>
        <row r="63">
          <cell r="G63">
            <v>213876756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FMP - 1292.001.001.053 K"/>
      <sheetName val="FMP - 1292.001.001.053 L"/>
      <sheetName val="FMP - 1292.001.001.053 M"/>
      <sheetName val="FMP - 1292.001.001.053 N"/>
      <sheetName val="FMP - 1292.001.001.053 O"/>
      <sheetName val="FMP - 1292.001.001.053 P"/>
      <sheetName val="FMP - 1292.001.001.053 Q"/>
      <sheetName val="FMP - 1292.001.001.053 R"/>
    </sheetNames>
    <sheetDataSet>
      <sheetData sheetId="0">
        <row r="21">
          <cell r="G21">
            <v>46396100</v>
          </cell>
        </row>
        <row r="63">
          <cell r="G63">
            <v>5545455</v>
          </cell>
        </row>
        <row r="84">
          <cell r="G84">
            <v>93544996</v>
          </cell>
        </row>
      </sheetData>
      <sheetData sheetId="1">
        <row r="21">
          <cell r="G21">
            <v>39965100</v>
          </cell>
        </row>
        <row r="42">
          <cell r="G42">
            <v>2700000</v>
          </cell>
        </row>
        <row r="63">
          <cell r="G63">
            <v>86824521</v>
          </cell>
        </row>
      </sheetData>
      <sheetData sheetId="2" refreshError="1"/>
      <sheetData sheetId="3">
        <row r="21">
          <cell r="G21">
            <v>845000</v>
          </cell>
        </row>
      </sheetData>
      <sheetData sheetId="4">
        <row r="21">
          <cell r="G21">
            <v>354000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FMP - 1292.001.001.053 K"/>
      <sheetName val="FMP - 1292.001.001.053 L"/>
      <sheetName val="FMP - 1292.001.001.054 C"/>
      <sheetName val="FMP - 1292.001.001.054 D"/>
      <sheetName val="FMP - 1292.001.001.054 H"/>
      <sheetName val="FMP - 1292.001.001.054 J"/>
    </sheetNames>
    <sheetDataSet>
      <sheetData sheetId="0" refreshError="1"/>
      <sheetData sheetId="1" refreshError="1"/>
      <sheetData sheetId="2">
        <row r="21">
          <cell r="G21">
            <v>17239525</v>
          </cell>
        </row>
        <row r="63">
          <cell r="G63">
            <v>13760000</v>
          </cell>
        </row>
        <row r="84">
          <cell r="G84">
            <v>3672000</v>
          </cell>
        </row>
      </sheetData>
      <sheetData sheetId="3">
        <row r="21">
          <cell r="G21">
            <v>54141500</v>
          </cell>
        </row>
        <row r="42">
          <cell r="G42">
            <v>13450000</v>
          </cell>
        </row>
        <row r="84">
          <cell r="G84">
            <v>34400000</v>
          </cell>
        </row>
        <row r="105">
          <cell r="G105">
            <v>62656267</v>
          </cell>
        </row>
      </sheetData>
      <sheetData sheetId="4" refreshError="1"/>
      <sheetData sheetId="5">
        <row r="21">
          <cell r="G21">
            <v>28080000</v>
          </cell>
        </row>
        <row r="42">
          <cell r="G42">
            <v>104685000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FMP - 1292.001.001.053 K"/>
      <sheetName val="FMP - 1292.001.001.053 L"/>
      <sheetName val="FMP - 1292.001.001.055 I"/>
    </sheetNames>
    <sheetDataSet>
      <sheetData sheetId="0" refreshError="1"/>
      <sheetData sheetId="1" refreshError="1"/>
      <sheetData sheetId="2">
        <row r="21">
          <cell r="G21">
            <v>3124170</v>
          </cell>
        </row>
        <row r="42">
          <cell r="G42">
            <v>28560000</v>
          </cell>
        </row>
        <row r="63">
          <cell r="G63">
            <v>2100000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FMP - 1292.007.052 B "/>
    </sheetNames>
    <sheetDataSet>
      <sheetData sheetId="0">
        <row r="21">
          <cell r="G21">
            <v>2908000</v>
          </cell>
        </row>
        <row r="42">
          <cell r="G42">
            <v>28880000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FMP - 1292.007.053 G"/>
      <sheetName val="FMP - 1292.007.053 H"/>
      <sheetName val="FMP - 1292.007.053 I"/>
      <sheetName val="FMP - 1292.007.053 J"/>
      <sheetName val="FMP - 1292.007.053 O"/>
    </sheetNames>
    <sheetDataSet>
      <sheetData sheetId="0">
        <row r="42">
          <cell r="G42">
            <v>9680000</v>
          </cell>
        </row>
        <row r="84">
          <cell r="G84">
            <v>4100000</v>
          </cell>
        </row>
      </sheetData>
      <sheetData sheetId="1">
        <row r="42">
          <cell r="G42">
            <v>10780000</v>
          </cell>
        </row>
      </sheetData>
      <sheetData sheetId="2">
        <row r="42">
          <cell r="G42">
            <v>8180000</v>
          </cell>
        </row>
      </sheetData>
      <sheetData sheetId="3">
        <row r="42">
          <cell r="G42">
            <v>21355000</v>
          </cell>
        </row>
      </sheetData>
      <sheetData sheetId="4">
        <row r="42">
          <cell r="G42">
            <v>10780000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FMP - 1294.994.002 A"/>
      <sheetName val="FMP - 1294.994.002 P"/>
    </sheetNames>
    <sheetDataSet>
      <sheetData sheetId="0">
        <row r="21">
          <cell r="G21">
            <v>17000000</v>
          </cell>
        </row>
      </sheetData>
      <sheetData sheetId="1">
        <row r="41">
          <cell r="G41">
            <v>318430438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FHTP - 1292.001.001.054 E"/>
      <sheetName val="FHTP - 1292.001.001.054 F"/>
    </sheetNames>
    <sheetDataSet>
      <sheetData sheetId="0">
        <row r="63">
          <cell r="G63">
            <v>5090000</v>
          </cell>
        </row>
        <row r="84">
          <cell r="G84">
            <v>4050000</v>
          </cell>
        </row>
      </sheetData>
      <sheetData sheetId="1">
        <row r="21">
          <cell r="G21">
            <v>27948052</v>
          </cell>
        </row>
        <row r="42">
          <cell r="G42">
            <v>70000000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STER (2)"/>
      <sheetName val="REKAP BIRO 3"/>
      <sheetName val="REKAP BIRO 3 (08 Jun 2020)"/>
      <sheetName val="REKAP BIRO 3 (CUTOFREN7072020)"/>
      <sheetName val="1. TU BIRO III"/>
      <sheetName val="2. KEPRAJAAN"/>
      <sheetName val="3. PENGASUHAN"/>
      <sheetName val="5. EKSKUL"/>
      <sheetName val="4. DISIPLIN"/>
      <sheetName val="6. KOMDIS"/>
      <sheetName val="7. KONSELING"/>
    </sheetNames>
    <sheetDataSet>
      <sheetData sheetId="0" refreshError="1"/>
      <sheetData sheetId="1" refreshError="1"/>
      <sheetData sheetId="2">
        <row r="9">
          <cell r="C9">
            <v>16576717000</v>
          </cell>
          <cell r="D9">
            <v>12817936016</v>
          </cell>
          <cell r="E9">
            <v>1850000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FHTP - 1292.001.001.055 J"/>
    </sheetNames>
    <sheetDataSet>
      <sheetData sheetId="0">
        <row r="21">
          <cell r="G21">
            <v>3954000</v>
          </cell>
        </row>
        <row r="42">
          <cell r="G42">
            <v>52650000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FHTP - 1292.001.001.056 A"/>
      <sheetName val="FHTP - 1292.001.001.056 B - D"/>
      <sheetName val="FHTP - 1292.001.001.056 E"/>
      <sheetName val="FHTP - 1292.001.001.056 F"/>
      <sheetName val="FHTP - 1292.001.001.056 G"/>
      <sheetName val="FHTP - 1292.001.001.056 H "/>
      <sheetName val="FHTP - 1292.001.001.056 I"/>
      <sheetName val="FHTP - 1292.001.001.056 J"/>
      <sheetName val="FHTP - 1292.001.001.056 K"/>
    </sheetNames>
    <sheetDataSet>
      <sheetData sheetId="0">
        <row r="40">
          <cell r="G40">
            <v>59085713</v>
          </cell>
        </row>
        <row r="74">
          <cell r="G74">
            <v>64712000</v>
          </cell>
        </row>
        <row r="95">
          <cell r="G95">
            <v>22400000</v>
          </cell>
        </row>
        <row r="116">
          <cell r="G116">
            <v>20950000</v>
          </cell>
        </row>
      </sheetData>
      <sheetData sheetId="1">
        <row r="21">
          <cell r="G21">
            <v>31910000</v>
          </cell>
        </row>
        <row r="42">
          <cell r="G42">
            <v>30000000</v>
          </cell>
        </row>
        <row r="63">
          <cell r="G63">
            <v>30000000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1">
          <cell r="G21">
            <v>18440400</v>
          </cell>
        </row>
        <row r="42">
          <cell r="G42">
            <v>13500000</v>
          </cell>
        </row>
        <row r="63">
          <cell r="G63">
            <v>33900000</v>
          </cell>
        </row>
      </sheetData>
      <sheetData sheetId="8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FHTP - 1292.001.001.057 E"/>
      <sheetName val="FHTP - 1292.001.001.057 F"/>
    </sheetNames>
    <sheetDataSet>
      <sheetData sheetId="0" refreshError="1"/>
      <sheetData sheetId="1">
        <row r="21">
          <cell r="G21">
            <v>4000000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FHTP - 1292.007.052 C"/>
    </sheetNames>
    <sheetDataSet>
      <sheetData sheetId="0">
        <row r="21">
          <cell r="G21">
            <v>3750000</v>
          </cell>
        </row>
        <row r="42">
          <cell r="G42">
            <v>15950000</v>
          </cell>
        </row>
        <row r="63">
          <cell r="G63">
            <v>3600000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FHTP - 1292.007.053 R"/>
      <sheetName val="FHTP - 1292.007.053 S"/>
      <sheetName val="FHTP - 1292.007.053 T"/>
    </sheetNames>
    <sheetDataSet>
      <sheetData sheetId="0">
        <row r="63">
          <cell r="G63">
            <v>2700000</v>
          </cell>
        </row>
        <row r="84">
          <cell r="G84">
            <v>1560000</v>
          </cell>
        </row>
      </sheetData>
      <sheetData sheetId="1">
        <row r="21">
          <cell r="G21">
            <v>7200000</v>
          </cell>
        </row>
        <row r="42">
          <cell r="G42">
            <v>22350000</v>
          </cell>
        </row>
        <row r="63">
          <cell r="G63">
            <v>4000000</v>
          </cell>
        </row>
        <row r="84">
          <cell r="G84">
            <v>2390000</v>
          </cell>
        </row>
      </sheetData>
      <sheetData sheetId="2">
        <row r="21">
          <cell r="G21">
            <v>3600000</v>
          </cell>
        </row>
        <row r="42">
          <cell r="G42">
            <v>16950000</v>
          </cell>
        </row>
        <row r="63">
          <cell r="G63">
            <v>1800000</v>
          </cell>
        </row>
        <row r="84">
          <cell r="G84">
            <v>2900000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FHTP - 1294.994.002 A"/>
      <sheetName val="FHTP - 1294.994.002 P"/>
    </sheetNames>
    <sheetDataSet>
      <sheetData sheetId="0">
        <row r="21">
          <cell r="G21">
            <v>23096000</v>
          </cell>
        </row>
      </sheetData>
      <sheetData sheetId="1">
        <row r="45">
          <cell r="G45">
            <v>256450802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ENAT - 1292.001.055 E"/>
      <sheetName val="SENAT - 1292.001.055 F"/>
      <sheetName val="SENAT - 1292.001.055 G"/>
    </sheetNames>
    <sheetDataSet>
      <sheetData sheetId="0">
        <row r="21">
          <cell r="G21">
            <v>81015800</v>
          </cell>
        </row>
        <row r="42">
          <cell r="G42">
            <v>28282500</v>
          </cell>
        </row>
        <row r="73">
          <cell r="G73">
            <v>188722600</v>
          </cell>
        </row>
      </sheetData>
      <sheetData sheetId="1" refreshError="1"/>
      <sheetData sheetId="2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ENAT - 1294.994.002 A"/>
    </sheetNames>
    <sheetDataSet>
      <sheetData sheetId="0">
        <row r="21">
          <cell r="G21">
            <v>13583000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LPPMI - 1292.002.051 A"/>
      <sheetName val="LPPMI - 1292.002.051 B"/>
      <sheetName val="LPPMI - 1292.002.051 C"/>
      <sheetName val="LPPMI - 1292.002.051 D"/>
      <sheetName val="LPPMI - 1292.002.051 E"/>
      <sheetName val="LPPMI - 1292.002.051 F"/>
      <sheetName val="LPPMI - 1292.002.051 G"/>
    </sheetNames>
    <sheetDataSet>
      <sheetData sheetId="0">
        <row r="21">
          <cell r="G21">
            <v>6048800</v>
          </cell>
        </row>
        <row r="84">
          <cell r="G84">
            <v>2420000</v>
          </cell>
        </row>
      </sheetData>
      <sheetData sheetId="1">
        <row r="21">
          <cell r="G21">
            <v>9050100</v>
          </cell>
        </row>
        <row r="63">
          <cell r="G63">
            <v>10000000</v>
          </cell>
        </row>
        <row r="84">
          <cell r="G84">
            <v>34629783</v>
          </cell>
        </row>
      </sheetData>
      <sheetData sheetId="2">
        <row r="21">
          <cell r="G21">
            <v>2368100</v>
          </cell>
        </row>
        <row r="42">
          <cell r="G42">
            <v>19100000</v>
          </cell>
        </row>
        <row r="84">
          <cell r="G84">
            <v>83466600</v>
          </cell>
        </row>
      </sheetData>
      <sheetData sheetId="3" refreshError="1"/>
      <sheetData sheetId="4">
        <row r="21">
          <cell r="G21">
            <v>2250000</v>
          </cell>
        </row>
      </sheetData>
      <sheetData sheetId="5">
        <row r="21">
          <cell r="G21">
            <v>4483200</v>
          </cell>
        </row>
        <row r="67">
          <cell r="G67">
            <v>41311900</v>
          </cell>
        </row>
      </sheetData>
      <sheetData sheetId="6">
        <row r="21">
          <cell r="G21">
            <v>2500900</v>
          </cell>
        </row>
        <row r="42">
          <cell r="G42">
            <v>32800000</v>
          </cell>
        </row>
        <row r="63">
          <cell r="G63">
            <v>37518207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LPPMI - 1292.002.052 A"/>
      <sheetName val="LPPMI - 1292.002.052 B"/>
      <sheetName val="LPPMI - 1292.002.052 C"/>
      <sheetName val="LPPMI - 1292.002.052 D"/>
      <sheetName val="LPPMI - 1292.002.052 E"/>
      <sheetName val="LPPMI - 1292.002.052 F "/>
      <sheetName val="LPPMI - 1292.002.052 G"/>
      <sheetName val="LPPMI - 1292.002.052 H"/>
      <sheetName val="LPPMI - 1292.002.052 I"/>
      <sheetName val="LPPMI - 1292.002.052 J"/>
      <sheetName val="LPPMI - 1292.002.052 K"/>
      <sheetName val="LPPMI - 1292.002.052 L"/>
    </sheetNames>
    <sheetDataSet>
      <sheetData sheetId="0">
        <row r="21">
          <cell r="G21">
            <v>3447400</v>
          </cell>
        </row>
        <row r="63">
          <cell r="G63">
            <v>25990100</v>
          </cell>
        </row>
      </sheetData>
      <sheetData sheetId="1" refreshError="1"/>
      <sheetData sheetId="2">
        <row r="63">
          <cell r="G63">
            <v>2240000</v>
          </cell>
        </row>
      </sheetData>
      <sheetData sheetId="3">
        <row r="42">
          <cell r="G42">
            <v>7600000</v>
          </cell>
        </row>
        <row r="63">
          <cell r="G63">
            <v>3343761</v>
          </cell>
        </row>
      </sheetData>
      <sheetData sheetId="4">
        <row r="21">
          <cell r="G21">
            <v>2433650</v>
          </cell>
        </row>
        <row r="42">
          <cell r="G42">
            <v>35770500</v>
          </cell>
        </row>
      </sheetData>
      <sheetData sheetId="5">
        <row r="21">
          <cell r="G21">
            <v>2046400</v>
          </cell>
        </row>
        <row r="42">
          <cell r="G42">
            <v>48600000</v>
          </cell>
        </row>
        <row r="63">
          <cell r="G63">
            <v>37820100</v>
          </cell>
        </row>
      </sheetData>
      <sheetData sheetId="6">
        <row r="21">
          <cell r="G21">
            <v>4230000</v>
          </cell>
        </row>
        <row r="69">
          <cell r="G69">
            <v>71014468</v>
          </cell>
        </row>
      </sheetData>
      <sheetData sheetId="7" refreshError="1"/>
      <sheetData sheetId="8">
        <row r="21">
          <cell r="G21">
            <v>3068500</v>
          </cell>
        </row>
      </sheetData>
      <sheetData sheetId="9">
        <row r="21">
          <cell r="G21">
            <v>7276700</v>
          </cell>
        </row>
        <row r="84">
          <cell r="G84">
            <v>8144600</v>
          </cell>
        </row>
      </sheetData>
      <sheetData sheetId="10">
        <row r="84">
          <cell r="G84">
            <v>8417000</v>
          </cell>
        </row>
      </sheetData>
      <sheetData sheetId="11">
        <row r="63">
          <cell r="G63">
            <v>13588800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STER (2)"/>
      <sheetName val="REKAP BIRO 4"/>
      <sheetName val="REKAP BIRO 4 (08 JUN 2020)"/>
      <sheetName val="REKAP BIRO 4 (CUTOFFREN7072020)"/>
      <sheetName val="1. TU BIRO IV"/>
      <sheetName val="2. KERJASAMA"/>
      <sheetName val="3. ORTALA"/>
      <sheetName val="4. KEPEGAWAIAN"/>
    </sheetNames>
    <sheetDataSet>
      <sheetData sheetId="0" refreshError="1"/>
      <sheetData sheetId="1" refreshError="1"/>
      <sheetData sheetId="2">
        <row r="9">
          <cell r="C9">
            <v>2941357000</v>
          </cell>
          <cell r="D9">
            <v>2204621541</v>
          </cell>
          <cell r="E9">
            <v>2440000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LPPMI - 1294.994.002 A"/>
    </sheetNames>
    <sheetDataSet>
      <sheetData sheetId="0">
        <row r="21">
          <cell r="G21">
            <v>10905000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LPM - 1292.004.001.051 A"/>
      <sheetName val="LPM - 1292.004.001.051 B"/>
      <sheetName val="LPM - 1292.004.001.051 C"/>
      <sheetName val="LPM - 1292.004.001.051 D"/>
      <sheetName val="LPM - 1292.004.001.051 E"/>
      <sheetName val="LPM - 1292.004.001.051 F"/>
      <sheetName val="LPM - 1292.004.001.051 G"/>
      <sheetName val="LPM - 1292.004.001.051 H"/>
    </sheetNames>
    <sheetDataSet>
      <sheetData sheetId="0">
        <row r="21">
          <cell r="G21">
            <v>6483500</v>
          </cell>
        </row>
        <row r="42">
          <cell r="G42">
            <v>6371000</v>
          </cell>
        </row>
      </sheetData>
      <sheetData sheetId="1">
        <row r="21">
          <cell r="G21">
            <v>6021500</v>
          </cell>
        </row>
        <row r="63">
          <cell r="G63">
            <v>34000800</v>
          </cell>
        </row>
      </sheetData>
      <sheetData sheetId="2">
        <row r="21">
          <cell r="G21">
            <v>18014109</v>
          </cell>
        </row>
        <row r="63">
          <cell r="G63">
            <v>29537100</v>
          </cell>
        </row>
      </sheetData>
      <sheetData sheetId="3" refreshError="1"/>
      <sheetData sheetId="4" refreshError="1"/>
      <sheetData sheetId="5" refreshError="1"/>
      <sheetData sheetId="6">
        <row r="21">
          <cell r="G21">
            <v>19125000</v>
          </cell>
        </row>
      </sheetData>
      <sheetData sheetId="7">
        <row r="21">
          <cell r="G21">
            <v>8766400</v>
          </cell>
        </row>
        <row r="42">
          <cell r="G42">
            <v>51985300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LPM - 1292.004.001.052 A"/>
      <sheetName val="LPM - 1292.004.001.053 A"/>
    </sheetNames>
    <sheetDataSet>
      <sheetData sheetId="0">
        <row r="21">
          <cell r="G21">
            <v>8794500</v>
          </cell>
        </row>
      </sheetData>
      <sheetData sheetId="1">
        <row r="21">
          <cell r="G21">
            <v>15385000</v>
          </cell>
        </row>
        <row r="63">
          <cell r="G63">
            <v>20350000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LPM - 1292.004.001.054 A"/>
      <sheetName val="LPM - 1292.004.001.054 B"/>
      <sheetName val="LPM - 1292.004.001.054 C"/>
      <sheetName val="LPM - 1292.004.001.054 D"/>
    </sheetNames>
    <sheetDataSet>
      <sheetData sheetId="0">
        <row r="21">
          <cell r="G21">
            <v>9446500</v>
          </cell>
        </row>
        <row r="63">
          <cell r="G63">
            <v>29250000</v>
          </cell>
        </row>
        <row r="105">
          <cell r="G105">
            <v>41113000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LPM - 1292.004.001.055 A"/>
      <sheetName val="LPM - 1292.004.001.055 B"/>
      <sheetName val="LPM - 1292.004.001.055 C"/>
      <sheetName val="LPM - 1292.004.001.055 D"/>
    </sheetNames>
    <sheetDataSet>
      <sheetData sheetId="0">
        <row r="105">
          <cell r="G105">
            <v>10400000</v>
          </cell>
        </row>
      </sheetData>
      <sheetData sheetId="1" refreshError="1"/>
      <sheetData sheetId="2">
        <row r="105">
          <cell r="G105">
            <v>10243500</v>
          </cell>
        </row>
      </sheetData>
      <sheetData sheetId="3">
        <row r="21">
          <cell r="G21">
            <v>8400000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LPM - 1292.004.001.055 A"/>
      <sheetName val="LPM - 1292.004.001.055 B"/>
      <sheetName val="LPM - 1292.004.001.055 C"/>
      <sheetName val="LPM - 1292.004.001.055 D"/>
    </sheetNames>
    <sheetDataSet>
      <sheetData sheetId="0"/>
      <sheetData sheetId="1">
        <row r="21">
          <cell r="G21">
            <v>8980000</v>
          </cell>
        </row>
      </sheetData>
      <sheetData sheetId="2">
        <row r="21">
          <cell r="G21">
            <v>7372500</v>
          </cell>
        </row>
        <row r="63">
          <cell r="G63">
            <v>2700000</v>
          </cell>
        </row>
        <row r="105">
          <cell r="G105">
            <v>24497500</v>
          </cell>
        </row>
      </sheetData>
      <sheetData sheetId="3">
        <row r="63">
          <cell r="G63">
            <v>16200000</v>
          </cell>
        </row>
        <row r="105">
          <cell r="G105">
            <v>7229000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LPM - 1294.994.002 A"/>
    </sheetNames>
    <sheetDataSet>
      <sheetData sheetId="0">
        <row r="21">
          <cell r="G21">
            <v>4874500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LRS - 1292.004.002.051 A"/>
      <sheetName val="LRS - 1292.004.002.051 B"/>
      <sheetName val="LRS - 1292.004.002.051 D"/>
      <sheetName val="LRS - 1292.004.002.051 E"/>
      <sheetName val="LRS - 1292.004.002.051 G"/>
      <sheetName val="LRS - 1292.004.002.051 H"/>
    </sheetNames>
    <sheetDataSet>
      <sheetData sheetId="0">
        <row r="21">
          <cell r="G21">
            <v>28502520</v>
          </cell>
        </row>
        <row r="42">
          <cell r="G42">
            <v>6000000</v>
          </cell>
        </row>
        <row r="63">
          <cell r="G63">
            <v>700000</v>
          </cell>
        </row>
        <row r="84">
          <cell r="G84">
            <v>7700000</v>
          </cell>
        </row>
        <row r="105">
          <cell r="G105">
            <v>29366300</v>
          </cell>
        </row>
      </sheetData>
      <sheetData sheetId="1">
        <row r="21">
          <cell r="G21">
            <v>45545000</v>
          </cell>
        </row>
        <row r="42">
          <cell r="G42">
            <v>8200000</v>
          </cell>
        </row>
        <row r="84">
          <cell r="G84">
            <v>53800000</v>
          </cell>
        </row>
        <row r="105">
          <cell r="G105">
            <v>33479400</v>
          </cell>
        </row>
      </sheetData>
      <sheetData sheetId="2">
        <row r="21">
          <cell r="G21">
            <v>3689800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LRS - 1292.004.002.052 A"/>
      <sheetName val="LRS - 1292.004.002.052 B"/>
      <sheetName val="LRS - 1292.004.002.052 C"/>
    </sheetNames>
    <sheetDataSet>
      <sheetData sheetId="0">
        <row r="21">
          <cell r="G21">
            <v>5399560</v>
          </cell>
        </row>
        <row r="42">
          <cell r="G42">
            <v>28450000</v>
          </cell>
        </row>
        <row r="63">
          <cell r="G63">
            <v>225000000</v>
          </cell>
        </row>
        <row r="84">
          <cell r="G84">
            <v>25950000</v>
          </cell>
        </row>
        <row r="110">
          <cell r="G110">
            <v>94670700</v>
          </cell>
        </row>
      </sheetData>
      <sheetData sheetId="1">
        <row r="21">
          <cell r="G21">
            <v>6947480</v>
          </cell>
        </row>
        <row r="42">
          <cell r="G42">
            <v>15900000</v>
          </cell>
        </row>
        <row r="63">
          <cell r="G63">
            <v>140000000</v>
          </cell>
        </row>
        <row r="84">
          <cell r="G84">
            <v>11400000</v>
          </cell>
        </row>
        <row r="109">
          <cell r="G109">
            <v>136726400</v>
          </cell>
        </row>
      </sheetData>
      <sheetData sheetId="2">
        <row r="21">
          <cell r="G21">
            <v>5406100</v>
          </cell>
        </row>
        <row r="42">
          <cell r="G42">
            <v>7500000</v>
          </cell>
        </row>
        <row r="63">
          <cell r="G63">
            <v>125000000</v>
          </cell>
        </row>
        <row r="111">
          <cell r="G111">
            <v>170740800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LRS - 1292.004.002.054 B"/>
      <sheetName val="LRS - 1292.004.002.054 C"/>
    </sheetNames>
    <sheetDataSet>
      <sheetData sheetId="0">
        <row r="21">
          <cell r="G21">
            <v>1375000</v>
          </cell>
        </row>
        <row r="42">
          <cell r="G42">
            <v>12066000</v>
          </cell>
        </row>
      </sheetData>
      <sheetData sheetId="1">
        <row r="21">
          <cell r="G21">
            <v>5429980</v>
          </cell>
        </row>
        <row r="63">
          <cell r="G63">
            <v>8497000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PA 2020"/>
      <sheetName val="AKUN 6 DIGIT"/>
      <sheetName val="Sheet1"/>
    </sheetNames>
    <sheetDataSet>
      <sheetData sheetId="0">
        <row r="9">
          <cell r="G9">
            <v>326706614000</v>
          </cell>
          <cell r="H9">
            <v>210335786231</v>
          </cell>
          <cell r="I9">
            <v>40616000</v>
          </cell>
        </row>
      </sheetData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LRS - 1292.007.051 A"/>
      <sheetName val="LRS - 1292.007.051 B"/>
      <sheetName val="LRS - 1292.007.051 C"/>
      <sheetName val="LRS - 1292.007.051 D"/>
    </sheetNames>
    <sheetDataSet>
      <sheetData sheetId="0">
        <row r="21">
          <cell r="G21">
            <v>7419900</v>
          </cell>
        </row>
        <row r="42">
          <cell r="G42">
            <v>44800000</v>
          </cell>
        </row>
        <row r="63">
          <cell r="G63">
            <v>4678200</v>
          </cell>
        </row>
        <row r="84">
          <cell r="G84">
            <v>12333900</v>
          </cell>
        </row>
      </sheetData>
      <sheetData sheetId="1">
        <row r="21">
          <cell r="G21">
            <v>8399550</v>
          </cell>
        </row>
        <row r="42">
          <cell r="G42">
            <v>44800000</v>
          </cell>
        </row>
        <row r="63">
          <cell r="G63">
            <v>15000000</v>
          </cell>
        </row>
        <row r="84">
          <cell r="G84">
            <v>9504000</v>
          </cell>
        </row>
      </sheetData>
      <sheetData sheetId="2">
        <row r="21">
          <cell r="G21">
            <v>6254000</v>
          </cell>
        </row>
        <row r="42">
          <cell r="G42">
            <v>44800000</v>
          </cell>
        </row>
        <row r="84">
          <cell r="G84">
            <v>11013000</v>
          </cell>
        </row>
      </sheetData>
      <sheetData sheetId="3">
        <row r="21">
          <cell r="G21">
            <v>2540000</v>
          </cell>
        </row>
        <row r="42">
          <cell r="G42">
            <v>1500000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LRS - 1294.994.002 A"/>
    </sheetNames>
    <sheetDataSet>
      <sheetData sheetId="0">
        <row r="21">
          <cell r="G21">
            <v>15561200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TP - 1292.006.051 A"/>
      <sheetName val="TP - 1292.006.051 C"/>
      <sheetName val="TP - 1292.006.051 D"/>
      <sheetName val="TP - 1292.006.051 E"/>
    </sheetNames>
    <sheetDataSet>
      <sheetData sheetId="0">
        <row r="21">
          <cell r="G21">
            <v>26931300</v>
          </cell>
        </row>
        <row r="63">
          <cell r="G63">
            <v>52607000</v>
          </cell>
        </row>
        <row r="84">
          <cell r="G84">
            <v>48008000</v>
          </cell>
        </row>
      </sheetData>
      <sheetData sheetId="1" refreshError="1"/>
      <sheetData sheetId="2">
        <row r="21">
          <cell r="G21">
            <v>2784000</v>
          </cell>
        </row>
        <row r="42">
          <cell r="G42">
            <v>121456900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TP - 1294.994.002 A"/>
    </sheetNames>
    <sheetDataSet>
      <sheetData sheetId="0">
        <row r="21">
          <cell r="G21">
            <v>15200000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PERPUS - 1292.005.051 A"/>
      <sheetName val="PERPUS - 1292.005.051 B"/>
      <sheetName val="PERPUS - 1292.005.051 C"/>
      <sheetName val="PERPUS - 1292.005.051 D"/>
      <sheetName val="PERPUS - 1292.005.051 E"/>
      <sheetName val="PERPUS - 1292.005.051 F"/>
      <sheetName val="PERPUS - 1292.005.052"/>
    </sheetNames>
    <sheetDataSet>
      <sheetData sheetId="0">
        <row r="21">
          <cell r="G21">
            <v>23272400</v>
          </cell>
        </row>
        <row r="42">
          <cell r="G42">
            <v>7200000</v>
          </cell>
        </row>
        <row r="72">
          <cell r="G72">
            <v>56200600</v>
          </cell>
        </row>
      </sheetData>
      <sheetData sheetId="1">
        <row r="21">
          <cell r="G21">
            <v>46480000</v>
          </cell>
        </row>
      </sheetData>
      <sheetData sheetId="2">
        <row r="21">
          <cell r="G21">
            <v>6400000</v>
          </cell>
        </row>
      </sheetData>
      <sheetData sheetId="3" refreshError="1"/>
      <sheetData sheetId="4">
        <row r="63">
          <cell r="G63">
            <v>4031000</v>
          </cell>
        </row>
      </sheetData>
      <sheetData sheetId="5" refreshError="1"/>
      <sheetData sheetId="6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PERPUS - 1294.994.002 A"/>
      <sheetName val="PERPUS - 1294.994.002 F"/>
    </sheetNames>
    <sheetDataSet>
      <sheetData sheetId="0">
        <row r="21">
          <cell r="G21">
            <v>7600000</v>
          </cell>
        </row>
      </sheetData>
      <sheetData sheetId="1">
        <row r="21">
          <cell r="G21">
            <v>223706000</v>
          </cell>
        </row>
        <row r="42">
          <cell r="G42">
            <v>189000000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LAB BHS - 1292.008.051 A"/>
      <sheetName val="LAB BHS - 1292.008.051 B"/>
      <sheetName val="LAB BHS - 1292.008.051 C"/>
      <sheetName val="LAB BHS - 1292.008.051 D"/>
      <sheetName val="LAB BHS - 1292.008.051 E"/>
    </sheetNames>
    <sheetDataSet>
      <sheetData sheetId="0">
        <row r="21">
          <cell r="G21">
            <v>21499800</v>
          </cell>
        </row>
        <row r="42">
          <cell r="G42">
            <v>12659000</v>
          </cell>
        </row>
      </sheetData>
      <sheetData sheetId="1">
        <row r="63">
          <cell r="G63">
            <v>4240000</v>
          </cell>
        </row>
      </sheetData>
      <sheetData sheetId="2">
        <row r="63">
          <cell r="G63">
            <v>8480000</v>
          </cell>
        </row>
      </sheetData>
      <sheetData sheetId="3">
        <row r="21">
          <cell r="G21">
            <v>12270000</v>
          </cell>
        </row>
        <row r="63">
          <cell r="G63">
            <v>5500000</v>
          </cell>
        </row>
        <row r="105">
          <cell r="G105">
            <v>15210000</v>
          </cell>
        </row>
      </sheetData>
      <sheetData sheetId="4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LAB BHS - 1292.008.051 A"/>
      <sheetName val="LAB BHS - 1292.008.051 B"/>
      <sheetName val="LAB BHS - 1292.008.051 C"/>
      <sheetName val="LAB BHS - 1292.008.051 D"/>
      <sheetName val="LAB BHS - 1292.008.051 E"/>
    </sheetNames>
    <sheetDataSet>
      <sheetData sheetId="0">
        <row r="50">
          <cell r="G50">
            <v>24812000</v>
          </cell>
        </row>
      </sheetData>
      <sheetData sheetId="1">
        <row r="21">
          <cell r="G21">
            <v>22419500</v>
          </cell>
        </row>
        <row r="42">
          <cell r="G42">
            <v>52170000</v>
          </cell>
        </row>
      </sheetData>
      <sheetData sheetId="2">
        <row r="21">
          <cell r="G21">
            <v>17299550</v>
          </cell>
        </row>
        <row r="42">
          <cell r="G42">
            <v>37500000</v>
          </cell>
        </row>
        <row r="63">
          <cell r="G63">
            <v>32739000</v>
          </cell>
        </row>
      </sheetData>
      <sheetData sheetId="3" refreshError="1"/>
      <sheetData sheetId="4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LAB BHS - 1294.994.002 A"/>
    </sheetNames>
    <sheetDataSet>
      <sheetData sheetId="0">
        <row r="21">
          <cell r="G21">
            <v>15199000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LAB MUS - 1292.008.052 A"/>
      <sheetName val="LAB MUS - 1292.008.052 B"/>
      <sheetName val="LAB MUS - 1292.008.052 C"/>
      <sheetName val="LAB MUS - 1292.008.052 D"/>
    </sheetNames>
    <sheetDataSet>
      <sheetData sheetId="0">
        <row r="21">
          <cell r="G21">
            <v>15557500</v>
          </cell>
        </row>
        <row r="42">
          <cell r="G42">
            <v>17246717</v>
          </cell>
        </row>
      </sheetData>
      <sheetData sheetId="1">
        <row r="42">
          <cell r="G42">
            <v>12435000</v>
          </cell>
        </row>
      </sheetData>
      <sheetData sheetId="2" refreshError="1"/>
      <sheetData sheetId="3">
        <row r="21">
          <cell r="G21">
            <v>13400000</v>
          </cell>
        </row>
        <row r="42">
          <cell r="G42">
            <v>24400000</v>
          </cell>
        </row>
        <row r="63">
          <cell r="G63">
            <v>11460000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U BR I - 1292.001.051 N"/>
      <sheetName val="TU BR I - 1292.001.051 O"/>
      <sheetName val="Sheet1"/>
    </sheetNames>
    <sheetDataSet>
      <sheetData sheetId="0">
        <row r="21">
          <cell r="G21">
            <v>14891600</v>
          </cell>
        </row>
        <row r="49">
          <cell r="G49">
            <v>58091600</v>
          </cell>
        </row>
      </sheetData>
      <sheetData sheetId="1">
        <row r="21">
          <cell r="G21">
            <v>36925600</v>
          </cell>
        </row>
        <row r="42">
          <cell r="G42">
            <v>130900000</v>
          </cell>
        </row>
        <row r="63">
          <cell r="G63">
            <v>30600000</v>
          </cell>
        </row>
        <row r="84">
          <cell r="G84">
            <v>88158600</v>
          </cell>
        </row>
        <row r="105">
          <cell r="G105">
            <v>70000000</v>
          </cell>
        </row>
      </sheetData>
      <sheetData sheetId="2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LAB MUS - 1294.994.002 A"/>
    </sheetNames>
    <sheetDataSet>
      <sheetData sheetId="0">
        <row r="21">
          <cell r="G21">
            <v>12300000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U BR I - 1294.994.002 O"/>
    </sheetNames>
    <sheetDataSet>
      <sheetData sheetId="0">
        <row r="51">
          <cell r="G51">
            <v>243848021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KADEMIK - 1292.001.051 A"/>
      <sheetName val="AKADEMIK - 1292.001.051 B"/>
      <sheetName val="AKADEMIK - 1292.001.051 C"/>
      <sheetName val="AKADEMIK - 1292.001.051 D"/>
      <sheetName val="AKADEMIK - 1292.001.051 E"/>
      <sheetName val="AKADEMIK - 1292.001.051 F"/>
      <sheetName val="AKADEMIK - 1292.001.051 G"/>
      <sheetName val="AKADEMIK - 1292.001.051 I"/>
      <sheetName val="AKADEMIK - 1292.001.051 J"/>
      <sheetName val="AKADEMIK - 1292.001.051 K"/>
      <sheetName val="AKADEMIK - 1292.001.051 P"/>
    </sheetNames>
    <sheetDataSet>
      <sheetData sheetId="0">
        <row r="21">
          <cell r="G21">
            <v>16000000</v>
          </cell>
        </row>
      </sheetData>
      <sheetData sheetId="1" refreshError="1"/>
      <sheetData sheetId="2">
        <row r="21">
          <cell r="G21">
            <v>3125000</v>
          </cell>
        </row>
      </sheetData>
      <sheetData sheetId="3" refreshError="1"/>
      <sheetData sheetId="4" refreshError="1"/>
      <sheetData sheetId="5">
        <row r="63">
          <cell r="G63">
            <v>4510000</v>
          </cell>
        </row>
      </sheetData>
      <sheetData sheetId="6" refreshError="1"/>
      <sheetData sheetId="7" refreshError="1"/>
      <sheetData sheetId="8">
        <row r="21">
          <cell r="G21">
            <v>25950000</v>
          </cell>
        </row>
        <row r="42">
          <cell r="G42">
            <v>33000000</v>
          </cell>
        </row>
        <row r="63">
          <cell r="G63">
            <v>38000000</v>
          </cell>
        </row>
        <row r="84">
          <cell r="G84">
            <v>8300000</v>
          </cell>
        </row>
        <row r="105">
          <cell r="G105">
            <v>30497607</v>
          </cell>
        </row>
        <row r="126">
          <cell r="G126">
            <v>7500000</v>
          </cell>
        </row>
      </sheetData>
      <sheetData sheetId="9">
        <row r="21">
          <cell r="G21">
            <v>42080000</v>
          </cell>
        </row>
        <row r="42">
          <cell r="G42">
            <v>123840000</v>
          </cell>
        </row>
        <row r="92">
          <cell r="G92">
            <v>84544600</v>
          </cell>
        </row>
      </sheetData>
      <sheetData sheetId="10">
        <row r="92">
          <cell r="G92">
            <v>11817600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:D1788"/>
  <sheetViews>
    <sheetView workbookViewId="0">
      <selection activeCell="D3" sqref="D1:D1048576"/>
    </sheetView>
  </sheetViews>
  <sheetFormatPr defaultRowHeight="15"/>
  <cols>
    <col min="1" max="1" width="12.42578125" bestFit="1" customWidth="1"/>
    <col min="2" max="2" width="95" customWidth="1"/>
    <col min="3" max="4" width="16.28515625" style="1" bestFit="1" customWidth="1"/>
    <col min="5" max="5" width="18" customWidth="1"/>
  </cols>
  <sheetData>
    <row r="3" spans="1:4">
      <c r="A3" s="3" t="s">
        <v>0</v>
      </c>
      <c r="B3" s="2" t="s">
        <v>1</v>
      </c>
      <c r="C3" s="1">
        <f>SUM(C4,C159,C1345,C1621)</f>
        <v>415215940000</v>
      </c>
      <c r="D3" s="1">
        <f>SUM(D4,D159,D1345,D1621)</f>
        <v>415215940000</v>
      </c>
    </row>
    <row r="4" spans="1:4" s="6" customFormat="1">
      <c r="A4" s="5" t="s">
        <v>2</v>
      </c>
      <c r="B4" s="6" t="s">
        <v>3</v>
      </c>
      <c r="C4" s="7">
        <f>SUM(C5,C35,C78,C89,C105,C131)</f>
        <v>3812967000</v>
      </c>
      <c r="D4" s="7">
        <f>SUM(D5,D35,D78,D89,D105,D131)</f>
        <v>3812967000</v>
      </c>
    </row>
    <row r="5" spans="1:4" s="6" customFormat="1">
      <c r="A5" s="5" t="s">
        <v>4</v>
      </c>
      <c r="B5" s="6" t="s">
        <v>5</v>
      </c>
      <c r="C5" s="7">
        <f>SUM(C6,C24)</f>
        <v>725607000</v>
      </c>
      <c r="D5" s="7">
        <f>SUM(D6,D24)</f>
        <v>725607000</v>
      </c>
    </row>
    <row r="6" spans="1:4" s="6" customFormat="1">
      <c r="A6" s="5" t="s">
        <v>6</v>
      </c>
      <c r="B6" s="6" t="s">
        <v>7</v>
      </c>
      <c r="C6" s="7">
        <f>SUM(C7,C10,C17)</f>
        <v>513407000</v>
      </c>
      <c r="D6" s="7">
        <f>SUM(D7,D10,D17)</f>
        <v>513407000</v>
      </c>
    </row>
    <row r="7" spans="1:4" s="6" customFormat="1">
      <c r="A7" s="5" t="s">
        <v>8</v>
      </c>
      <c r="B7" s="6" t="s">
        <v>9</v>
      </c>
      <c r="C7" s="7">
        <f>SUM(C8:C9)</f>
        <v>107364000</v>
      </c>
      <c r="D7" s="7">
        <f>SUM(D8:D9)</f>
        <v>107364000</v>
      </c>
    </row>
    <row r="8" spans="1:4">
      <c r="A8" s="3" t="s">
        <v>10</v>
      </c>
      <c r="B8" s="2" t="s">
        <v>11</v>
      </c>
      <c r="C8" s="1">
        <v>4150000</v>
      </c>
      <c r="D8" s="1">
        <v>4150000</v>
      </c>
    </row>
    <row r="9" spans="1:4">
      <c r="A9" s="3" t="s">
        <v>12</v>
      </c>
      <c r="B9" s="2" t="s">
        <v>13</v>
      </c>
      <c r="C9" s="1">
        <v>103214000</v>
      </c>
      <c r="D9" s="1">
        <v>103214000</v>
      </c>
    </row>
    <row r="10" spans="1:4" s="6" customFormat="1">
      <c r="A10" s="5" t="s">
        <v>14</v>
      </c>
      <c r="B10" s="6" t="s">
        <v>15</v>
      </c>
      <c r="C10" s="7">
        <f>SUM(C11,C14)</f>
        <v>121823000</v>
      </c>
      <c r="D10" s="7">
        <f>SUM(D11,D14)</f>
        <v>121823000</v>
      </c>
    </row>
    <row r="11" spans="1:4">
      <c r="A11" s="3" t="s">
        <v>16</v>
      </c>
      <c r="B11" s="2" t="s">
        <v>17</v>
      </c>
      <c r="C11" s="1">
        <f>SUM(C12:C13)</f>
        <v>105023000</v>
      </c>
      <c r="D11" s="1">
        <f>SUM(D12:D13)</f>
        <v>105023000</v>
      </c>
    </row>
    <row r="12" spans="1:4">
      <c r="A12" s="3" t="s">
        <v>10</v>
      </c>
      <c r="B12" s="2" t="s">
        <v>11</v>
      </c>
      <c r="C12" s="1">
        <v>4125000</v>
      </c>
      <c r="D12" s="1">
        <v>4125000</v>
      </c>
    </row>
    <row r="13" spans="1:4">
      <c r="A13" s="3" t="s">
        <v>12</v>
      </c>
      <c r="B13" s="2" t="s">
        <v>13</v>
      </c>
      <c r="C13" s="1">
        <v>100898000</v>
      </c>
      <c r="D13" s="1">
        <v>100898000</v>
      </c>
    </row>
    <row r="14" spans="1:4">
      <c r="A14" s="3" t="s">
        <v>18</v>
      </c>
      <c r="B14" s="2" t="s">
        <v>19</v>
      </c>
      <c r="C14" s="1">
        <f>SUM(C15:C16)</f>
        <v>16800000</v>
      </c>
      <c r="D14" s="1">
        <f>SUM(D15:D16)</f>
        <v>16800000</v>
      </c>
    </row>
    <row r="15" spans="1:4">
      <c r="A15" s="3" t="s">
        <v>10</v>
      </c>
      <c r="B15" s="2" t="s">
        <v>11</v>
      </c>
      <c r="C15" s="1">
        <v>9600000</v>
      </c>
      <c r="D15" s="1">
        <v>9600000</v>
      </c>
    </row>
    <row r="16" spans="1:4">
      <c r="A16" s="3" t="s">
        <v>12</v>
      </c>
      <c r="B16" s="2" t="s">
        <v>13</v>
      </c>
      <c r="C16" s="1">
        <v>7200000</v>
      </c>
      <c r="D16" s="1">
        <v>7200000</v>
      </c>
    </row>
    <row r="17" spans="1:4" s="6" customFormat="1">
      <c r="A17" s="5" t="s">
        <v>20</v>
      </c>
      <c r="B17" s="6" t="s">
        <v>21</v>
      </c>
      <c r="C17" s="7">
        <f>SUM(C18,C21)</f>
        <v>284220000</v>
      </c>
      <c r="D17" s="7">
        <f>SUM(D18,D21)</f>
        <v>284220000</v>
      </c>
    </row>
    <row r="18" spans="1:4">
      <c r="A18" s="3" t="s">
        <v>16</v>
      </c>
      <c r="B18" s="2" t="s">
        <v>22</v>
      </c>
      <c r="C18" s="1">
        <f>SUM(C19:C20)</f>
        <v>171280000</v>
      </c>
      <c r="D18" s="1">
        <f>SUM(D19:D20)</f>
        <v>171280000</v>
      </c>
    </row>
    <row r="19" spans="1:4">
      <c r="A19" s="3" t="s">
        <v>10</v>
      </c>
      <c r="B19" s="2" t="s">
        <v>11</v>
      </c>
      <c r="C19" s="1">
        <v>52000000</v>
      </c>
      <c r="D19" s="1">
        <v>52000000</v>
      </c>
    </row>
    <row r="20" spans="1:4">
      <c r="A20" s="3" t="s">
        <v>12</v>
      </c>
      <c r="B20" s="2" t="s">
        <v>13</v>
      </c>
      <c r="C20" s="1">
        <v>119280000</v>
      </c>
      <c r="D20" s="1">
        <v>119280000</v>
      </c>
    </row>
    <row r="21" spans="1:4">
      <c r="A21" s="3" t="s">
        <v>18</v>
      </c>
      <c r="B21" s="2" t="s">
        <v>23</v>
      </c>
      <c r="C21" s="1">
        <f>SUM(C22:C23)</f>
        <v>112940000</v>
      </c>
      <c r="D21" s="1">
        <f>SUM(D22:D23)</f>
        <v>112940000</v>
      </c>
    </row>
    <row r="22" spans="1:4">
      <c r="A22" s="3" t="s">
        <v>10</v>
      </c>
      <c r="B22" s="2" t="s">
        <v>11</v>
      </c>
      <c r="C22" s="1">
        <v>26100000</v>
      </c>
      <c r="D22" s="1">
        <v>26100000</v>
      </c>
    </row>
    <row r="23" spans="1:4">
      <c r="A23" s="3" t="s">
        <v>12</v>
      </c>
      <c r="B23" s="2" t="s">
        <v>13</v>
      </c>
      <c r="C23" s="1">
        <v>86840000</v>
      </c>
      <c r="D23" s="1">
        <v>86840000</v>
      </c>
    </row>
    <row r="24" spans="1:4" s="6" customFormat="1">
      <c r="A24" s="5" t="s">
        <v>24</v>
      </c>
      <c r="B24" s="6" t="s">
        <v>25</v>
      </c>
      <c r="C24" s="7">
        <f>SUM(C25,C30)</f>
        <v>212200000</v>
      </c>
      <c r="D24" s="7">
        <f>SUM(D25,D30)</f>
        <v>212200000</v>
      </c>
    </row>
    <row r="25" spans="1:4" s="6" customFormat="1">
      <c r="A25" s="5" t="s">
        <v>8</v>
      </c>
      <c r="B25" s="6" t="s">
        <v>26</v>
      </c>
      <c r="C25" s="7">
        <f>C26</f>
        <v>112200000</v>
      </c>
      <c r="D25" s="7">
        <f>D26</f>
        <v>112200000</v>
      </c>
    </row>
    <row r="26" spans="1:4">
      <c r="A26" s="3" t="s">
        <v>16</v>
      </c>
      <c r="B26" s="2" t="s">
        <v>27</v>
      </c>
      <c r="C26" s="1">
        <f>SUM(C27:C29)</f>
        <v>112200000</v>
      </c>
      <c r="D26" s="1">
        <f>SUM(D27:D29)</f>
        <v>112200000</v>
      </c>
    </row>
    <row r="27" spans="1:4">
      <c r="A27" s="3" t="s">
        <v>28</v>
      </c>
      <c r="B27" s="2" t="s">
        <v>29</v>
      </c>
      <c r="C27" s="1">
        <v>8000000</v>
      </c>
      <c r="D27" s="1">
        <v>8000000</v>
      </c>
    </row>
    <row r="28" spans="1:4">
      <c r="A28" s="3" t="s">
        <v>12</v>
      </c>
      <c r="B28" s="2" t="s">
        <v>13</v>
      </c>
      <c r="C28" s="1">
        <v>3320000</v>
      </c>
      <c r="D28" s="1">
        <v>3320000</v>
      </c>
    </row>
    <row r="29" spans="1:4">
      <c r="A29" s="3" t="s">
        <v>30</v>
      </c>
      <c r="B29" s="2" t="s">
        <v>31</v>
      </c>
      <c r="C29" s="1">
        <v>100880000</v>
      </c>
      <c r="D29" s="1">
        <v>100880000</v>
      </c>
    </row>
    <row r="30" spans="1:4" s="6" customFormat="1">
      <c r="A30" s="5" t="s">
        <v>14</v>
      </c>
      <c r="B30" s="6" t="s">
        <v>32</v>
      </c>
      <c r="C30" s="7">
        <f>SUM(C31:C34)</f>
        <v>100000000</v>
      </c>
      <c r="D30" s="7">
        <f>SUM(D31:D34)</f>
        <v>100000000</v>
      </c>
    </row>
    <row r="31" spans="1:4">
      <c r="A31" s="3" t="s">
        <v>10</v>
      </c>
      <c r="B31" s="2" t="s">
        <v>11</v>
      </c>
      <c r="C31" s="1">
        <v>4800000</v>
      </c>
      <c r="D31" s="1">
        <v>4800000</v>
      </c>
    </row>
    <row r="32" spans="1:4">
      <c r="A32" s="3" t="s">
        <v>33</v>
      </c>
      <c r="B32" s="2" t="s">
        <v>34</v>
      </c>
      <c r="C32" s="1">
        <v>8940000</v>
      </c>
      <c r="D32" s="1">
        <v>8940000</v>
      </c>
    </row>
    <row r="33" spans="1:4">
      <c r="A33" s="3" t="s">
        <v>12</v>
      </c>
      <c r="B33" s="2" t="s">
        <v>13</v>
      </c>
      <c r="C33" s="1">
        <v>1660000</v>
      </c>
      <c r="D33" s="1">
        <v>1660000</v>
      </c>
    </row>
    <row r="34" spans="1:4">
      <c r="A34" s="3" t="s">
        <v>35</v>
      </c>
      <c r="B34" s="2" t="s">
        <v>36</v>
      </c>
      <c r="C34" s="1">
        <v>84600000</v>
      </c>
      <c r="D34" s="1">
        <v>84600000</v>
      </c>
    </row>
    <row r="35" spans="1:4" s="6" customFormat="1">
      <c r="A35" s="5" t="s">
        <v>37</v>
      </c>
      <c r="B35" s="6" t="s">
        <v>38</v>
      </c>
      <c r="C35" s="7">
        <f>SUM(C36,C57)</f>
        <v>639230000</v>
      </c>
      <c r="D35" s="7">
        <f>SUM(D36,D57)</f>
        <v>639230000</v>
      </c>
    </row>
    <row r="36" spans="1:4" s="6" customFormat="1">
      <c r="A36" s="5" t="s">
        <v>8</v>
      </c>
      <c r="B36" s="6" t="s">
        <v>39</v>
      </c>
      <c r="C36" s="7">
        <f>SUM(C37,C41,C45,C49,C53)</f>
        <v>458730000</v>
      </c>
      <c r="D36" s="7">
        <f>SUM(D37,D41,D45,D49,D53)</f>
        <v>458730000</v>
      </c>
    </row>
    <row r="37" spans="1:4">
      <c r="A37" s="3" t="s">
        <v>16</v>
      </c>
      <c r="B37" s="2" t="s">
        <v>40</v>
      </c>
      <c r="C37" s="1">
        <f>SUM(C38:C40)</f>
        <v>109890000</v>
      </c>
      <c r="D37" s="1">
        <f>SUM(D38:D40)</f>
        <v>109890000</v>
      </c>
    </row>
    <row r="38" spans="1:4">
      <c r="A38" s="3" t="s">
        <v>10</v>
      </c>
      <c r="B38" s="2" t="s">
        <v>11</v>
      </c>
      <c r="C38" s="1">
        <v>18450000</v>
      </c>
      <c r="D38" s="1">
        <v>18450000</v>
      </c>
    </row>
    <row r="39" spans="1:4">
      <c r="A39" s="3" t="s">
        <v>33</v>
      </c>
      <c r="B39" s="2" t="s">
        <v>34</v>
      </c>
      <c r="C39" s="1">
        <v>37000000</v>
      </c>
      <c r="D39" s="1">
        <v>37000000</v>
      </c>
    </row>
    <row r="40" spans="1:4">
      <c r="A40" s="3" t="s">
        <v>12</v>
      </c>
      <c r="B40" s="2" t="s">
        <v>13</v>
      </c>
      <c r="C40" s="1">
        <v>54440000</v>
      </c>
      <c r="D40" s="1">
        <v>54440000</v>
      </c>
    </row>
    <row r="41" spans="1:4">
      <c r="A41" s="3" t="s">
        <v>18</v>
      </c>
      <c r="B41" s="2" t="s">
        <v>41</v>
      </c>
      <c r="C41" s="1">
        <f>SUM(C42:C44)</f>
        <v>109890000</v>
      </c>
      <c r="D41" s="1">
        <f>SUM(D42:D44)</f>
        <v>109890000</v>
      </c>
    </row>
    <row r="42" spans="1:4">
      <c r="A42" s="3" t="s">
        <v>10</v>
      </c>
      <c r="B42" s="2" t="s">
        <v>11</v>
      </c>
      <c r="C42" s="1">
        <v>18450000</v>
      </c>
      <c r="D42" s="1">
        <v>18450000</v>
      </c>
    </row>
    <row r="43" spans="1:4">
      <c r="A43" s="3" t="s">
        <v>33</v>
      </c>
      <c r="B43" s="2" t="s">
        <v>34</v>
      </c>
      <c r="C43" s="1">
        <v>37000000</v>
      </c>
      <c r="D43" s="1">
        <v>37000000</v>
      </c>
    </row>
    <row r="44" spans="1:4">
      <c r="A44" s="3" t="s">
        <v>12</v>
      </c>
      <c r="B44" s="2" t="s">
        <v>13</v>
      </c>
      <c r="C44" s="1">
        <v>54440000</v>
      </c>
      <c r="D44" s="1">
        <v>54440000</v>
      </c>
    </row>
    <row r="45" spans="1:4">
      <c r="A45" s="3" t="s">
        <v>42</v>
      </c>
      <c r="B45" s="2" t="s">
        <v>43</v>
      </c>
      <c r="C45" s="1">
        <f>SUM(C46:C48)</f>
        <v>79650000</v>
      </c>
      <c r="D45" s="1">
        <f>SUM(D46:D48)</f>
        <v>79650000</v>
      </c>
    </row>
    <row r="46" spans="1:4">
      <c r="A46" s="3" t="s">
        <v>10</v>
      </c>
      <c r="B46" s="2" t="s">
        <v>11</v>
      </c>
      <c r="C46" s="1">
        <v>17400000</v>
      </c>
      <c r="D46" s="1">
        <v>17400000</v>
      </c>
    </row>
    <row r="47" spans="1:4">
      <c r="A47" s="3" t="s">
        <v>33</v>
      </c>
      <c r="B47" s="2" t="s">
        <v>34</v>
      </c>
      <c r="C47" s="1">
        <v>8300000</v>
      </c>
      <c r="D47" s="1">
        <v>8300000</v>
      </c>
    </row>
    <row r="48" spans="1:4">
      <c r="A48" s="3" t="s">
        <v>12</v>
      </c>
      <c r="B48" s="2" t="s">
        <v>13</v>
      </c>
      <c r="C48" s="1">
        <v>53950000</v>
      </c>
      <c r="D48" s="1">
        <v>53950000</v>
      </c>
    </row>
    <row r="49" spans="1:4">
      <c r="A49" s="3" t="s">
        <v>44</v>
      </c>
      <c r="B49" s="2" t="s">
        <v>45</v>
      </c>
      <c r="C49" s="1">
        <f>SUM(C50:C52)</f>
        <v>79650000</v>
      </c>
      <c r="D49" s="1">
        <f>SUM(D50:D52)</f>
        <v>79650000</v>
      </c>
    </row>
    <row r="50" spans="1:4">
      <c r="A50" s="3" t="s">
        <v>10</v>
      </c>
      <c r="B50" s="2" t="s">
        <v>11</v>
      </c>
      <c r="C50" s="1">
        <v>17400000</v>
      </c>
      <c r="D50" s="1">
        <v>17400000</v>
      </c>
    </row>
    <row r="51" spans="1:4">
      <c r="A51" s="3" t="s">
        <v>33</v>
      </c>
      <c r="B51" s="2" t="s">
        <v>34</v>
      </c>
      <c r="C51" s="1">
        <v>8300000</v>
      </c>
      <c r="D51" s="1">
        <v>8300000</v>
      </c>
    </row>
    <row r="52" spans="1:4">
      <c r="A52" s="3" t="s">
        <v>12</v>
      </c>
      <c r="B52" s="2" t="s">
        <v>13</v>
      </c>
      <c r="C52" s="1">
        <v>53950000</v>
      </c>
      <c r="D52" s="1">
        <v>53950000</v>
      </c>
    </row>
    <row r="53" spans="1:4">
      <c r="A53" s="3" t="s">
        <v>46</v>
      </c>
      <c r="B53" s="2" t="s">
        <v>47</v>
      </c>
      <c r="C53" s="1">
        <f>SUM(C54:C56)</f>
        <v>79650000</v>
      </c>
      <c r="D53" s="1">
        <f>SUM(D54:D56)</f>
        <v>79650000</v>
      </c>
    </row>
    <row r="54" spans="1:4">
      <c r="A54" s="3" t="s">
        <v>10</v>
      </c>
      <c r="B54" s="2" t="s">
        <v>11</v>
      </c>
      <c r="C54" s="1">
        <v>17400000</v>
      </c>
      <c r="D54" s="1">
        <v>17400000</v>
      </c>
    </row>
    <row r="55" spans="1:4">
      <c r="A55" s="3" t="s">
        <v>33</v>
      </c>
      <c r="B55" s="2" t="s">
        <v>34</v>
      </c>
      <c r="C55" s="1">
        <v>8300000</v>
      </c>
      <c r="D55" s="1">
        <v>8300000</v>
      </c>
    </row>
    <row r="56" spans="1:4">
      <c r="A56" s="3" t="s">
        <v>12</v>
      </c>
      <c r="B56" s="2" t="s">
        <v>13</v>
      </c>
      <c r="C56" s="1">
        <v>53950000</v>
      </c>
      <c r="D56" s="1">
        <v>53950000</v>
      </c>
    </row>
    <row r="57" spans="1:4" s="6" customFormat="1">
      <c r="A57" s="5" t="s">
        <v>14</v>
      </c>
      <c r="B57" s="6" t="s">
        <v>48</v>
      </c>
      <c r="C57" s="7">
        <f>SUM(C58,C60,C62,C64,C66,C68,C70,C72,C74,C76)</f>
        <v>180500000</v>
      </c>
      <c r="D57" s="7">
        <f>SUM(D58,D60,D62,D64,D66,D68,D70,D72,D74,D76)</f>
        <v>180500000</v>
      </c>
    </row>
    <row r="58" spans="1:4">
      <c r="A58" s="3" t="s">
        <v>16</v>
      </c>
      <c r="B58" s="2" t="s">
        <v>49</v>
      </c>
      <c r="C58" s="1">
        <f>C59</f>
        <v>18050000</v>
      </c>
      <c r="D58" s="1">
        <f>D59</f>
        <v>18050000</v>
      </c>
    </row>
    <row r="59" spans="1:4">
      <c r="A59" s="3" t="s">
        <v>10</v>
      </c>
      <c r="B59" s="2" t="s">
        <v>11</v>
      </c>
      <c r="C59" s="1">
        <v>18050000</v>
      </c>
      <c r="D59" s="1">
        <v>18050000</v>
      </c>
    </row>
    <row r="60" spans="1:4">
      <c r="A60" s="3" t="s">
        <v>18</v>
      </c>
      <c r="B60" s="2" t="s">
        <v>50</v>
      </c>
      <c r="C60" s="1">
        <f>C61</f>
        <v>18050000</v>
      </c>
      <c r="D60" s="1">
        <f>D61</f>
        <v>18050000</v>
      </c>
    </row>
    <row r="61" spans="1:4">
      <c r="A61" s="3" t="s">
        <v>10</v>
      </c>
      <c r="B61" s="2" t="s">
        <v>11</v>
      </c>
      <c r="C61" s="1">
        <v>18050000</v>
      </c>
      <c r="D61" s="1">
        <v>18050000</v>
      </c>
    </row>
    <row r="62" spans="1:4">
      <c r="A62" s="3" t="s">
        <v>42</v>
      </c>
      <c r="B62" s="2" t="s">
        <v>51</v>
      </c>
      <c r="C62" s="1">
        <f>C63</f>
        <v>18050000</v>
      </c>
      <c r="D62" s="1">
        <f>D63</f>
        <v>18050000</v>
      </c>
    </row>
    <row r="63" spans="1:4">
      <c r="A63" s="3" t="s">
        <v>10</v>
      </c>
      <c r="B63" s="2" t="s">
        <v>11</v>
      </c>
      <c r="C63" s="1">
        <v>18050000</v>
      </c>
      <c r="D63" s="1">
        <v>18050000</v>
      </c>
    </row>
    <row r="64" spans="1:4">
      <c r="A64" s="3" t="s">
        <v>44</v>
      </c>
      <c r="B64" s="2" t="s">
        <v>52</v>
      </c>
      <c r="C64" s="1">
        <f>C65</f>
        <v>18050000</v>
      </c>
      <c r="D64" s="1">
        <f>D65</f>
        <v>18050000</v>
      </c>
    </row>
    <row r="65" spans="1:4">
      <c r="A65" s="3" t="s">
        <v>10</v>
      </c>
      <c r="B65" s="2" t="s">
        <v>11</v>
      </c>
      <c r="C65" s="1">
        <v>18050000</v>
      </c>
      <c r="D65" s="1">
        <v>18050000</v>
      </c>
    </row>
    <row r="66" spans="1:4">
      <c r="A66" s="3" t="s">
        <v>46</v>
      </c>
      <c r="B66" s="2" t="s">
        <v>53</v>
      </c>
      <c r="C66" s="1">
        <f>C67</f>
        <v>18050000</v>
      </c>
      <c r="D66" s="1">
        <f>D67</f>
        <v>18050000</v>
      </c>
    </row>
    <row r="67" spans="1:4">
      <c r="A67" s="3" t="s">
        <v>10</v>
      </c>
      <c r="B67" s="2" t="s">
        <v>11</v>
      </c>
      <c r="C67" s="1">
        <v>18050000</v>
      </c>
      <c r="D67" s="1">
        <v>18050000</v>
      </c>
    </row>
    <row r="68" spans="1:4">
      <c r="A68" s="3" t="s">
        <v>54</v>
      </c>
      <c r="B68" s="2" t="s">
        <v>55</v>
      </c>
      <c r="C68" s="1">
        <f>C69</f>
        <v>18050000</v>
      </c>
      <c r="D68" s="1">
        <f>D69</f>
        <v>18050000</v>
      </c>
    </row>
    <row r="69" spans="1:4">
      <c r="A69" s="3" t="s">
        <v>10</v>
      </c>
      <c r="B69" s="2" t="s">
        <v>11</v>
      </c>
      <c r="C69" s="1">
        <v>18050000</v>
      </c>
      <c r="D69" s="1">
        <v>18050000</v>
      </c>
    </row>
    <row r="70" spans="1:4">
      <c r="A70" s="3" t="s">
        <v>56</v>
      </c>
      <c r="B70" s="2" t="s">
        <v>57</v>
      </c>
      <c r="C70" s="1">
        <f>C71</f>
        <v>18050000</v>
      </c>
      <c r="D70" s="1">
        <f>D71</f>
        <v>18050000</v>
      </c>
    </row>
    <row r="71" spans="1:4">
      <c r="A71" s="3" t="s">
        <v>10</v>
      </c>
      <c r="B71" s="2" t="s">
        <v>11</v>
      </c>
      <c r="C71" s="1">
        <v>18050000</v>
      </c>
      <c r="D71" s="1">
        <v>18050000</v>
      </c>
    </row>
    <row r="72" spans="1:4">
      <c r="A72" s="3" t="s">
        <v>58</v>
      </c>
      <c r="B72" s="2" t="s">
        <v>59</v>
      </c>
      <c r="C72" s="1">
        <f>C73</f>
        <v>18050000</v>
      </c>
      <c r="D72" s="1">
        <f>D73</f>
        <v>18050000</v>
      </c>
    </row>
    <row r="73" spans="1:4">
      <c r="A73" s="3" t="s">
        <v>10</v>
      </c>
      <c r="B73" s="2" t="s">
        <v>11</v>
      </c>
      <c r="C73" s="1">
        <v>18050000</v>
      </c>
      <c r="D73" s="1">
        <v>18050000</v>
      </c>
    </row>
    <row r="74" spans="1:4">
      <c r="A74" s="3" t="s">
        <v>60</v>
      </c>
      <c r="B74" s="2" t="s">
        <v>61</v>
      </c>
      <c r="C74" s="1">
        <f>C75</f>
        <v>18050000</v>
      </c>
      <c r="D74" s="1">
        <f>D75</f>
        <v>18050000</v>
      </c>
    </row>
    <row r="75" spans="1:4">
      <c r="A75" s="3" t="s">
        <v>10</v>
      </c>
      <c r="B75" s="2" t="s">
        <v>11</v>
      </c>
      <c r="C75" s="1">
        <v>18050000</v>
      </c>
      <c r="D75" s="1">
        <v>18050000</v>
      </c>
    </row>
    <row r="76" spans="1:4">
      <c r="A76" s="3" t="s">
        <v>62</v>
      </c>
      <c r="B76" s="2" t="s">
        <v>63</v>
      </c>
      <c r="C76" s="1">
        <f>C77</f>
        <v>18050000</v>
      </c>
      <c r="D76" s="1">
        <f>D77</f>
        <v>18050000</v>
      </c>
    </row>
    <row r="77" spans="1:4">
      <c r="A77" s="3" t="s">
        <v>10</v>
      </c>
      <c r="B77" s="2" t="s">
        <v>11</v>
      </c>
      <c r="C77" s="1">
        <v>18050000</v>
      </c>
      <c r="D77" s="1">
        <v>18050000</v>
      </c>
    </row>
    <row r="78" spans="1:4" s="6" customFormat="1">
      <c r="A78" s="5" t="s">
        <v>64</v>
      </c>
      <c r="B78" s="6" t="s">
        <v>65</v>
      </c>
      <c r="C78" s="7">
        <f>SUM(C79)</f>
        <v>85690000</v>
      </c>
      <c r="D78" s="7">
        <f>SUM(D79)</f>
        <v>85690000</v>
      </c>
    </row>
    <row r="79" spans="1:4" s="6" customFormat="1">
      <c r="A79" s="5" t="s">
        <v>8</v>
      </c>
      <c r="B79" s="6" t="s">
        <v>66</v>
      </c>
      <c r="C79" s="7">
        <f>SUM(C80,C85)</f>
        <v>85690000</v>
      </c>
      <c r="D79" s="7">
        <f>SUM(D80,D85)</f>
        <v>85690000</v>
      </c>
    </row>
    <row r="80" spans="1:4">
      <c r="A80" s="3" t="s">
        <v>16</v>
      </c>
      <c r="B80" s="2" t="s">
        <v>67</v>
      </c>
      <c r="C80" s="1">
        <f>SUM(C81:C84)</f>
        <v>70710000</v>
      </c>
      <c r="D80" s="1">
        <f>SUM(D81:D84)</f>
        <v>70710000</v>
      </c>
    </row>
    <row r="81" spans="1:4">
      <c r="A81" s="3" t="s">
        <v>10</v>
      </c>
      <c r="B81" s="2" t="s">
        <v>11</v>
      </c>
      <c r="C81" s="1">
        <v>4750000</v>
      </c>
      <c r="D81" s="1">
        <v>4750000</v>
      </c>
    </row>
    <row r="82" spans="1:4">
      <c r="A82" s="3" t="s">
        <v>28</v>
      </c>
      <c r="B82" s="2" t="s">
        <v>29</v>
      </c>
      <c r="C82" s="1">
        <v>50000000</v>
      </c>
      <c r="D82" s="1">
        <v>50000000</v>
      </c>
    </row>
    <row r="83" spans="1:4">
      <c r="A83" s="3" t="s">
        <v>12</v>
      </c>
      <c r="B83" s="2" t="s">
        <v>13</v>
      </c>
      <c r="C83" s="1">
        <v>9960000</v>
      </c>
      <c r="D83" s="1">
        <v>9960000</v>
      </c>
    </row>
    <row r="84" spans="1:4">
      <c r="A84" s="3" t="s">
        <v>68</v>
      </c>
      <c r="B84" s="2" t="s">
        <v>69</v>
      </c>
      <c r="C84" s="1">
        <v>6000000</v>
      </c>
      <c r="D84" s="1">
        <v>6000000</v>
      </c>
    </row>
    <row r="85" spans="1:4">
      <c r="A85" s="3" t="s">
        <v>18</v>
      </c>
      <c r="B85" s="2" t="s">
        <v>70</v>
      </c>
      <c r="C85" s="1">
        <f>SUM(C86:C88)</f>
        <v>14980000</v>
      </c>
      <c r="D85" s="1">
        <f>SUM(D86:D88)</f>
        <v>14980000</v>
      </c>
    </row>
    <row r="86" spans="1:4">
      <c r="A86" s="3" t="s">
        <v>10</v>
      </c>
      <c r="B86" s="2" t="s">
        <v>11</v>
      </c>
      <c r="C86" s="1">
        <v>5400000</v>
      </c>
      <c r="D86" s="1">
        <v>5400000</v>
      </c>
    </row>
    <row r="87" spans="1:4">
      <c r="A87" s="3" t="s">
        <v>33</v>
      </c>
      <c r="B87" s="2" t="s">
        <v>34</v>
      </c>
      <c r="C87" s="1">
        <v>5000000</v>
      </c>
      <c r="D87" s="1">
        <v>5000000</v>
      </c>
    </row>
    <row r="88" spans="1:4">
      <c r="A88" s="3" t="s">
        <v>12</v>
      </c>
      <c r="B88" s="2" t="s">
        <v>13</v>
      </c>
      <c r="C88" s="1">
        <v>4580000</v>
      </c>
      <c r="D88" s="1">
        <v>4580000</v>
      </c>
    </row>
    <row r="89" spans="1:4" s="6" customFormat="1">
      <c r="A89" s="5" t="s">
        <v>71</v>
      </c>
      <c r="B89" s="6" t="s">
        <v>72</v>
      </c>
      <c r="C89" s="7">
        <f>SUM(C90,C94)</f>
        <v>807490000</v>
      </c>
      <c r="D89" s="7">
        <f>SUM(D90,D94)</f>
        <v>807490000</v>
      </c>
    </row>
    <row r="90" spans="1:4" s="6" customFormat="1">
      <c r="A90" s="5" t="s">
        <v>8</v>
      </c>
      <c r="B90" s="6" t="s">
        <v>73</v>
      </c>
      <c r="C90" s="7">
        <f>SUM(C91:C93)</f>
        <v>166172000</v>
      </c>
      <c r="D90" s="7">
        <f>SUM(D91:D93)</f>
        <v>166172000</v>
      </c>
    </row>
    <row r="91" spans="1:4">
      <c r="A91" s="3" t="s">
        <v>10</v>
      </c>
      <c r="B91" s="2" t="s">
        <v>11</v>
      </c>
      <c r="C91" s="1">
        <v>19000000</v>
      </c>
      <c r="D91" s="1">
        <v>19000000</v>
      </c>
    </row>
    <row r="92" spans="1:4">
      <c r="A92" s="3" t="s">
        <v>28</v>
      </c>
      <c r="B92" s="2" t="s">
        <v>29</v>
      </c>
      <c r="C92" s="1">
        <v>42000000</v>
      </c>
      <c r="D92" s="1">
        <v>42000000</v>
      </c>
    </row>
    <row r="93" spans="1:4">
      <c r="A93" s="3" t="s">
        <v>12</v>
      </c>
      <c r="B93" s="2" t="s">
        <v>13</v>
      </c>
      <c r="C93" s="1">
        <v>105172000</v>
      </c>
      <c r="D93" s="1">
        <v>105172000</v>
      </c>
    </row>
    <row r="94" spans="1:4" s="6" customFormat="1">
      <c r="A94" s="5" t="s">
        <v>14</v>
      </c>
      <c r="B94" s="6" t="s">
        <v>74</v>
      </c>
      <c r="C94" s="7">
        <f>SUM(C95,C99)</f>
        <v>641318000</v>
      </c>
      <c r="D94" s="7">
        <f>SUM(D95,D99)</f>
        <v>641318000</v>
      </c>
    </row>
    <row r="95" spans="1:4">
      <c r="A95" s="3" t="s">
        <v>16</v>
      </c>
      <c r="B95" s="2" t="s">
        <v>75</v>
      </c>
      <c r="C95" s="1">
        <f>SUM(C96:C98)</f>
        <v>286460000</v>
      </c>
      <c r="D95" s="1">
        <f>SUM(D96:D98)</f>
        <v>286460000</v>
      </c>
    </row>
    <row r="96" spans="1:4">
      <c r="A96" s="3" t="s">
        <v>10</v>
      </c>
      <c r="B96" s="2" t="s">
        <v>11</v>
      </c>
      <c r="C96" s="1">
        <v>27400000</v>
      </c>
      <c r="D96" s="1">
        <v>27400000</v>
      </c>
    </row>
    <row r="97" spans="1:4">
      <c r="A97" s="3" t="s">
        <v>28</v>
      </c>
      <c r="B97" s="2" t="s">
        <v>29</v>
      </c>
      <c r="C97" s="1">
        <v>188500000</v>
      </c>
      <c r="D97" s="1">
        <v>188500000</v>
      </c>
    </row>
    <row r="98" spans="1:4">
      <c r="A98" s="3" t="s">
        <v>12</v>
      </c>
      <c r="B98" s="2" t="s">
        <v>13</v>
      </c>
      <c r="C98" s="1">
        <v>70560000</v>
      </c>
      <c r="D98" s="1">
        <v>70560000</v>
      </c>
    </row>
    <row r="99" spans="1:4">
      <c r="A99" s="3" t="s">
        <v>18</v>
      </c>
      <c r="B99" s="2" t="s">
        <v>76</v>
      </c>
      <c r="C99" s="1">
        <f>SUM(C100:C104)</f>
        <v>354858000</v>
      </c>
      <c r="D99" s="1">
        <f>SUM(D100:D104)</f>
        <v>354858000</v>
      </c>
    </row>
    <row r="100" spans="1:4">
      <c r="A100" s="3" t="s">
        <v>10</v>
      </c>
      <c r="B100" s="2" t="s">
        <v>11</v>
      </c>
      <c r="C100" s="1">
        <v>14915000</v>
      </c>
      <c r="D100" s="1">
        <v>14915000</v>
      </c>
    </row>
    <row r="101" spans="1:4">
      <c r="A101" s="3" t="s">
        <v>28</v>
      </c>
      <c r="B101" s="2" t="s">
        <v>29</v>
      </c>
      <c r="C101" s="1">
        <v>130000000</v>
      </c>
      <c r="D101" s="1">
        <v>130000000</v>
      </c>
    </row>
    <row r="102" spans="1:4">
      <c r="A102" s="3" t="s">
        <v>77</v>
      </c>
      <c r="B102" s="2" t="s">
        <v>78</v>
      </c>
      <c r="C102" s="1">
        <v>148250000</v>
      </c>
      <c r="D102" s="1">
        <v>148250000</v>
      </c>
    </row>
    <row r="103" spans="1:4">
      <c r="A103" s="3" t="s">
        <v>33</v>
      </c>
      <c r="B103" s="2" t="s">
        <v>34</v>
      </c>
      <c r="C103" s="1">
        <v>26700000</v>
      </c>
      <c r="D103" s="1">
        <v>26700000</v>
      </c>
    </row>
    <row r="104" spans="1:4">
      <c r="A104" s="3" t="s">
        <v>12</v>
      </c>
      <c r="B104" s="2" t="s">
        <v>13</v>
      </c>
      <c r="C104" s="1">
        <v>34993000</v>
      </c>
      <c r="D104" s="1">
        <v>34993000</v>
      </c>
    </row>
    <row r="105" spans="1:4" s="6" customFormat="1">
      <c r="A105" s="5" t="s">
        <v>79</v>
      </c>
      <c r="B105" s="6" t="s">
        <v>80</v>
      </c>
      <c r="C105" s="7">
        <f>SUM(C106,C115)</f>
        <v>428947000</v>
      </c>
      <c r="D105" s="7">
        <f>SUM(D106,D115)</f>
        <v>428947000</v>
      </c>
    </row>
    <row r="106" spans="1:4" s="6" customFormat="1">
      <c r="A106" s="5" t="s">
        <v>8</v>
      </c>
      <c r="B106" s="6" t="s">
        <v>81</v>
      </c>
      <c r="C106" s="7">
        <f>SUM(C107,C111)</f>
        <v>281580000</v>
      </c>
      <c r="D106" s="7">
        <f>SUM(D107,D111)</f>
        <v>281580000</v>
      </c>
    </row>
    <row r="107" spans="1:4">
      <c r="A107" s="3" t="s">
        <v>16</v>
      </c>
      <c r="B107" s="2" t="s">
        <v>82</v>
      </c>
      <c r="C107" s="1">
        <f>SUM(C108:C110)</f>
        <v>248920000</v>
      </c>
      <c r="D107" s="1">
        <f>SUM(D108:D110)</f>
        <v>248920000</v>
      </c>
    </row>
    <row r="108" spans="1:4">
      <c r="A108" s="3" t="s">
        <v>10</v>
      </c>
      <c r="B108" s="2" t="s">
        <v>11</v>
      </c>
      <c r="C108" s="1">
        <v>11050000</v>
      </c>
      <c r="D108" s="1">
        <v>11050000</v>
      </c>
    </row>
    <row r="109" spans="1:4">
      <c r="A109" s="3" t="s">
        <v>83</v>
      </c>
      <c r="B109" s="2" t="s">
        <v>84</v>
      </c>
      <c r="C109" s="1">
        <v>230400000</v>
      </c>
      <c r="D109" s="1">
        <v>230400000</v>
      </c>
    </row>
    <row r="110" spans="1:4">
      <c r="A110" s="3" t="s">
        <v>12</v>
      </c>
      <c r="B110" s="2" t="s">
        <v>13</v>
      </c>
      <c r="C110" s="1">
        <v>7470000</v>
      </c>
      <c r="D110" s="1">
        <v>7470000</v>
      </c>
    </row>
    <row r="111" spans="1:4">
      <c r="A111" s="3" t="s">
        <v>18</v>
      </c>
      <c r="B111" s="2" t="s">
        <v>85</v>
      </c>
      <c r="C111" s="1">
        <f>SUM(C112:C114)</f>
        <v>32660000</v>
      </c>
      <c r="D111" s="1">
        <f>SUM(D112:D114)</f>
        <v>32660000</v>
      </c>
    </row>
    <row r="112" spans="1:4">
      <c r="A112" s="3" t="s">
        <v>10</v>
      </c>
      <c r="B112" s="2" t="s">
        <v>11</v>
      </c>
      <c r="C112" s="1">
        <v>9040000</v>
      </c>
      <c r="D112" s="1">
        <v>9040000</v>
      </c>
    </row>
    <row r="113" spans="1:4">
      <c r="A113" s="3" t="s">
        <v>33</v>
      </c>
      <c r="B113" s="2" t="s">
        <v>34</v>
      </c>
      <c r="C113" s="1">
        <v>10000000</v>
      </c>
      <c r="D113" s="1">
        <v>10000000</v>
      </c>
    </row>
    <row r="114" spans="1:4">
      <c r="A114" s="3" t="s">
        <v>12</v>
      </c>
      <c r="B114" s="2" t="s">
        <v>13</v>
      </c>
      <c r="C114" s="1">
        <v>13620000</v>
      </c>
      <c r="D114" s="1">
        <v>13620000</v>
      </c>
    </row>
    <row r="115" spans="1:4" s="6" customFormat="1">
      <c r="A115" s="5" t="s">
        <v>14</v>
      </c>
      <c r="B115" s="6" t="s">
        <v>86</v>
      </c>
      <c r="C115" s="7">
        <f>SUM(C116,C119,C122,C125,C128)</f>
        <v>147367000</v>
      </c>
      <c r="D115" s="7">
        <f>SUM(D116,D119,D122,D125,D128)</f>
        <v>147367000</v>
      </c>
    </row>
    <row r="116" spans="1:4">
      <c r="A116" s="3" t="s">
        <v>16</v>
      </c>
      <c r="B116" s="2" t="s">
        <v>87</v>
      </c>
      <c r="C116" s="1">
        <f>SUM(C117:C118)</f>
        <v>25380000</v>
      </c>
      <c r="D116" s="1">
        <f>SUM(D117:D118)</f>
        <v>25380000</v>
      </c>
    </row>
    <row r="117" spans="1:4">
      <c r="A117" s="3" t="s">
        <v>10</v>
      </c>
      <c r="B117" s="2" t="s">
        <v>11</v>
      </c>
      <c r="C117" s="1">
        <v>12100000</v>
      </c>
      <c r="D117" s="1">
        <v>12100000</v>
      </c>
    </row>
    <row r="118" spans="1:4">
      <c r="A118" s="3" t="s">
        <v>12</v>
      </c>
      <c r="B118" s="2" t="s">
        <v>13</v>
      </c>
      <c r="C118" s="1">
        <v>13280000</v>
      </c>
      <c r="D118" s="1">
        <v>13280000</v>
      </c>
    </row>
    <row r="119" spans="1:4">
      <c r="A119" s="3" t="s">
        <v>18</v>
      </c>
      <c r="B119" s="2" t="s">
        <v>88</v>
      </c>
      <c r="C119" s="1">
        <f>SUM(C120:C121)</f>
        <v>27420000</v>
      </c>
      <c r="D119" s="1">
        <f>SUM(D120:D121)</f>
        <v>27420000</v>
      </c>
    </row>
    <row r="120" spans="1:4">
      <c r="A120" s="3" t="s">
        <v>10</v>
      </c>
      <c r="B120" s="2" t="s">
        <v>11</v>
      </c>
      <c r="C120" s="1">
        <v>7500000</v>
      </c>
      <c r="D120" s="1">
        <v>7500000</v>
      </c>
    </row>
    <row r="121" spans="1:4">
      <c r="A121" s="3" t="s">
        <v>12</v>
      </c>
      <c r="B121" s="2" t="s">
        <v>13</v>
      </c>
      <c r="C121" s="1">
        <v>19920000</v>
      </c>
      <c r="D121" s="1">
        <v>19920000</v>
      </c>
    </row>
    <row r="122" spans="1:4">
      <c r="A122" s="3" t="s">
        <v>42</v>
      </c>
      <c r="B122" s="2" t="s">
        <v>89</v>
      </c>
      <c r="C122" s="1">
        <f>SUM(C123:C124)</f>
        <v>35000000</v>
      </c>
      <c r="D122" s="1">
        <f>SUM(D123:D124)</f>
        <v>35000000</v>
      </c>
    </row>
    <row r="123" spans="1:4">
      <c r="A123" s="3" t="s">
        <v>10</v>
      </c>
      <c r="B123" s="2" t="s">
        <v>11</v>
      </c>
      <c r="C123" s="1">
        <v>8440000</v>
      </c>
      <c r="D123" s="1">
        <v>8440000</v>
      </c>
    </row>
    <row r="124" spans="1:4">
      <c r="A124" s="3" t="s">
        <v>12</v>
      </c>
      <c r="B124" s="2" t="s">
        <v>13</v>
      </c>
      <c r="C124" s="1">
        <v>26560000</v>
      </c>
      <c r="D124" s="1">
        <v>26560000</v>
      </c>
    </row>
    <row r="125" spans="1:4">
      <c r="A125" s="3" t="s">
        <v>44</v>
      </c>
      <c r="B125" s="2" t="s">
        <v>90</v>
      </c>
      <c r="C125" s="1">
        <f>SUM(C126:C127)</f>
        <v>19567000</v>
      </c>
      <c r="D125" s="1">
        <f>SUM(D126:D127)</f>
        <v>19567000</v>
      </c>
    </row>
    <row r="126" spans="1:4">
      <c r="A126" s="3" t="s">
        <v>10</v>
      </c>
      <c r="B126" s="2" t="s">
        <v>11</v>
      </c>
      <c r="C126" s="1">
        <v>6287000</v>
      </c>
      <c r="D126" s="1">
        <v>6287000</v>
      </c>
    </row>
    <row r="127" spans="1:4">
      <c r="A127" s="3" t="s">
        <v>12</v>
      </c>
      <c r="B127" s="2" t="s">
        <v>13</v>
      </c>
      <c r="C127" s="1">
        <v>13280000</v>
      </c>
      <c r="D127" s="1">
        <v>13280000</v>
      </c>
    </row>
    <row r="128" spans="1:4">
      <c r="A128" s="3" t="s">
        <v>46</v>
      </c>
      <c r="B128" s="2" t="s">
        <v>91</v>
      </c>
      <c r="C128" s="1">
        <f>SUM(C129:C130)</f>
        <v>40000000</v>
      </c>
      <c r="D128" s="1">
        <f>SUM(D129:D130)</f>
        <v>40000000</v>
      </c>
    </row>
    <row r="129" spans="1:4">
      <c r="A129" s="3" t="s">
        <v>10</v>
      </c>
      <c r="B129" s="2" t="s">
        <v>11</v>
      </c>
      <c r="C129" s="1">
        <v>10120000</v>
      </c>
      <c r="D129" s="1">
        <v>10120000</v>
      </c>
    </row>
    <row r="130" spans="1:4">
      <c r="A130" s="3" t="s">
        <v>12</v>
      </c>
      <c r="B130" s="2" t="s">
        <v>13</v>
      </c>
      <c r="C130" s="1">
        <v>29880000</v>
      </c>
      <c r="D130" s="1">
        <v>29880000</v>
      </c>
    </row>
    <row r="131" spans="1:4" s="6" customFormat="1">
      <c r="A131" s="5" t="s">
        <v>92</v>
      </c>
      <c r="B131" s="6" t="s">
        <v>93</v>
      </c>
      <c r="C131" s="7">
        <f>C132</f>
        <v>1126003000</v>
      </c>
      <c r="D131" s="7">
        <f>D132</f>
        <v>1126003000</v>
      </c>
    </row>
    <row r="132" spans="1:4" s="6" customFormat="1">
      <c r="A132" s="5" t="s">
        <v>94</v>
      </c>
      <c r="B132" s="6" t="s">
        <v>95</v>
      </c>
      <c r="C132" s="7">
        <f>SUM(C133,C136,C140,C142,C146,C151,C155)</f>
        <v>1126003000</v>
      </c>
      <c r="D132" s="7">
        <f>SUM(D133,D136,D140,D142,D146,D151,D155)</f>
        <v>1126003000</v>
      </c>
    </row>
    <row r="133" spans="1:4">
      <c r="A133" s="3" t="s">
        <v>16</v>
      </c>
      <c r="B133" s="2" t="s">
        <v>96</v>
      </c>
      <c r="C133" s="1">
        <f>SUM(C134:C135)</f>
        <v>146880000</v>
      </c>
      <c r="D133" s="1">
        <f>SUM(D134:D135)</f>
        <v>146880000</v>
      </c>
    </row>
    <row r="134" spans="1:4">
      <c r="A134" s="3" t="s">
        <v>10</v>
      </c>
      <c r="B134" s="2" t="s">
        <v>11</v>
      </c>
      <c r="C134" s="1">
        <v>17400000</v>
      </c>
      <c r="D134" s="1">
        <v>17400000</v>
      </c>
    </row>
    <row r="135" spans="1:4">
      <c r="A135" s="3" t="s">
        <v>12</v>
      </c>
      <c r="B135" s="2" t="s">
        <v>13</v>
      </c>
      <c r="C135" s="1">
        <v>129480000</v>
      </c>
      <c r="D135" s="1">
        <v>129480000</v>
      </c>
    </row>
    <row r="136" spans="1:4">
      <c r="A136" s="3" t="s">
        <v>18</v>
      </c>
      <c r="B136" s="2" t="s">
        <v>97</v>
      </c>
      <c r="C136" s="1">
        <f>SUM(C137:C139)</f>
        <v>63091000</v>
      </c>
      <c r="D136" s="1">
        <f>SUM(D137:D139)</f>
        <v>63091000</v>
      </c>
    </row>
    <row r="137" spans="1:4">
      <c r="A137" s="3" t="s">
        <v>10</v>
      </c>
      <c r="B137" s="2" t="s">
        <v>11</v>
      </c>
      <c r="C137" s="1">
        <v>11179000</v>
      </c>
      <c r="D137" s="1">
        <v>11179000</v>
      </c>
    </row>
    <row r="138" spans="1:4">
      <c r="A138" s="3" t="s">
        <v>33</v>
      </c>
      <c r="B138" s="2" t="s">
        <v>34</v>
      </c>
      <c r="C138" s="1">
        <v>5400000</v>
      </c>
      <c r="D138" s="1">
        <v>5400000</v>
      </c>
    </row>
    <row r="139" spans="1:4">
      <c r="A139" s="3" t="s">
        <v>12</v>
      </c>
      <c r="B139" s="2" t="s">
        <v>13</v>
      </c>
      <c r="C139" s="1">
        <v>46512000</v>
      </c>
      <c r="D139" s="1">
        <v>46512000</v>
      </c>
    </row>
    <row r="140" spans="1:4">
      <c r="A140" s="3" t="s">
        <v>42</v>
      </c>
      <c r="B140" s="2" t="s">
        <v>98</v>
      </c>
      <c r="C140" s="1">
        <f>C141</f>
        <v>237900000</v>
      </c>
      <c r="D140" s="1">
        <f>D141</f>
        <v>237900000</v>
      </c>
    </row>
    <row r="141" spans="1:4">
      <c r="A141" s="3" t="s">
        <v>12</v>
      </c>
      <c r="B141" s="2" t="s">
        <v>13</v>
      </c>
      <c r="C141" s="1">
        <v>237900000</v>
      </c>
      <c r="D141" s="1">
        <v>237900000</v>
      </c>
    </row>
    <row r="142" spans="1:4">
      <c r="A142" s="3" t="s">
        <v>44</v>
      </c>
      <c r="B142" s="2" t="s">
        <v>99</v>
      </c>
      <c r="C142" s="1">
        <f>SUM(C143:C145)</f>
        <v>149176000</v>
      </c>
      <c r="D142" s="1">
        <f>SUM(D143:D145)</f>
        <v>149176000</v>
      </c>
    </row>
    <row r="143" spans="1:4">
      <c r="A143" s="3" t="s">
        <v>10</v>
      </c>
      <c r="B143" s="2" t="s">
        <v>11</v>
      </c>
      <c r="C143" s="1">
        <v>45700000</v>
      </c>
      <c r="D143" s="1">
        <v>45700000</v>
      </c>
    </row>
    <row r="144" spans="1:4">
      <c r="A144" s="3" t="s">
        <v>33</v>
      </c>
      <c r="B144" s="2" t="s">
        <v>34</v>
      </c>
      <c r="C144" s="1">
        <v>49200000</v>
      </c>
      <c r="D144" s="1">
        <v>49200000</v>
      </c>
    </row>
    <row r="145" spans="1:4">
      <c r="A145" s="3" t="s">
        <v>12</v>
      </c>
      <c r="B145" s="2" t="s">
        <v>13</v>
      </c>
      <c r="C145" s="1">
        <v>54276000</v>
      </c>
      <c r="D145" s="1">
        <v>54276000</v>
      </c>
    </row>
    <row r="146" spans="1:4">
      <c r="A146" s="3" t="s">
        <v>46</v>
      </c>
      <c r="B146" s="2" t="s">
        <v>100</v>
      </c>
      <c r="C146" s="1">
        <f>SUM(C147:C150)</f>
        <v>269879000</v>
      </c>
      <c r="D146" s="1">
        <f>SUM(D147:D150)</f>
        <v>269879000</v>
      </c>
    </row>
    <row r="147" spans="1:4">
      <c r="A147" s="3" t="s">
        <v>10</v>
      </c>
      <c r="B147" s="2" t="s">
        <v>11</v>
      </c>
      <c r="C147" s="1">
        <v>52650000</v>
      </c>
      <c r="D147" s="1">
        <v>52650000</v>
      </c>
    </row>
    <row r="148" spans="1:4">
      <c r="A148" s="3" t="s">
        <v>33</v>
      </c>
      <c r="B148" s="2" t="s">
        <v>34</v>
      </c>
      <c r="C148" s="1">
        <v>6800000</v>
      </c>
      <c r="D148" s="1">
        <v>6800000</v>
      </c>
    </row>
    <row r="149" spans="1:4">
      <c r="A149" s="3" t="s">
        <v>101</v>
      </c>
      <c r="B149" s="2" t="s">
        <v>102</v>
      </c>
      <c r="C149" s="1">
        <v>82400000</v>
      </c>
      <c r="D149" s="1">
        <v>82400000</v>
      </c>
    </row>
    <row r="150" spans="1:4">
      <c r="A150" s="3" t="s">
        <v>12</v>
      </c>
      <c r="B150" s="2" t="s">
        <v>13</v>
      </c>
      <c r="C150" s="1">
        <v>128029000</v>
      </c>
      <c r="D150" s="1">
        <v>128029000</v>
      </c>
    </row>
    <row r="151" spans="1:4">
      <c r="A151" s="3" t="s">
        <v>54</v>
      </c>
      <c r="B151" s="2" t="s">
        <v>103</v>
      </c>
      <c r="C151" s="1">
        <f>SUM(C152:C154)</f>
        <v>133277000</v>
      </c>
      <c r="D151" s="1">
        <f>SUM(D152:D154)</f>
        <v>133277000</v>
      </c>
    </row>
    <row r="152" spans="1:4">
      <c r="A152" s="3" t="s">
        <v>10</v>
      </c>
      <c r="B152" s="2" t="s">
        <v>11</v>
      </c>
      <c r="C152" s="1">
        <v>19900000</v>
      </c>
      <c r="D152" s="1">
        <v>19900000</v>
      </c>
    </row>
    <row r="153" spans="1:4">
      <c r="A153" s="3" t="s">
        <v>33</v>
      </c>
      <c r="B153" s="2" t="s">
        <v>34</v>
      </c>
      <c r="C153" s="1">
        <v>9400000</v>
      </c>
      <c r="D153" s="1">
        <v>9400000</v>
      </c>
    </row>
    <row r="154" spans="1:4">
      <c r="A154" s="3" t="s">
        <v>12</v>
      </c>
      <c r="B154" s="2" t="s">
        <v>13</v>
      </c>
      <c r="C154" s="1">
        <v>103977000</v>
      </c>
      <c r="D154" s="1">
        <v>103977000</v>
      </c>
    </row>
    <row r="155" spans="1:4">
      <c r="A155" s="3" t="s">
        <v>56</v>
      </c>
      <c r="B155" s="2" t="s">
        <v>104</v>
      </c>
      <c r="C155" s="1">
        <f>SUM(C156:C158)</f>
        <v>125800000</v>
      </c>
      <c r="D155" s="1">
        <f>SUM(D156:D158)</f>
        <v>125800000</v>
      </c>
    </row>
    <row r="156" spans="1:4">
      <c r="A156" s="3" t="s">
        <v>10</v>
      </c>
      <c r="B156" s="2" t="s">
        <v>11</v>
      </c>
      <c r="C156" s="1">
        <v>14912000</v>
      </c>
      <c r="D156" s="1">
        <v>14912000</v>
      </c>
    </row>
    <row r="157" spans="1:4">
      <c r="A157" s="3" t="s">
        <v>33</v>
      </c>
      <c r="B157" s="2" t="s">
        <v>34</v>
      </c>
      <c r="C157" s="1">
        <v>10800000</v>
      </c>
      <c r="D157" s="1">
        <v>10800000</v>
      </c>
    </row>
    <row r="158" spans="1:4">
      <c r="A158" s="3" t="s">
        <v>12</v>
      </c>
      <c r="B158" s="2" t="s">
        <v>13</v>
      </c>
      <c r="C158" s="1">
        <v>100088000</v>
      </c>
      <c r="D158" s="1">
        <v>100088000</v>
      </c>
    </row>
    <row r="159" spans="1:4" s="6" customFormat="1">
      <c r="A159" s="5" t="s">
        <v>105</v>
      </c>
      <c r="B159" s="6" t="s">
        <v>106</v>
      </c>
      <c r="C159" s="7">
        <f>SUM(C160,C649,C715,C912,C935,C956,C1104,C1143,C1167,C1210,C1239,C1292)</f>
        <v>47430779000</v>
      </c>
      <c r="D159" s="7">
        <f>SUM(D160,D649,D715,D912,D935,D956,D1104,D1143,D1167,D1210,D1239,D1292)</f>
        <v>47430779000</v>
      </c>
    </row>
    <row r="160" spans="1:4" s="6" customFormat="1">
      <c r="A160" s="5" t="s">
        <v>107</v>
      </c>
      <c r="B160" s="6" t="s">
        <v>108</v>
      </c>
      <c r="C160" s="7">
        <f>SUM(C161,C488,C597)</f>
        <v>28254279000</v>
      </c>
      <c r="D160" s="7">
        <f>SUM(D161,D488,D597)</f>
        <v>28254279000</v>
      </c>
    </row>
    <row r="161" spans="1:4" s="6" customFormat="1">
      <c r="A161" s="5" t="s">
        <v>109</v>
      </c>
      <c r="B161" s="6" t="s">
        <v>110</v>
      </c>
      <c r="C161" s="7">
        <f>SUM(C162,C221,C276,C339,C383,C425,C466)</f>
        <v>17805221000</v>
      </c>
      <c r="D161" s="7">
        <f>SUM(D162,D221,D276,D339,D383,D425,D466)</f>
        <v>17805221000</v>
      </c>
    </row>
    <row r="162" spans="1:4" s="6" customFormat="1">
      <c r="A162" s="5" t="s">
        <v>8</v>
      </c>
      <c r="B162" s="6" t="s">
        <v>111</v>
      </c>
      <c r="C162" s="7">
        <f>SUM(C163,C166,C171,C173,C177,C181,C185,C190,C194,C199,C205,C210,C214,C218)</f>
        <v>1447151000</v>
      </c>
      <c r="D162" s="7">
        <f>SUM(D163,D166,D171,D173,D177,D181,D185,D190,D194,D199,D205,D210,D214,D218)</f>
        <v>1447151000</v>
      </c>
    </row>
    <row r="163" spans="1:4">
      <c r="A163" s="3" t="s">
        <v>16</v>
      </c>
      <c r="B163" s="2" t="s">
        <v>112</v>
      </c>
      <c r="C163" s="1">
        <f>SUM(C164:C165)</f>
        <v>44000000</v>
      </c>
      <c r="D163" s="1">
        <f>SUM(D164:D165)</f>
        <v>44000000</v>
      </c>
    </row>
    <row r="164" spans="1:4">
      <c r="A164" s="3" t="s">
        <v>10</v>
      </c>
      <c r="B164" s="2" t="s">
        <v>11</v>
      </c>
      <c r="C164" s="1">
        <v>29000000</v>
      </c>
      <c r="D164" s="1">
        <v>29000000</v>
      </c>
    </row>
    <row r="165" spans="1:4">
      <c r="A165" s="3" t="s">
        <v>28</v>
      </c>
      <c r="B165" s="2" t="s">
        <v>29</v>
      </c>
      <c r="C165" s="1">
        <v>15000000</v>
      </c>
      <c r="D165" s="1">
        <v>15000000</v>
      </c>
    </row>
    <row r="166" spans="1:4">
      <c r="A166" s="3" t="s">
        <v>18</v>
      </c>
      <c r="B166" s="2" t="s">
        <v>113</v>
      </c>
      <c r="C166" s="1">
        <f>SUM(C167:C170)</f>
        <v>52324000</v>
      </c>
      <c r="D166" s="1">
        <f>SUM(D167:D170)</f>
        <v>52324000</v>
      </c>
    </row>
    <row r="167" spans="1:4">
      <c r="A167" s="3" t="s">
        <v>10</v>
      </c>
      <c r="B167" s="2" t="s">
        <v>11</v>
      </c>
      <c r="C167" s="1">
        <v>8300000</v>
      </c>
      <c r="D167" s="1">
        <v>8300000</v>
      </c>
    </row>
    <row r="168" spans="1:4">
      <c r="A168" s="3" t="s">
        <v>28</v>
      </c>
      <c r="B168" s="2" t="s">
        <v>29</v>
      </c>
      <c r="C168" s="1">
        <v>26760000</v>
      </c>
      <c r="D168" s="1">
        <v>26760000</v>
      </c>
    </row>
    <row r="169" spans="1:4">
      <c r="A169" s="3" t="s">
        <v>33</v>
      </c>
      <c r="B169" s="2" t="s">
        <v>34</v>
      </c>
      <c r="C169" s="1">
        <v>8600000</v>
      </c>
      <c r="D169" s="1">
        <v>8600000</v>
      </c>
    </row>
    <row r="170" spans="1:4">
      <c r="A170" s="3" t="s">
        <v>12</v>
      </c>
      <c r="B170" s="2" t="s">
        <v>13</v>
      </c>
      <c r="C170" s="1">
        <v>8664000</v>
      </c>
      <c r="D170" s="1">
        <v>8664000</v>
      </c>
    </row>
    <row r="171" spans="1:4">
      <c r="A171" s="3" t="s">
        <v>42</v>
      </c>
      <c r="B171" s="2" t="s">
        <v>114</v>
      </c>
      <c r="C171" s="1">
        <f>C172</f>
        <v>8000000</v>
      </c>
      <c r="D171" s="1">
        <f>D172</f>
        <v>8000000</v>
      </c>
    </row>
    <row r="172" spans="1:4">
      <c r="A172" s="3" t="s">
        <v>10</v>
      </c>
      <c r="B172" s="2" t="s">
        <v>11</v>
      </c>
      <c r="C172" s="1">
        <v>8000000</v>
      </c>
      <c r="D172" s="1">
        <v>8000000</v>
      </c>
    </row>
    <row r="173" spans="1:4">
      <c r="A173" s="3" t="s">
        <v>44</v>
      </c>
      <c r="B173" s="2" t="s">
        <v>115</v>
      </c>
      <c r="C173" s="1">
        <f>SUM(C174:C176)</f>
        <v>71723000</v>
      </c>
      <c r="D173" s="1">
        <f>SUM(D174:D176)</f>
        <v>71723000</v>
      </c>
    </row>
    <row r="174" spans="1:4">
      <c r="A174" s="3" t="s">
        <v>10</v>
      </c>
      <c r="B174" s="2" t="s">
        <v>11</v>
      </c>
      <c r="C174" s="1">
        <v>4275000</v>
      </c>
      <c r="D174" s="1">
        <v>4275000</v>
      </c>
    </row>
    <row r="175" spans="1:4">
      <c r="A175" s="3" t="s">
        <v>33</v>
      </c>
      <c r="B175" s="2" t="s">
        <v>34</v>
      </c>
      <c r="C175" s="1">
        <v>8600000</v>
      </c>
      <c r="D175" s="1">
        <v>8600000</v>
      </c>
    </row>
    <row r="176" spans="1:4">
      <c r="A176" s="3" t="s">
        <v>35</v>
      </c>
      <c r="B176" s="2" t="s">
        <v>36</v>
      </c>
      <c r="C176" s="1">
        <v>58848000</v>
      </c>
      <c r="D176" s="1">
        <v>58848000</v>
      </c>
    </row>
    <row r="177" spans="1:4">
      <c r="A177" s="3" t="s">
        <v>46</v>
      </c>
      <c r="B177" s="2" t="s">
        <v>116</v>
      </c>
      <c r="C177" s="1">
        <f>SUM(C178:C180)</f>
        <v>55375000</v>
      </c>
      <c r="D177" s="1">
        <f>SUM(D178:D180)</f>
        <v>55375000</v>
      </c>
    </row>
    <row r="178" spans="1:4">
      <c r="A178" s="3" t="s">
        <v>10</v>
      </c>
      <c r="B178" s="2" t="s">
        <v>11</v>
      </c>
      <c r="C178" s="1">
        <v>11875000</v>
      </c>
      <c r="D178" s="1">
        <v>11875000</v>
      </c>
    </row>
    <row r="179" spans="1:4">
      <c r="A179" s="3" t="s">
        <v>33</v>
      </c>
      <c r="B179" s="2" t="s">
        <v>34</v>
      </c>
      <c r="C179" s="1">
        <v>15400000</v>
      </c>
      <c r="D179" s="1">
        <v>15400000</v>
      </c>
    </row>
    <row r="180" spans="1:4">
      <c r="A180" s="3" t="s">
        <v>12</v>
      </c>
      <c r="B180" s="2" t="s">
        <v>13</v>
      </c>
      <c r="C180" s="1">
        <v>28100000</v>
      </c>
      <c r="D180" s="1">
        <v>28100000</v>
      </c>
    </row>
    <row r="181" spans="1:4">
      <c r="A181" s="3" t="s">
        <v>54</v>
      </c>
      <c r="B181" s="2" t="s">
        <v>117</v>
      </c>
      <c r="C181" s="1">
        <f>SUM(C182:C184)</f>
        <v>29355000</v>
      </c>
      <c r="D181" s="1">
        <f>SUM(D182:D184)</f>
        <v>29355000</v>
      </c>
    </row>
    <row r="182" spans="1:4">
      <c r="A182" s="3" t="s">
        <v>10</v>
      </c>
      <c r="B182" s="2" t="s">
        <v>11</v>
      </c>
      <c r="C182" s="1">
        <v>8075000</v>
      </c>
      <c r="D182" s="1">
        <v>8075000</v>
      </c>
    </row>
    <row r="183" spans="1:4">
      <c r="A183" s="3" t="s">
        <v>33</v>
      </c>
      <c r="B183" s="2" t="s">
        <v>34</v>
      </c>
      <c r="C183" s="1">
        <v>9000000</v>
      </c>
      <c r="D183" s="1">
        <v>9000000</v>
      </c>
    </row>
    <row r="184" spans="1:4">
      <c r="A184" s="3" t="s">
        <v>12</v>
      </c>
      <c r="B184" s="2" t="s">
        <v>13</v>
      </c>
      <c r="C184" s="1">
        <v>12280000</v>
      </c>
      <c r="D184" s="1">
        <v>12280000</v>
      </c>
    </row>
    <row r="185" spans="1:4">
      <c r="A185" s="3" t="s">
        <v>56</v>
      </c>
      <c r="B185" s="2" t="s">
        <v>118</v>
      </c>
      <c r="C185" s="1">
        <f>SUM(C186:C189)</f>
        <v>227020000</v>
      </c>
      <c r="D185" s="1">
        <f>SUM(D186:D189)</f>
        <v>227020000</v>
      </c>
    </row>
    <row r="186" spans="1:4">
      <c r="A186" s="3" t="s">
        <v>10</v>
      </c>
      <c r="B186" s="2" t="s">
        <v>11</v>
      </c>
      <c r="C186" s="1">
        <v>12400000</v>
      </c>
      <c r="D186" s="1">
        <v>12400000</v>
      </c>
    </row>
    <row r="187" spans="1:4">
      <c r="A187" s="3" t="s">
        <v>33</v>
      </c>
      <c r="B187" s="2" t="s">
        <v>34</v>
      </c>
      <c r="C187" s="1">
        <v>37800000</v>
      </c>
      <c r="D187" s="1">
        <v>37800000</v>
      </c>
    </row>
    <row r="188" spans="1:4">
      <c r="A188" s="3" t="s">
        <v>12</v>
      </c>
      <c r="B188" s="2" t="s">
        <v>13</v>
      </c>
      <c r="C188" s="1">
        <v>4920000</v>
      </c>
      <c r="D188" s="1">
        <v>4920000</v>
      </c>
    </row>
    <row r="189" spans="1:4">
      <c r="A189" s="3" t="s">
        <v>35</v>
      </c>
      <c r="B189" s="2" t="s">
        <v>36</v>
      </c>
      <c r="C189" s="1">
        <v>171900000</v>
      </c>
      <c r="D189" s="1">
        <v>171900000</v>
      </c>
    </row>
    <row r="190" spans="1:4">
      <c r="A190" s="3" t="s">
        <v>58</v>
      </c>
      <c r="B190" s="2" t="s">
        <v>119</v>
      </c>
      <c r="C190" s="1">
        <f>SUM(C191:C193)</f>
        <v>43924000</v>
      </c>
      <c r="D190" s="1">
        <f>SUM(D191:D193)</f>
        <v>43924000</v>
      </c>
    </row>
    <row r="191" spans="1:4">
      <c r="A191" s="3" t="s">
        <v>10</v>
      </c>
      <c r="B191" s="2" t="s">
        <v>11</v>
      </c>
      <c r="C191" s="1">
        <v>24800000</v>
      </c>
      <c r="D191" s="1">
        <v>24800000</v>
      </c>
    </row>
    <row r="192" spans="1:4">
      <c r="A192" s="3" t="s">
        <v>33</v>
      </c>
      <c r="B192" s="2" t="s">
        <v>34</v>
      </c>
      <c r="C192" s="1">
        <v>9000000</v>
      </c>
      <c r="D192" s="1">
        <v>9000000</v>
      </c>
    </row>
    <row r="193" spans="1:4">
      <c r="A193" s="3" t="s">
        <v>12</v>
      </c>
      <c r="B193" s="2" t="s">
        <v>13</v>
      </c>
      <c r="C193" s="1">
        <v>10124000</v>
      </c>
      <c r="D193" s="1">
        <v>10124000</v>
      </c>
    </row>
    <row r="194" spans="1:4">
      <c r="A194" s="3" t="s">
        <v>60</v>
      </c>
      <c r="B194" s="2" t="s">
        <v>120</v>
      </c>
      <c r="C194" s="1">
        <f>SUM(C195:C198)</f>
        <v>169335000</v>
      </c>
      <c r="D194" s="1">
        <f>SUM(D195:D198)</f>
        <v>169335000</v>
      </c>
    </row>
    <row r="195" spans="1:4">
      <c r="A195" s="3" t="s">
        <v>10</v>
      </c>
      <c r="B195" s="2" t="s">
        <v>11</v>
      </c>
      <c r="C195" s="1">
        <v>5375000</v>
      </c>
      <c r="D195" s="1">
        <v>5375000</v>
      </c>
    </row>
    <row r="196" spans="1:4">
      <c r="A196" s="3" t="s">
        <v>33</v>
      </c>
      <c r="B196" s="2" t="s">
        <v>34</v>
      </c>
      <c r="C196" s="1">
        <v>18900000</v>
      </c>
      <c r="D196" s="1">
        <v>18900000</v>
      </c>
    </row>
    <row r="197" spans="1:4">
      <c r="A197" s="3" t="s">
        <v>12</v>
      </c>
      <c r="B197" s="2" t="s">
        <v>13</v>
      </c>
      <c r="C197" s="1">
        <v>2260000</v>
      </c>
      <c r="D197" s="1">
        <v>2260000</v>
      </c>
    </row>
    <row r="198" spans="1:4">
      <c r="A198" s="3" t="s">
        <v>35</v>
      </c>
      <c r="B198" s="2" t="s">
        <v>36</v>
      </c>
      <c r="C198" s="1">
        <v>142800000</v>
      </c>
      <c r="D198" s="1">
        <v>142800000</v>
      </c>
    </row>
    <row r="199" spans="1:4">
      <c r="A199" s="3" t="s">
        <v>62</v>
      </c>
      <c r="B199" s="2" t="s">
        <v>121</v>
      </c>
      <c r="C199" s="1">
        <f>SUM(C200:C204)</f>
        <v>225656000</v>
      </c>
      <c r="D199" s="1">
        <f>SUM(D200:D204)</f>
        <v>225656000</v>
      </c>
    </row>
    <row r="200" spans="1:4">
      <c r="A200" s="3" t="s">
        <v>10</v>
      </c>
      <c r="B200" s="2" t="s">
        <v>11</v>
      </c>
      <c r="C200" s="1">
        <v>7700000</v>
      </c>
      <c r="D200" s="1">
        <v>7700000</v>
      </c>
    </row>
    <row r="201" spans="1:4">
      <c r="A201" s="3" t="s">
        <v>83</v>
      </c>
      <c r="B201" s="2" t="s">
        <v>84</v>
      </c>
      <c r="C201" s="1">
        <v>56000000</v>
      </c>
      <c r="D201" s="1">
        <v>56000000</v>
      </c>
    </row>
    <row r="202" spans="1:4">
      <c r="A202" s="3" t="s">
        <v>28</v>
      </c>
      <c r="B202" s="2" t="s">
        <v>29</v>
      </c>
      <c r="C202" s="1">
        <v>80000000</v>
      </c>
      <c r="D202" s="1">
        <v>80000000</v>
      </c>
    </row>
    <row r="203" spans="1:4">
      <c r="A203" s="3" t="s">
        <v>33</v>
      </c>
      <c r="B203" s="2" t="s">
        <v>34</v>
      </c>
      <c r="C203" s="1">
        <v>29600000</v>
      </c>
      <c r="D203" s="1">
        <v>29600000</v>
      </c>
    </row>
    <row r="204" spans="1:4">
      <c r="A204" s="3" t="s">
        <v>12</v>
      </c>
      <c r="B204" s="2" t="s">
        <v>13</v>
      </c>
      <c r="C204" s="1">
        <v>52356000</v>
      </c>
      <c r="D204" s="1">
        <v>52356000</v>
      </c>
    </row>
    <row r="205" spans="1:4">
      <c r="A205" s="3" t="s">
        <v>122</v>
      </c>
      <c r="B205" s="2" t="s">
        <v>123</v>
      </c>
      <c r="C205" s="1">
        <f>SUM(C206:C209)</f>
        <v>267400000</v>
      </c>
      <c r="D205" s="1">
        <f>SUM(D206:D209)</f>
        <v>267400000</v>
      </c>
    </row>
    <row r="206" spans="1:4">
      <c r="A206" s="3" t="s">
        <v>10</v>
      </c>
      <c r="B206" s="2" t="s">
        <v>11</v>
      </c>
      <c r="C206" s="1">
        <v>7400000</v>
      </c>
      <c r="D206" s="1">
        <v>7400000</v>
      </c>
    </row>
    <row r="207" spans="1:4">
      <c r="A207" s="3" t="s">
        <v>83</v>
      </c>
      <c r="B207" s="2" t="s">
        <v>84</v>
      </c>
      <c r="C207" s="1">
        <v>170400000</v>
      </c>
      <c r="D207" s="1">
        <v>170400000</v>
      </c>
    </row>
    <row r="208" spans="1:4">
      <c r="A208" s="3" t="s">
        <v>33</v>
      </c>
      <c r="B208" s="2" t="s">
        <v>34</v>
      </c>
      <c r="C208" s="1">
        <v>10800000</v>
      </c>
      <c r="D208" s="1">
        <v>10800000</v>
      </c>
    </row>
    <row r="209" spans="1:4">
      <c r="A209" s="3" t="s">
        <v>12</v>
      </c>
      <c r="B209" s="2" t="s">
        <v>13</v>
      </c>
      <c r="C209" s="1">
        <v>78800000</v>
      </c>
      <c r="D209" s="1">
        <v>78800000</v>
      </c>
    </row>
    <row r="210" spans="1:4">
      <c r="A210" s="3" t="s">
        <v>124</v>
      </c>
      <c r="B210" s="2" t="s">
        <v>125</v>
      </c>
      <c r="C210" s="1">
        <f>SUM(C211:C213)</f>
        <v>49745000</v>
      </c>
      <c r="D210" s="1">
        <f>SUM(D211:D213)</f>
        <v>49745000</v>
      </c>
    </row>
    <row r="211" spans="1:4">
      <c r="A211" s="3" t="s">
        <v>10</v>
      </c>
      <c r="B211" s="2" t="s">
        <v>11</v>
      </c>
      <c r="C211" s="1">
        <v>6375000</v>
      </c>
      <c r="D211" s="1">
        <v>6375000</v>
      </c>
    </row>
    <row r="212" spans="1:4">
      <c r="A212" s="3" t="s">
        <v>33</v>
      </c>
      <c r="B212" s="2" t="s">
        <v>34</v>
      </c>
      <c r="C212" s="1">
        <v>3500000</v>
      </c>
      <c r="D212" s="1">
        <v>3500000</v>
      </c>
    </row>
    <row r="213" spans="1:4">
      <c r="A213" s="3" t="s">
        <v>12</v>
      </c>
      <c r="B213" s="2" t="s">
        <v>13</v>
      </c>
      <c r="C213" s="1">
        <v>39870000</v>
      </c>
      <c r="D213" s="1">
        <v>39870000</v>
      </c>
    </row>
    <row r="214" spans="1:4">
      <c r="A214" s="3" t="s">
        <v>126</v>
      </c>
      <c r="B214" s="2" t="s">
        <v>127</v>
      </c>
      <c r="C214" s="1">
        <f>SUM(C215:C217)</f>
        <v>53294000</v>
      </c>
      <c r="D214" s="1">
        <f>SUM(D215:D217)</f>
        <v>53294000</v>
      </c>
    </row>
    <row r="215" spans="1:4">
      <c r="A215" s="3" t="s">
        <v>10</v>
      </c>
      <c r="B215" s="2" t="s">
        <v>11</v>
      </c>
      <c r="C215" s="1">
        <v>15800000</v>
      </c>
      <c r="D215" s="1">
        <v>15800000</v>
      </c>
    </row>
    <row r="216" spans="1:4">
      <c r="A216" s="3" t="s">
        <v>33</v>
      </c>
      <c r="B216" s="2" t="s">
        <v>34</v>
      </c>
      <c r="C216" s="1">
        <v>18000000</v>
      </c>
      <c r="D216" s="1">
        <v>18000000</v>
      </c>
    </row>
    <row r="217" spans="1:4">
      <c r="A217" s="3" t="s">
        <v>12</v>
      </c>
      <c r="B217" s="2" t="s">
        <v>13</v>
      </c>
      <c r="C217" s="1">
        <v>19494000</v>
      </c>
      <c r="D217" s="1">
        <v>19494000</v>
      </c>
    </row>
    <row r="218" spans="1:4">
      <c r="A218" s="3" t="s">
        <v>128</v>
      </c>
      <c r="B218" s="2" t="s">
        <v>129</v>
      </c>
      <c r="C218" s="1">
        <f>SUM(C219:C220)</f>
        <v>150000000</v>
      </c>
      <c r="D218" s="1">
        <f>SUM(D219:D220)</f>
        <v>150000000</v>
      </c>
    </row>
    <row r="219" spans="1:4">
      <c r="A219" s="3" t="s">
        <v>10</v>
      </c>
      <c r="B219" s="2" t="s">
        <v>11</v>
      </c>
      <c r="C219" s="1">
        <v>23250000</v>
      </c>
      <c r="D219" s="1">
        <v>23250000</v>
      </c>
    </row>
    <row r="220" spans="1:4">
      <c r="A220" s="3" t="s">
        <v>12</v>
      </c>
      <c r="B220" s="2" t="s">
        <v>13</v>
      </c>
      <c r="C220" s="1">
        <v>126750000</v>
      </c>
      <c r="D220" s="1">
        <v>126750000</v>
      </c>
    </row>
    <row r="221" spans="1:4" s="6" customFormat="1">
      <c r="A221" s="5" t="s">
        <v>14</v>
      </c>
      <c r="B221" s="6" t="s">
        <v>130</v>
      </c>
      <c r="C221" s="7">
        <f>SUM(C222,C226,C228,C230,C232,C234,C236,C240,C245,C250,C254,C258,C262,C266,C269,C273)</f>
        <v>2043291000</v>
      </c>
      <c r="D221" s="7">
        <f>SUM(D222,D226,D228,D230,D232,D234,D236,D240,D245,D250,D254,D258,D262,D266,D269,D273)</f>
        <v>2043291000</v>
      </c>
    </row>
    <row r="222" spans="1:4">
      <c r="A222" s="3" t="s">
        <v>16</v>
      </c>
      <c r="B222" s="2" t="s">
        <v>131</v>
      </c>
      <c r="C222" s="1">
        <f>SUM(C223:C225)</f>
        <v>413376000</v>
      </c>
      <c r="D222" s="1">
        <f>SUM(D223:D225)</f>
        <v>413376000</v>
      </c>
    </row>
    <row r="223" spans="1:4">
      <c r="A223" s="3" t="s">
        <v>10</v>
      </c>
      <c r="B223" s="2" t="s">
        <v>11</v>
      </c>
      <c r="C223" s="1">
        <v>136926000</v>
      </c>
      <c r="D223" s="1">
        <v>136926000</v>
      </c>
    </row>
    <row r="224" spans="1:4">
      <c r="A224" s="3" t="s">
        <v>83</v>
      </c>
      <c r="B224" s="2" t="s">
        <v>84</v>
      </c>
      <c r="C224" s="1">
        <v>158850000</v>
      </c>
      <c r="D224" s="1">
        <v>158850000</v>
      </c>
    </row>
    <row r="225" spans="1:4">
      <c r="A225" s="3" t="s">
        <v>12</v>
      </c>
      <c r="B225" s="2" t="s">
        <v>13</v>
      </c>
      <c r="C225" s="1">
        <v>117600000</v>
      </c>
      <c r="D225" s="1">
        <v>117600000</v>
      </c>
    </row>
    <row r="226" spans="1:4">
      <c r="A226" s="3" t="s">
        <v>18</v>
      </c>
      <c r="B226" s="2" t="s">
        <v>132</v>
      </c>
      <c r="C226" s="1">
        <f>C227</f>
        <v>58700000</v>
      </c>
      <c r="D226" s="1">
        <f>D227</f>
        <v>58700000</v>
      </c>
    </row>
    <row r="227" spans="1:4">
      <c r="A227" s="3" t="s">
        <v>10</v>
      </c>
      <c r="B227" s="2" t="s">
        <v>11</v>
      </c>
      <c r="C227" s="1">
        <v>58700000</v>
      </c>
      <c r="D227" s="1">
        <v>58700000</v>
      </c>
    </row>
    <row r="228" spans="1:4">
      <c r="A228" s="3" t="s">
        <v>42</v>
      </c>
      <c r="B228" s="2" t="s">
        <v>133</v>
      </c>
      <c r="C228" s="1">
        <f>C229</f>
        <v>58700000</v>
      </c>
      <c r="D228" s="1">
        <f>D229</f>
        <v>58700000</v>
      </c>
    </row>
    <row r="229" spans="1:4">
      <c r="A229" s="3" t="s">
        <v>10</v>
      </c>
      <c r="B229" s="2" t="s">
        <v>11</v>
      </c>
      <c r="C229" s="1">
        <v>58700000</v>
      </c>
      <c r="D229" s="1">
        <v>58700000</v>
      </c>
    </row>
    <row r="230" spans="1:4">
      <c r="A230" s="3" t="s">
        <v>44</v>
      </c>
      <c r="B230" s="2" t="s">
        <v>134</v>
      </c>
      <c r="C230" s="1">
        <f>C231</f>
        <v>58700000</v>
      </c>
      <c r="D230" s="1">
        <f>D231</f>
        <v>58700000</v>
      </c>
    </row>
    <row r="231" spans="1:4">
      <c r="A231" s="3" t="s">
        <v>10</v>
      </c>
      <c r="B231" s="2" t="s">
        <v>11</v>
      </c>
      <c r="C231" s="1">
        <v>58700000</v>
      </c>
      <c r="D231" s="1">
        <v>58700000</v>
      </c>
    </row>
    <row r="232" spans="1:4">
      <c r="A232" s="3" t="s">
        <v>46</v>
      </c>
      <c r="B232" s="2" t="s">
        <v>135</v>
      </c>
      <c r="C232" s="1">
        <f>C233</f>
        <v>58700000</v>
      </c>
      <c r="D232" s="1">
        <f>D233</f>
        <v>58700000</v>
      </c>
    </row>
    <row r="233" spans="1:4">
      <c r="A233" s="3" t="s">
        <v>10</v>
      </c>
      <c r="B233" s="2" t="s">
        <v>11</v>
      </c>
      <c r="C233" s="1">
        <v>58700000</v>
      </c>
      <c r="D233" s="1">
        <v>58700000</v>
      </c>
    </row>
    <row r="234" spans="1:4">
      <c r="A234" s="3" t="s">
        <v>54</v>
      </c>
      <c r="B234" s="2" t="s">
        <v>136</v>
      </c>
      <c r="C234" s="1">
        <f>C235</f>
        <v>58700000</v>
      </c>
      <c r="D234" s="1">
        <f>D235</f>
        <v>58700000</v>
      </c>
    </row>
    <row r="235" spans="1:4">
      <c r="A235" s="3" t="s">
        <v>10</v>
      </c>
      <c r="B235" s="2" t="s">
        <v>11</v>
      </c>
      <c r="C235" s="1">
        <v>58700000</v>
      </c>
      <c r="D235" s="1">
        <v>58700000</v>
      </c>
    </row>
    <row r="236" spans="1:4">
      <c r="A236" s="3" t="s">
        <v>56</v>
      </c>
      <c r="B236" s="2" t="s">
        <v>137</v>
      </c>
      <c r="C236" s="1">
        <f>SUM(C237:C239)</f>
        <v>291056000</v>
      </c>
      <c r="D236" s="1">
        <f>SUM(D237:D239)</f>
        <v>291056000</v>
      </c>
    </row>
    <row r="237" spans="1:4">
      <c r="A237" s="3" t="s">
        <v>10</v>
      </c>
      <c r="B237" s="2" t="s">
        <v>11</v>
      </c>
      <c r="C237" s="1">
        <v>7700000</v>
      </c>
      <c r="D237" s="1">
        <v>7700000</v>
      </c>
    </row>
    <row r="238" spans="1:4">
      <c r="A238" s="3" t="s">
        <v>28</v>
      </c>
      <c r="B238" s="2" t="s">
        <v>29</v>
      </c>
      <c r="C238" s="1">
        <v>10590000</v>
      </c>
      <c r="D238" s="1">
        <v>10590000</v>
      </c>
    </row>
    <row r="239" spans="1:4">
      <c r="A239" s="3" t="s">
        <v>12</v>
      </c>
      <c r="B239" s="2" t="s">
        <v>13</v>
      </c>
      <c r="C239" s="1">
        <v>272766000</v>
      </c>
      <c r="D239" s="1">
        <v>272766000</v>
      </c>
    </row>
    <row r="240" spans="1:4">
      <c r="A240" s="3" t="s">
        <v>58</v>
      </c>
      <c r="B240" s="2" t="s">
        <v>138</v>
      </c>
      <c r="C240" s="1">
        <f>SUM(C241:C244)</f>
        <v>245612000</v>
      </c>
      <c r="D240" s="1">
        <f>SUM(D241:D244)</f>
        <v>245612000</v>
      </c>
    </row>
    <row r="241" spans="1:4">
      <c r="A241" s="3" t="s">
        <v>10</v>
      </c>
      <c r="B241" s="2" t="s">
        <v>11</v>
      </c>
      <c r="C241" s="1">
        <v>81070000</v>
      </c>
      <c r="D241" s="1">
        <v>81070000</v>
      </c>
    </row>
    <row r="242" spans="1:4">
      <c r="A242" s="3" t="s">
        <v>28</v>
      </c>
      <c r="B242" s="2" t="s">
        <v>29</v>
      </c>
      <c r="C242" s="1">
        <v>1555000</v>
      </c>
      <c r="D242" s="1">
        <v>1555000</v>
      </c>
    </row>
    <row r="243" spans="1:4">
      <c r="A243" s="3" t="s">
        <v>77</v>
      </c>
      <c r="B243" s="2" t="s">
        <v>78</v>
      </c>
      <c r="C243" s="1">
        <v>5592000</v>
      </c>
      <c r="D243" s="1">
        <v>5592000</v>
      </c>
    </row>
    <row r="244" spans="1:4">
      <c r="A244" s="3" t="s">
        <v>12</v>
      </c>
      <c r="B244" s="2" t="s">
        <v>13</v>
      </c>
      <c r="C244" s="1">
        <v>157395000</v>
      </c>
      <c r="D244" s="1">
        <v>157395000</v>
      </c>
    </row>
    <row r="245" spans="1:4">
      <c r="A245" s="3" t="s">
        <v>60</v>
      </c>
      <c r="B245" s="2" t="s">
        <v>139</v>
      </c>
      <c r="C245" s="1">
        <f>SUM(C246:C249)</f>
        <v>245613000</v>
      </c>
      <c r="D245" s="1">
        <f>SUM(D246:D249)</f>
        <v>245613000</v>
      </c>
    </row>
    <row r="246" spans="1:4">
      <c r="A246" s="3" t="s">
        <v>10</v>
      </c>
      <c r="B246" s="2" t="s">
        <v>11</v>
      </c>
      <c r="C246" s="1">
        <v>81070000</v>
      </c>
      <c r="D246" s="1">
        <v>81070000</v>
      </c>
    </row>
    <row r="247" spans="1:4">
      <c r="A247" s="3" t="s">
        <v>28</v>
      </c>
      <c r="B247" s="2" t="s">
        <v>29</v>
      </c>
      <c r="C247" s="1">
        <v>1556000</v>
      </c>
      <c r="D247" s="1">
        <v>1556000</v>
      </c>
    </row>
    <row r="248" spans="1:4">
      <c r="A248" s="3" t="s">
        <v>77</v>
      </c>
      <c r="B248" s="2" t="s">
        <v>78</v>
      </c>
      <c r="C248" s="1">
        <v>5592000</v>
      </c>
      <c r="D248" s="1">
        <v>5592000</v>
      </c>
    </row>
    <row r="249" spans="1:4">
      <c r="A249" s="3" t="s">
        <v>12</v>
      </c>
      <c r="B249" s="2" t="s">
        <v>13</v>
      </c>
      <c r="C249" s="1">
        <v>157395000</v>
      </c>
      <c r="D249" s="1">
        <v>157395000</v>
      </c>
    </row>
    <row r="250" spans="1:4">
      <c r="A250" s="3" t="s">
        <v>62</v>
      </c>
      <c r="B250" s="2" t="s">
        <v>140</v>
      </c>
      <c r="C250" s="1">
        <f>SUM(C251:C253)</f>
        <v>270330000</v>
      </c>
      <c r="D250" s="1">
        <f>SUM(D251:D253)</f>
        <v>270330000</v>
      </c>
    </row>
    <row r="251" spans="1:4">
      <c r="A251" s="3" t="s">
        <v>10</v>
      </c>
      <c r="B251" s="2" t="s">
        <v>11</v>
      </c>
      <c r="C251" s="1">
        <v>42150000</v>
      </c>
      <c r="D251" s="1">
        <v>42150000</v>
      </c>
    </row>
    <row r="252" spans="1:4">
      <c r="A252" s="3" t="s">
        <v>33</v>
      </c>
      <c r="B252" s="2" t="s">
        <v>34</v>
      </c>
      <c r="C252" s="1">
        <v>81000000</v>
      </c>
      <c r="D252" s="1">
        <v>81000000</v>
      </c>
    </row>
    <row r="253" spans="1:4">
      <c r="A253" s="3" t="s">
        <v>12</v>
      </c>
      <c r="B253" s="2" t="s">
        <v>13</v>
      </c>
      <c r="C253" s="1">
        <v>147180000</v>
      </c>
      <c r="D253" s="1">
        <v>147180000</v>
      </c>
    </row>
    <row r="254" spans="1:4">
      <c r="A254" s="3" t="s">
        <v>122</v>
      </c>
      <c r="B254" s="2" t="s">
        <v>141</v>
      </c>
      <c r="C254" s="1">
        <f>SUM(C255:C257)</f>
        <v>74463000</v>
      </c>
      <c r="D254" s="1">
        <f>SUM(D255:D257)</f>
        <v>74463000</v>
      </c>
    </row>
    <row r="255" spans="1:4">
      <c r="A255" s="3" t="s">
        <v>10</v>
      </c>
      <c r="B255" s="2" t="s">
        <v>11</v>
      </c>
      <c r="C255" s="1">
        <v>42925000</v>
      </c>
      <c r="D255" s="1">
        <v>42925000</v>
      </c>
    </row>
    <row r="256" spans="1:4">
      <c r="A256" s="3" t="s">
        <v>33</v>
      </c>
      <c r="B256" s="2" t="s">
        <v>34</v>
      </c>
      <c r="C256" s="1">
        <v>11200000</v>
      </c>
      <c r="D256" s="1">
        <v>11200000</v>
      </c>
    </row>
    <row r="257" spans="1:4">
      <c r="A257" s="3" t="s">
        <v>12</v>
      </c>
      <c r="B257" s="2" t="s">
        <v>13</v>
      </c>
      <c r="C257" s="1">
        <v>20338000</v>
      </c>
      <c r="D257" s="1">
        <v>20338000</v>
      </c>
    </row>
    <row r="258" spans="1:4">
      <c r="A258" s="3" t="s">
        <v>124</v>
      </c>
      <c r="B258" s="2" t="s">
        <v>142</v>
      </c>
      <c r="C258" s="1">
        <f>SUM(C259:C261)</f>
        <v>86573000</v>
      </c>
      <c r="D258" s="1">
        <f>SUM(D259:D261)</f>
        <v>86573000</v>
      </c>
    </row>
    <row r="259" spans="1:4">
      <c r="A259" s="3" t="s">
        <v>10</v>
      </c>
      <c r="B259" s="2" t="s">
        <v>11</v>
      </c>
      <c r="C259" s="1">
        <v>42925000</v>
      </c>
      <c r="D259" s="1">
        <v>42925000</v>
      </c>
    </row>
    <row r="260" spans="1:4">
      <c r="A260" s="3" t="s">
        <v>33</v>
      </c>
      <c r="B260" s="2" t="s">
        <v>34</v>
      </c>
      <c r="C260" s="1">
        <v>11200000</v>
      </c>
      <c r="D260" s="1">
        <v>11200000</v>
      </c>
    </row>
    <row r="261" spans="1:4">
      <c r="A261" s="3" t="s">
        <v>12</v>
      </c>
      <c r="B261" s="2" t="s">
        <v>13</v>
      </c>
      <c r="C261" s="1">
        <v>32448000</v>
      </c>
      <c r="D261" s="1">
        <v>32448000</v>
      </c>
    </row>
    <row r="262" spans="1:4">
      <c r="A262" s="3" t="s">
        <v>126</v>
      </c>
      <c r="B262" s="2" t="s">
        <v>143</v>
      </c>
      <c r="C262" s="1">
        <f>SUM(C263:C265)</f>
        <v>18110000</v>
      </c>
      <c r="D262" s="1">
        <f>SUM(D263:D265)</f>
        <v>18110000</v>
      </c>
    </row>
    <row r="263" spans="1:4">
      <c r="A263" s="3" t="s">
        <v>10</v>
      </c>
      <c r="B263" s="2" t="s">
        <v>11</v>
      </c>
      <c r="C263" s="1">
        <v>10990000</v>
      </c>
      <c r="D263" s="1">
        <v>10990000</v>
      </c>
    </row>
    <row r="264" spans="1:4">
      <c r="A264" s="3" t="s">
        <v>33</v>
      </c>
      <c r="B264" s="2" t="s">
        <v>34</v>
      </c>
      <c r="C264" s="1">
        <v>5400000</v>
      </c>
      <c r="D264" s="1">
        <v>5400000</v>
      </c>
    </row>
    <row r="265" spans="1:4">
      <c r="A265" s="3" t="s">
        <v>12</v>
      </c>
      <c r="B265" s="2" t="s">
        <v>13</v>
      </c>
      <c r="C265" s="1">
        <v>1720000</v>
      </c>
      <c r="D265" s="1">
        <v>1720000</v>
      </c>
    </row>
    <row r="266" spans="1:4">
      <c r="A266" s="3" t="s">
        <v>128</v>
      </c>
      <c r="B266" s="2" t="s">
        <v>144</v>
      </c>
      <c r="C266" s="1">
        <f>SUM(C267:C268)</f>
        <v>35970000</v>
      </c>
      <c r="D266" s="1">
        <f>SUM(D267:D268)</f>
        <v>35970000</v>
      </c>
    </row>
    <row r="267" spans="1:4">
      <c r="A267" s="3" t="s">
        <v>10</v>
      </c>
      <c r="B267" s="2" t="s">
        <v>11</v>
      </c>
      <c r="C267" s="1">
        <v>28500000</v>
      </c>
      <c r="D267" s="1">
        <v>28500000</v>
      </c>
    </row>
    <row r="268" spans="1:4">
      <c r="A268" s="3" t="s">
        <v>12</v>
      </c>
      <c r="B268" s="2" t="s">
        <v>13</v>
      </c>
      <c r="C268" s="1">
        <v>7470000</v>
      </c>
      <c r="D268" s="1">
        <v>7470000</v>
      </c>
    </row>
    <row r="269" spans="1:4">
      <c r="A269" s="3" t="s">
        <v>145</v>
      </c>
      <c r="B269" s="2" t="s">
        <v>146</v>
      </c>
      <c r="C269" s="1">
        <f>SUM(C270:C272)</f>
        <v>21125000</v>
      </c>
      <c r="D269" s="1">
        <f>SUM(D270:D272)</f>
        <v>21125000</v>
      </c>
    </row>
    <row r="270" spans="1:4">
      <c r="A270" s="3" t="s">
        <v>10</v>
      </c>
      <c r="B270" s="2" t="s">
        <v>11</v>
      </c>
      <c r="C270" s="1">
        <v>8300000</v>
      </c>
      <c r="D270" s="1">
        <v>8300000</v>
      </c>
    </row>
    <row r="271" spans="1:4">
      <c r="A271" s="3" t="s">
        <v>28</v>
      </c>
      <c r="B271" s="2" t="s">
        <v>29</v>
      </c>
      <c r="C271" s="1">
        <v>6875000</v>
      </c>
      <c r="D271" s="1">
        <v>6875000</v>
      </c>
    </row>
    <row r="272" spans="1:4">
      <c r="A272" s="3" t="s">
        <v>12</v>
      </c>
      <c r="B272" s="2" t="s">
        <v>13</v>
      </c>
      <c r="C272" s="1">
        <v>5950000</v>
      </c>
      <c r="D272" s="1">
        <v>5950000</v>
      </c>
    </row>
    <row r="273" spans="1:4">
      <c r="A273" s="3" t="s">
        <v>147</v>
      </c>
      <c r="B273" s="2" t="s">
        <v>148</v>
      </c>
      <c r="C273" s="1">
        <f>SUM(C274:C275)</f>
        <v>47563000</v>
      </c>
      <c r="D273" s="1">
        <f>SUM(D274:D275)</f>
        <v>47563000</v>
      </c>
    </row>
    <row r="274" spans="1:4">
      <c r="A274" s="3" t="s">
        <v>10</v>
      </c>
      <c r="B274" s="2" t="s">
        <v>11</v>
      </c>
      <c r="C274" s="1">
        <v>2725000</v>
      </c>
      <c r="D274" s="1">
        <v>2725000</v>
      </c>
    </row>
    <row r="275" spans="1:4">
      <c r="A275" s="3" t="s">
        <v>12</v>
      </c>
      <c r="B275" s="2" t="s">
        <v>13</v>
      </c>
      <c r="C275" s="1">
        <v>44838000</v>
      </c>
      <c r="D275" s="1">
        <v>44838000</v>
      </c>
    </row>
    <row r="276" spans="1:4" s="6" customFormat="1">
      <c r="A276" s="5" t="s">
        <v>20</v>
      </c>
      <c r="B276" s="6" t="s">
        <v>149</v>
      </c>
      <c r="C276" s="7">
        <f>SUM(C277,C283,C285,C287,C289,C291,C293,C295,C297,C301,C306,C311,C315,C319,C323,C327,C330,C333)</f>
        <v>2486621000</v>
      </c>
      <c r="D276" s="7">
        <f>SUM(D277,D283,D285,D287,D289,D291,D293,D295,D297,D301,D306,D311,D315,D319,D323,D327,D330,D333)</f>
        <v>2486621000</v>
      </c>
    </row>
    <row r="277" spans="1:4">
      <c r="A277" s="3" t="s">
        <v>16</v>
      </c>
      <c r="B277" s="2" t="s">
        <v>131</v>
      </c>
      <c r="C277" s="1">
        <f>SUM(C278:C282)</f>
        <v>469226000</v>
      </c>
      <c r="D277" s="1">
        <f>SUM(D278:D282)</f>
        <v>469226000</v>
      </c>
    </row>
    <row r="278" spans="1:4">
      <c r="A278" s="3" t="s">
        <v>10</v>
      </c>
      <c r="B278" s="2" t="s">
        <v>11</v>
      </c>
      <c r="C278" s="1">
        <v>130672000</v>
      </c>
      <c r="D278" s="1">
        <v>130672000</v>
      </c>
    </row>
    <row r="279" spans="1:4">
      <c r="A279" s="3" t="s">
        <v>83</v>
      </c>
      <c r="B279" s="2" t="s">
        <v>84</v>
      </c>
      <c r="C279" s="1">
        <v>163350000</v>
      </c>
      <c r="D279" s="1">
        <v>163350000</v>
      </c>
    </row>
    <row r="280" spans="1:4">
      <c r="A280" s="3" t="s">
        <v>28</v>
      </c>
      <c r="B280" s="2" t="s">
        <v>29</v>
      </c>
      <c r="C280" s="1">
        <v>23520000</v>
      </c>
      <c r="D280" s="1">
        <v>23520000</v>
      </c>
    </row>
    <row r="281" spans="1:4">
      <c r="A281" s="3" t="s">
        <v>77</v>
      </c>
      <c r="B281" s="2" t="s">
        <v>78</v>
      </c>
      <c r="C281" s="1">
        <v>11184000</v>
      </c>
      <c r="D281" s="1">
        <v>11184000</v>
      </c>
    </row>
    <row r="282" spans="1:4">
      <c r="A282" s="3" t="s">
        <v>12</v>
      </c>
      <c r="B282" s="2" t="s">
        <v>13</v>
      </c>
      <c r="C282" s="1">
        <v>140500000</v>
      </c>
      <c r="D282" s="1">
        <v>140500000</v>
      </c>
    </row>
    <row r="283" spans="1:4">
      <c r="A283" s="3" t="s">
        <v>18</v>
      </c>
      <c r="B283" s="2" t="s">
        <v>150</v>
      </c>
      <c r="C283" s="1">
        <f>C284</f>
        <v>58700000</v>
      </c>
      <c r="D283" s="1">
        <f>D284</f>
        <v>58700000</v>
      </c>
    </row>
    <row r="284" spans="1:4">
      <c r="A284" s="3" t="s">
        <v>10</v>
      </c>
      <c r="B284" s="2" t="s">
        <v>11</v>
      </c>
      <c r="C284" s="1">
        <v>58700000</v>
      </c>
      <c r="D284" s="1">
        <v>58700000</v>
      </c>
    </row>
    <row r="285" spans="1:4">
      <c r="A285" s="3" t="s">
        <v>42</v>
      </c>
      <c r="B285" s="2" t="s">
        <v>151</v>
      </c>
      <c r="C285" s="1">
        <f>C286</f>
        <v>58700000</v>
      </c>
      <c r="D285" s="1">
        <f>D286</f>
        <v>58700000</v>
      </c>
    </row>
    <row r="286" spans="1:4">
      <c r="A286" s="3" t="s">
        <v>10</v>
      </c>
      <c r="B286" s="2" t="s">
        <v>11</v>
      </c>
      <c r="C286" s="1">
        <v>58700000</v>
      </c>
      <c r="D286" s="1">
        <v>58700000</v>
      </c>
    </row>
    <row r="287" spans="1:4">
      <c r="A287" s="3" t="s">
        <v>44</v>
      </c>
      <c r="B287" s="2" t="s">
        <v>152</v>
      </c>
      <c r="C287" s="1">
        <f>C288</f>
        <v>58700000</v>
      </c>
      <c r="D287" s="1">
        <f>D288</f>
        <v>58700000</v>
      </c>
    </row>
    <row r="288" spans="1:4">
      <c r="A288" s="3" t="s">
        <v>10</v>
      </c>
      <c r="B288" s="2" t="s">
        <v>11</v>
      </c>
      <c r="C288" s="1">
        <v>58700000</v>
      </c>
      <c r="D288" s="1">
        <v>58700000</v>
      </c>
    </row>
    <row r="289" spans="1:4">
      <c r="A289" s="3" t="s">
        <v>46</v>
      </c>
      <c r="B289" s="2" t="s">
        <v>153</v>
      </c>
      <c r="C289" s="1">
        <f>C290</f>
        <v>58700000</v>
      </c>
      <c r="D289" s="1">
        <f>D290</f>
        <v>58700000</v>
      </c>
    </row>
    <row r="290" spans="1:4">
      <c r="A290" s="3" t="s">
        <v>10</v>
      </c>
      <c r="B290" s="2" t="s">
        <v>11</v>
      </c>
      <c r="C290" s="1">
        <v>58700000</v>
      </c>
      <c r="D290" s="1">
        <v>58700000</v>
      </c>
    </row>
    <row r="291" spans="1:4">
      <c r="A291" s="3" t="s">
        <v>54</v>
      </c>
      <c r="B291" s="2" t="s">
        <v>154</v>
      </c>
      <c r="C291" s="1">
        <f>C292</f>
        <v>58700000</v>
      </c>
      <c r="D291" s="1">
        <f>D292</f>
        <v>58700000</v>
      </c>
    </row>
    <row r="292" spans="1:4">
      <c r="A292" s="3" t="s">
        <v>10</v>
      </c>
      <c r="B292" s="2" t="s">
        <v>11</v>
      </c>
      <c r="C292" s="1">
        <v>58700000</v>
      </c>
      <c r="D292" s="1">
        <v>58700000</v>
      </c>
    </row>
    <row r="293" spans="1:4">
      <c r="A293" s="3" t="s">
        <v>56</v>
      </c>
      <c r="B293" s="2" t="s">
        <v>155</v>
      </c>
      <c r="C293" s="1">
        <f>C294</f>
        <v>58700000</v>
      </c>
      <c r="D293" s="1">
        <f>D294</f>
        <v>58700000</v>
      </c>
    </row>
    <row r="294" spans="1:4">
      <c r="A294" s="3" t="s">
        <v>10</v>
      </c>
      <c r="B294" s="2" t="s">
        <v>11</v>
      </c>
      <c r="C294" s="1">
        <v>58700000</v>
      </c>
      <c r="D294" s="1">
        <v>58700000</v>
      </c>
    </row>
    <row r="295" spans="1:4">
      <c r="A295" s="3" t="s">
        <v>58</v>
      </c>
      <c r="B295" s="2" t="s">
        <v>156</v>
      </c>
      <c r="C295" s="1">
        <f>C296</f>
        <v>58700000</v>
      </c>
      <c r="D295" s="1">
        <f>D296</f>
        <v>58700000</v>
      </c>
    </row>
    <row r="296" spans="1:4">
      <c r="A296" s="3" t="s">
        <v>10</v>
      </c>
      <c r="B296" s="2" t="s">
        <v>11</v>
      </c>
      <c r="C296" s="1">
        <v>58700000</v>
      </c>
      <c r="D296" s="1">
        <v>58700000</v>
      </c>
    </row>
    <row r="297" spans="1:4">
      <c r="A297" s="3" t="s">
        <v>60</v>
      </c>
      <c r="B297" s="2" t="s">
        <v>157</v>
      </c>
      <c r="C297" s="1">
        <f>SUM(C298:C300)</f>
        <v>278596000</v>
      </c>
      <c r="D297" s="1">
        <f>SUM(D298:D300)</f>
        <v>278596000</v>
      </c>
    </row>
    <row r="298" spans="1:4">
      <c r="A298" s="3" t="s">
        <v>10</v>
      </c>
      <c r="B298" s="2" t="s">
        <v>11</v>
      </c>
      <c r="C298" s="1">
        <v>3200000</v>
      </c>
      <c r="D298" s="1">
        <v>3200000</v>
      </c>
    </row>
    <row r="299" spans="1:4">
      <c r="A299" s="3" t="s">
        <v>28</v>
      </c>
      <c r="B299" s="2" t="s">
        <v>29</v>
      </c>
      <c r="C299" s="1">
        <v>10890000</v>
      </c>
      <c r="D299" s="1">
        <v>10890000</v>
      </c>
    </row>
    <row r="300" spans="1:4">
      <c r="A300" s="3" t="s">
        <v>12</v>
      </c>
      <c r="B300" s="2" t="s">
        <v>13</v>
      </c>
      <c r="C300" s="1">
        <v>264506000</v>
      </c>
      <c r="D300" s="1">
        <v>264506000</v>
      </c>
    </row>
    <row r="301" spans="1:4">
      <c r="A301" s="3" t="s">
        <v>62</v>
      </c>
      <c r="B301" s="2" t="s">
        <v>158</v>
      </c>
      <c r="C301" s="1">
        <f>SUM(C302:C305)</f>
        <v>228197000</v>
      </c>
      <c r="D301" s="1">
        <f>SUM(D302:D305)</f>
        <v>228197000</v>
      </c>
    </row>
    <row r="302" spans="1:4">
      <c r="A302" s="3" t="s">
        <v>10</v>
      </c>
      <c r="B302" s="2" t="s">
        <v>11</v>
      </c>
      <c r="C302" s="1">
        <v>81220000</v>
      </c>
      <c r="D302" s="1">
        <v>81220000</v>
      </c>
    </row>
    <row r="303" spans="1:4">
      <c r="A303" s="3" t="s">
        <v>28</v>
      </c>
      <c r="B303" s="2" t="s">
        <v>29</v>
      </c>
      <c r="C303" s="1">
        <v>1555000</v>
      </c>
      <c r="D303" s="1">
        <v>1555000</v>
      </c>
    </row>
    <row r="304" spans="1:4">
      <c r="A304" s="3" t="s">
        <v>77</v>
      </c>
      <c r="B304" s="2" t="s">
        <v>78</v>
      </c>
      <c r="C304" s="1">
        <v>5592000</v>
      </c>
      <c r="D304" s="1">
        <v>5592000</v>
      </c>
    </row>
    <row r="305" spans="1:4">
      <c r="A305" s="3" t="s">
        <v>12</v>
      </c>
      <c r="B305" s="2" t="s">
        <v>13</v>
      </c>
      <c r="C305" s="1">
        <v>139830000</v>
      </c>
      <c r="D305" s="1">
        <v>139830000</v>
      </c>
    </row>
    <row r="306" spans="1:4">
      <c r="A306" s="3" t="s">
        <v>122</v>
      </c>
      <c r="B306" s="2" t="s">
        <v>159</v>
      </c>
      <c r="C306" s="1">
        <f>SUM(C307:C310)</f>
        <v>229497000</v>
      </c>
      <c r="D306" s="1">
        <f>SUM(D307:D310)</f>
        <v>229497000</v>
      </c>
    </row>
    <row r="307" spans="1:4">
      <c r="A307" s="3" t="s">
        <v>10</v>
      </c>
      <c r="B307" s="2" t="s">
        <v>11</v>
      </c>
      <c r="C307" s="1">
        <v>81220000</v>
      </c>
      <c r="D307" s="1">
        <v>81220000</v>
      </c>
    </row>
    <row r="308" spans="1:4">
      <c r="A308" s="3" t="s">
        <v>28</v>
      </c>
      <c r="B308" s="2" t="s">
        <v>29</v>
      </c>
      <c r="C308" s="1">
        <v>1555000</v>
      </c>
      <c r="D308" s="1">
        <v>1555000</v>
      </c>
    </row>
    <row r="309" spans="1:4">
      <c r="A309" s="3" t="s">
        <v>77</v>
      </c>
      <c r="B309" s="2" t="s">
        <v>78</v>
      </c>
      <c r="C309" s="1">
        <v>5592000</v>
      </c>
      <c r="D309" s="1">
        <v>5592000</v>
      </c>
    </row>
    <row r="310" spans="1:4">
      <c r="A310" s="3" t="s">
        <v>12</v>
      </c>
      <c r="B310" s="2" t="s">
        <v>13</v>
      </c>
      <c r="C310" s="1">
        <v>141130000</v>
      </c>
      <c r="D310" s="1">
        <v>141130000</v>
      </c>
    </row>
    <row r="311" spans="1:4">
      <c r="A311" s="3" t="s">
        <v>124</v>
      </c>
      <c r="B311" s="2" t="s">
        <v>160</v>
      </c>
      <c r="C311" s="1">
        <f>SUM(C312:C314)</f>
        <v>444300000</v>
      </c>
      <c r="D311" s="1">
        <f>SUM(D312:D314)</f>
        <v>444300000</v>
      </c>
    </row>
    <row r="312" spans="1:4">
      <c r="A312" s="3" t="s">
        <v>10</v>
      </c>
      <c r="B312" s="2" t="s">
        <v>11</v>
      </c>
      <c r="C312" s="1">
        <v>64000000</v>
      </c>
      <c r="D312" s="1">
        <v>64000000</v>
      </c>
    </row>
    <row r="313" spans="1:4">
      <c r="A313" s="3" t="s">
        <v>33</v>
      </c>
      <c r="B313" s="2" t="s">
        <v>34</v>
      </c>
      <c r="C313" s="1">
        <v>135000000</v>
      </c>
      <c r="D313" s="1">
        <v>135000000</v>
      </c>
    </row>
    <row r="314" spans="1:4">
      <c r="A314" s="3" t="s">
        <v>12</v>
      </c>
      <c r="B314" s="2" t="s">
        <v>13</v>
      </c>
      <c r="C314" s="1">
        <v>245300000</v>
      </c>
      <c r="D314" s="1">
        <v>245300000</v>
      </c>
    </row>
    <row r="315" spans="1:4">
      <c r="A315" s="3" t="s">
        <v>126</v>
      </c>
      <c r="B315" s="2" t="s">
        <v>161</v>
      </c>
      <c r="C315" s="1">
        <f>SUM(C316:C318)</f>
        <v>27825000</v>
      </c>
      <c r="D315" s="1">
        <f>SUM(D316:D318)</f>
        <v>27825000</v>
      </c>
    </row>
    <row r="316" spans="1:4">
      <c r="A316" s="3" t="s">
        <v>10</v>
      </c>
      <c r="B316" s="2" t="s">
        <v>11</v>
      </c>
      <c r="C316" s="1">
        <v>9870000</v>
      </c>
      <c r="D316" s="1">
        <v>9870000</v>
      </c>
    </row>
    <row r="317" spans="1:4">
      <c r="A317" s="3" t="s">
        <v>28</v>
      </c>
      <c r="B317" s="2" t="s">
        <v>29</v>
      </c>
      <c r="C317" s="1">
        <v>9625000</v>
      </c>
      <c r="D317" s="1">
        <v>9625000</v>
      </c>
    </row>
    <row r="318" spans="1:4">
      <c r="A318" s="3" t="s">
        <v>12</v>
      </c>
      <c r="B318" s="2" t="s">
        <v>13</v>
      </c>
      <c r="C318" s="1">
        <v>8330000</v>
      </c>
      <c r="D318" s="1">
        <v>8330000</v>
      </c>
    </row>
    <row r="319" spans="1:4">
      <c r="A319" s="3" t="s">
        <v>128</v>
      </c>
      <c r="B319" s="2" t="s">
        <v>162</v>
      </c>
      <c r="C319" s="1">
        <f>SUM(C320:C322)</f>
        <v>63503000</v>
      </c>
      <c r="D319" s="1">
        <f>SUM(D320:D322)</f>
        <v>63503000</v>
      </c>
    </row>
    <row r="320" spans="1:4">
      <c r="A320" s="3" t="s">
        <v>10</v>
      </c>
      <c r="B320" s="2" t="s">
        <v>11</v>
      </c>
      <c r="C320" s="1">
        <v>35425000</v>
      </c>
      <c r="D320" s="1">
        <v>35425000</v>
      </c>
    </row>
    <row r="321" spans="1:4">
      <c r="A321" s="3" t="s">
        <v>33</v>
      </c>
      <c r="B321" s="2" t="s">
        <v>34</v>
      </c>
      <c r="C321" s="1">
        <v>11200000</v>
      </c>
      <c r="D321" s="1">
        <v>11200000</v>
      </c>
    </row>
    <row r="322" spans="1:4">
      <c r="A322" s="3" t="s">
        <v>12</v>
      </c>
      <c r="B322" s="2" t="s">
        <v>13</v>
      </c>
      <c r="C322" s="1">
        <v>16878000</v>
      </c>
      <c r="D322" s="1">
        <v>16878000</v>
      </c>
    </row>
    <row r="323" spans="1:4">
      <c r="A323" s="3" t="s">
        <v>145</v>
      </c>
      <c r="B323" s="2" t="s">
        <v>163</v>
      </c>
      <c r="C323" s="1">
        <f>SUM(C324:C326)</f>
        <v>65233000</v>
      </c>
      <c r="D323" s="1">
        <f>SUM(D324:D326)</f>
        <v>65233000</v>
      </c>
    </row>
    <row r="324" spans="1:4">
      <c r="A324" s="3" t="s">
        <v>10</v>
      </c>
      <c r="B324" s="2" t="s">
        <v>11</v>
      </c>
      <c r="C324" s="1">
        <v>35425000</v>
      </c>
      <c r="D324" s="1">
        <v>35425000</v>
      </c>
    </row>
    <row r="325" spans="1:4">
      <c r="A325" s="3" t="s">
        <v>33</v>
      </c>
      <c r="B325" s="2" t="s">
        <v>34</v>
      </c>
      <c r="C325" s="1">
        <v>11200000</v>
      </c>
      <c r="D325" s="1">
        <v>11200000</v>
      </c>
    </row>
    <row r="326" spans="1:4">
      <c r="A326" s="3" t="s">
        <v>12</v>
      </c>
      <c r="B326" s="2" t="s">
        <v>13</v>
      </c>
      <c r="C326" s="1">
        <v>18608000</v>
      </c>
      <c r="D326" s="1">
        <v>18608000</v>
      </c>
    </row>
    <row r="327" spans="1:4">
      <c r="A327" s="3" t="s">
        <v>147</v>
      </c>
      <c r="B327" s="2" t="s">
        <v>164</v>
      </c>
      <c r="C327" s="1">
        <f>SUM(C328:C329)</f>
        <v>28882000</v>
      </c>
      <c r="D327" s="1">
        <f>SUM(D328:D329)</f>
        <v>28882000</v>
      </c>
    </row>
    <row r="328" spans="1:4">
      <c r="A328" s="3" t="s">
        <v>10</v>
      </c>
      <c r="B328" s="2" t="s">
        <v>11</v>
      </c>
      <c r="C328" s="1">
        <v>2725000</v>
      </c>
      <c r="D328" s="1">
        <v>2725000</v>
      </c>
    </row>
    <row r="329" spans="1:4">
      <c r="A329" s="3" t="s">
        <v>12</v>
      </c>
      <c r="B329" s="2" t="s">
        <v>13</v>
      </c>
      <c r="C329" s="1">
        <v>26157000</v>
      </c>
      <c r="D329" s="1">
        <v>26157000</v>
      </c>
    </row>
    <row r="330" spans="1:4">
      <c r="A330" s="3" t="s">
        <v>165</v>
      </c>
      <c r="B330" s="2" t="s">
        <v>144</v>
      </c>
      <c r="C330" s="1">
        <f>SUM(C331:C332)</f>
        <v>67760000</v>
      </c>
      <c r="D330" s="1">
        <f>SUM(D331:D332)</f>
        <v>67760000</v>
      </c>
    </row>
    <row r="331" spans="1:4">
      <c r="A331" s="3" t="s">
        <v>10</v>
      </c>
      <c r="B331" s="2" t="s">
        <v>11</v>
      </c>
      <c r="C331" s="1">
        <v>49500000</v>
      </c>
      <c r="D331" s="1">
        <v>49500000</v>
      </c>
    </row>
    <row r="332" spans="1:4">
      <c r="A332" s="3" t="s">
        <v>12</v>
      </c>
      <c r="B332" s="2" t="s">
        <v>13</v>
      </c>
      <c r="C332" s="1">
        <v>18260000</v>
      </c>
      <c r="D332" s="1">
        <v>18260000</v>
      </c>
    </row>
    <row r="333" spans="1:4">
      <c r="A333" s="3" t="s">
        <v>166</v>
      </c>
      <c r="B333" s="2" t="s">
        <v>167</v>
      </c>
      <c r="C333" s="1">
        <f>SUM(C334:C338)</f>
        <v>172702000</v>
      </c>
      <c r="D333" s="1">
        <f>SUM(D334:D338)</f>
        <v>172702000</v>
      </c>
    </row>
    <row r="334" spans="1:4">
      <c r="A334" s="3" t="s">
        <v>10</v>
      </c>
      <c r="B334" s="2" t="s">
        <v>11</v>
      </c>
      <c r="C334" s="1">
        <v>3025000</v>
      </c>
      <c r="D334" s="1">
        <v>3025000</v>
      </c>
    </row>
    <row r="335" spans="1:4">
      <c r="A335" s="3" t="s">
        <v>28</v>
      </c>
      <c r="B335" s="2" t="s">
        <v>29</v>
      </c>
      <c r="C335" s="1">
        <v>2115000</v>
      </c>
      <c r="D335" s="1">
        <v>2115000</v>
      </c>
    </row>
    <row r="336" spans="1:4">
      <c r="A336" s="3" t="s">
        <v>77</v>
      </c>
      <c r="B336" s="2" t="s">
        <v>78</v>
      </c>
      <c r="C336" s="1">
        <v>8388000</v>
      </c>
      <c r="D336" s="1">
        <v>8388000</v>
      </c>
    </row>
    <row r="337" spans="1:4">
      <c r="A337" s="3" t="s">
        <v>33</v>
      </c>
      <c r="B337" s="2" t="s">
        <v>34</v>
      </c>
      <c r="C337" s="1">
        <v>20100000</v>
      </c>
      <c r="D337" s="1">
        <v>20100000</v>
      </c>
    </row>
    <row r="338" spans="1:4">
      <c r="A338" s="3" t="s">
        <v>35</v>
      </c>
      <c r="B338" s="2" t="s">
        <v>36</v>
      </c>
      <c r="C338" s="1">
        <v>139074000</v>
      </c>
      <c r="D338" s="1">
        <v>139074000</v>
      </c>
    </row>
    <row r="339" spans="1:4" s="6" customFormat="1">
      <c r="A339" s="5" t="s">
        <v>94</v>
      </c>
      <c r="B339" s="6" t="s">
        <v>168</v>
      </c>
      <c r="C339" s="7">
        <f>SUM(C340,C345,C351,C356,C362,C367,C373,C378)</f>
        <v>5816509000</v>
      </c>
      <c r="D339" s="7">
        <f>SUM(D340,D345,D351,D356,D362,D367,D373,D378)</f>
        <v>5816509000</v>
      </c>
    </row>
    <row r="340" spans="1:4">
      <c r="A340" s="3" t="s">
        <v>16</v>
      </c>
      <c r="B340" s="2" t="s">
        <v>169</v>
      </c>
      <c r="C340" s="1">
        <f>SUM(C341:C344)</f>
        <v>126255000</v>
      </c>
      <c r="D340" s="1">
        <f>SUM(D341:D344)</f>
        <v>126255000</v>
      </c>
    </row>
    <row r="341" spans="1:4">
      <c r="A341" s="3" t="s">
        <v>10</v>
      </c>
      <c r="B341" s="2" t="s">
        <v>11</v>
      </c>
      <c r="C341" s="1">
        <v>69815000</v>
      </c>
      <c r="D341" s="1">
        <v>69815000</v>
      </c>
    </row>
    <row r="342" spans="1:4">
      <c r="A342" s="3" t="s">
        <v>28</v>
      </c>
      <c r="B342" s="2" t="s">
        <v>29</v>
      </c>
      <c r="C342" s="1">
        <v>40000000</v>
      </c>
      <c r="D342" s="1">
        <v>40000000</v>
      </c>
    </row>
    <row r="343" spans="1:4">
      <c r="A343" s="3" t="s">
        <v>12</v>
      </c>
      <c r="B343" s="2" t="s">
        <v>13</v>
      </c>
      <c r="C343" s="1">
        <v>10320000</v>
      </c>
      <c r="D343" s="1">
        <v>10320000</v>
      </c>
    </row>
    <row r="344" spans="1:4">
      <c r="A344" s="3" t="s">
        <v>68</v>
      </c>
      <c r="B344" s="2" t="s">
        <v>69</v>
      </c>
      <c r="C344" s="1">
        <v>6120000</v>
      </c>
      <c r="D344" s="1">
        <v>6120000</v>
      </c>
    </row>
    <row r="345" spans="1:4">
      <c r="A345" s="3" t="s">
        <v>18</v>
      </c>
      <c r="B345" s="2" t="s">
        <v>170</v>
      </c>
      <c r="C345" s="1">
        <f>SUM(C346:C350)</f>
        <v>2087841000</v>
      </c>
      <c r="D345" s="1">
        <f>SUM(D346:D350)</f>
        <v>2087841000</v>
      </c>
    </row>
    <row r="346" spans="1:4">
      <c r="A346" s="3" t="s">
        <v>10</v>
      </c>
      <c r="B346" s="2" t="s">
        <v>11</v>
      </c>
      <c r="C346" s="1">
        <v>108115000</v>
      </c>
      <c r="D346" s="1">
        <v>108115000</v>
      </c>
    </row>
    <row r="347" spans="1:4">
      <c r="A347" s="3" t="s">
        <v>28</v>
      </c>
      <c r="B347" s="2" t="s">
        <v>29</v>
      </c>
      <c r="C347" s="1">
        <v>483764000</v>
      </c>
      <c r="D347" s="1">
        <v>483764000</v>
      </c>
    </row>
    <row r="348" spans="1:4">
      <c r="A348" s="3" t="s">
        <v>77</v>
      </c>
      <c r="B348" s="2" t="s">
        <v>78</v>
      </c>
      <c r="C348" s="1">
        <v>426848000</v>
      </c>
      <c r="D348" s="1">
        <v>426848000</v>
      </c>
    </row>
    <row r="349" spans="1:4">
      <c r="A349" s="3" t="s">
        <v>33</v>
      </c>
      <c r="B349" s="2" t="s">
        <v>34</v>
      </c>
      <c r="C349" s="1">
        <v>20400000</v>
      </c>
      <c r="D349" s="1">
        <v>20400000</v>
      </c>
    </row>
    <row r="350" spans="1:4">
      <c r="A350" s="3" t="s">
        <v>12</v>
      </c>
      <c r="B350" s="2" t="s">
        <v>13</v>
      </c>
      <c r="C350" s="1">
        <v>1048714000</v>
      </c>
      <c r="D350" s="1">
        <v>1048714000</v>
      </c>
    </row>
    <row r="351" spans="1:4">
      <c r="A351" s="3" t="s">
        <v>42</v>
      </c>
      <c r="B351" s="2" t="s">
        <v>171</v>
      </c>
      <c r="C351" s="1">
        <f>SUM(C352:C355)</f>
        <v>153873000</v>
      </c>
      <c r="D351" s="1">
        <f>SUM(D352:D355)</f>
        <v>153873000</v>
      </c>
    </row>
    <row r="352" spans="1:4">
      <c r="A352" s="3" t="s">
        <v>10</v>
      </c>
      <c r="B352" s="2" t="s">
        <v>11</v>
      </c>
      <c r="C352" s="1">
        <v>82273000</v>
      </c>
      <c r="D352" s="1">
        <v>82273000</v>
      </c>
    </row>
    <row r="353" spans="1:4">
      <c r="A353" s="3" t="s">
        <v>28</v>
      </c>
      <c r="B353" s="2" t="s">
        <v>29</v>
      </c>
      <c r="C353" s="1">
        <v>40000000</v>
      </c>
      <c r="D353" s="1">
        <v>40000000</v>
      </c>
    </row>
    <row r="354" spans="1:4">
      <c r="A354" s="3" t="s">
        <v>12</v>
      </c>
      <c r="B354" s="2" t="s">
        <v>13</v>
      </c>
      <c r="C354" s="1">
        <v>27520000</v>
      </c>
      <c r="D354" s="1">
        <v>27520000</v>
      </c>
    </row>
    <row r="355" spans="1:4">
      <c r="A355" s="3" t="s">
        <v>68</v>
      </c>
      <c r="B355" s="2" t="s">
        <v>69</v>
      </c>
      <c r="C355" s="1">
        <v>4080000</v>
      </c>
      <c r="D355" s="1">
        <v>4080000</v>
      </c>
    </row>
    <row r="356" spans="1:4">
      <c r="A356" s="3" t="s">
        <v>44</v>
      </c>
      <c r="B356" s="2" t="s">
        <v>172</v>
      </c>
      <c r="C356" s="1">
        <f>SUM(C357:C361)</f>
        <v>1184147000</v>
      </c>
      <c r="D356" s="1">
        <f>SUM(D357:D361)</f>
        <v>1184147000</v>
      </c>
    </row>
    <row r="357" spans="1:4">
      <c r="A357" s="3" t="s">
        <v>10</v>
      </c>
      <c r="B357" s="2" t="s">
        <v>11</v>
      </c>
      <c r="C357" s="1">
        <v>65629000</v>
      </c>
      <c r="D357" s="1">
        <v>65629000</v>
      </c>
    </row>
    <row r="358" spans="1:4">
      <c r="A358" s="3" t="s">
        <v>28</v>
      </c>
      <c r="B358" s="2" t="s">
        <v>29</v>
      </c>
      <c r="C358" s="1">
        <v>266078000</v>
      </c>
      <c r="D358" s="1">
        <v>266078000</v>
      </c>
    </row>
    <row r="359" spans="1:4">
      <c r="A359" s="3" t="s">
        <v>77</v>
      </c>
      <c r="B359" s="2" t="s">
        <v>78</v>
      </c>
      <c r="C359" s="1">
        <v>226080000</v>
      </c>
      <c r="D359" s="1">
        <v>226080000</v>
      </c>
    </row>
    <row r="360" spans="1:4">
      <c r="A360" s="3" t="s">
        <v>33</v>
      </c>
      <c r="B360" s="2" t="s">
        <v>34</v>
      </c>
      <c r="C360" s="1">
        <v>20400000</v>
      </c>
      <c r="D360" s="1">
        <v>20400000</v>
      </c>
    </row>
    <row r="361" spans="1:4">
      <c r="A361" s="3" t="s">
        <v>12</v>
      </c>
      <c r="B361" s="2" t="s">
        <v>13</v>
      </c>
      <c r="C361" s="1">
        <v>605960000</v>
      </c>
      <c r="D361" s="1">
        <v>605960000</v>
      </c>
    </row>
    <row r="362" spans="1:4">
      <c r="A362" s="3" t="s">
        <v>46</v>
      </c>
      <c r="B362" s="2" t="s">
        <v>173</v>
      </c>
      <c r="C362" s="1">
        <f>SUM(C363:C366)</f>
        <v>122690000</v>
      </c>
      <c r="D362" s="1">
        <f>SUM(D363:D366)</f>
        <v>122690000</v>
      </c>
    </row>
    <row r="363" spans="1:4">
      <c r="A363" s="3" t="s">
        <v>10</v>
      </c>
      <c r="B363" s="2" t="s">
        <v>11</v>
      </c>
      <c r="C363" s="1">
        <v>68830000</v>
      </c>
      <c r="D363" s="1">
        <v>68830000</v>
      </c>
    </row>
    <row r="364" spans="1:4">
      <c r="A364" s="3" t="s">
        <v>28</v>
      </c>
      <c r="B364" s="2" t="s">
        <v>29</v>
      </c>
      <c r="C364" s="1">
        <v>40000000</v>
      </c>
      <c r="D364" s="1">
        <v>40000000</v>
      </c>
    </row>
    <row r="365" spans="1:4">
      <c r="A365" s="3" t="s">
        <v>12</v>
      </c>
      <c r="B365" s="2" t="s">
        <v>13</v>
      </c>
      <c r="C365" s="1">
        <v>7740000</v>
      </c>
      <c r="D365" s="1">
        <v>7740000</v>
      </c>
    </row>
    <row r="366" spans="1:4">
      <c r="A366" s="3" t="s">
        <v>68</v>
      </c>
      <c r="B366" s="2" t="s">
        <v>69</v>
      </c>
      <c r="C366" s="1">
        <v>6120000</v>
      </c>
      <c r="D366" s="1">
        <v>6120000</v>
      </c>
    </row>
    <row r="367" spans="1:4">
      <c r="A367" s="3" t="s">
        <v>54</v>
      </c>
      <c r="B367" s="2" t="s">
        <v>174</v>
      </c>
      <c r="C367" s="1">
        <f>SUM(C368:C372)</f>
        <v>1730287000</v>
      </c>
      <c r="D367" s="1">
        <f>SUM(D368:D372)</f>
        <v>1730287000</v>
      </c>
    </row>
    <row r="368" spans="1:4">
      <c r="A368" s="3" t="s">
        <v>10</v>
      </c>
      <c r="B368" s="2" t="s">
        <v>11</v>
      </c>
      <c r="C368" s="1">
        <v>122565000</v>
      </c>
      <c r="D368" s="1">
        <v>122565000</v>
      </c>
    </row>
    <row r="369" spans="1:4">
      <c r="A369" s="3" t="s">
        <v>28</v>
      </c>
      <c r="B369" s="2" t="s">
        <v>29</v>
      </c>
      <c r="C369" s="1">
        <v>424552000</v>
      </c>
      <c r="D369" s="1">
        <v>424552000</v>
      </c>
    </row>
    <row r="370" spans="1:4">
      <c r="A370" s="3" t="s">
        <v>77</v>
      </c>
      <c r="B370" s="2" t="s">
        <v>78</v>
      </c>
      <c r="C370" s="1">
        <v>396120000</v>
      </c>
      <c r="D370" s="1">
        <v>396120000</v>
      </c>
    </row>
    <row r="371" spans="1:4">
      <c r="A371" s="3" t="s">
        <v>33</v>
      </c>
      <c r="B371" s="2" t="s">
        <v>34</v>
      </c>
      <c r="C371" s="1">
        <v>20400000</v>
      </c>
      <c r="D371" s="1">
        <v>20400000</v>
      </c>
    </row>
    <row r="372" spans="1:4">
      <c r="A372" s="3" t="s">
        <v>12</v>
      </c>
      <c r="B372" s="2" t="s">
        <v>13</v>
      </c>
      <c r="C372" s="1">
        <v>766650000</v>
      </c>
      <c r="D372" s="1">
        <v>766650000</v>
      </c>
    </row>
    <row r="373" spans="1:4">
      <c r="A373" s="3" t="s">
        <v>56</v>
      </c>
      <c r="B373" s="2" t="s">
        <v>175</v>
      </c>
      <c r="C373" s="1">
        <f>SUM(C374:C377)</f>
        <v>205708000</v>
      </c>
      <c r="D373" s="1">
        <f>SUM(D374:D377)</f>
        <v>205708000</v>
      </c>
    </row>
    <row r="374" spans="1:4">
      <c r="A374" s="3" t="s">
        <v>10</v>
      </c>
      <c r="B374" s="2" t="s">
        <v>11</v>
      </c>
      <c r="C374" s="1">
        <v>19000000</v>
      </c>
      <c r="D374" s="1">
        <v>19000000</v>
      </c>
    </row>
    <row r="375" spans="1:4">
      <c r="A375" s="3" t="s">
        <v>28</v>
      </c>
      <c r="B375" s="2" t="s">
        <v>29</v>
      </c>
      <c r="C375" s="1">
        <v>150000000</v>
      </c>
      <c r="D375" s="1">
        <v>150000000</v>
      </c>
    </row>
    <row r="376" spans="1:4">
      <c r="A376" s="3" t="s">
        <v>33</v>
      </c>
      <c r="B376" s="2" t="s">
        <v>34</v>
      </c>
      <c r="C376" s="1">
        <v>16200000</v>
      </c>
      <c r="D376" s="1">
        <v>16200000</v>
      </c>
    </row>
    <row r="377" spans="1:4">
      <c r="A377" s="3" t="s">
        <v>12</v>
      </c>
      <c r="B377" s="2" t="s">
        <v>13</v>
      </c>
      <c r="C377" s="1">
        <v>20508000</v>
      </c>
      <c r="D377" s="1">
        <v>20508000</v>
      </c>
    </row>
    <row r="378" spans="1:4">
      <c r="A378" s="3" t="s">
        <v>58</v>
      </c>
      <c r="B378" s="2" t="s">
        <v>176</v>
      </c>
      <c r="C378" s="1">
        <f>SUM(C379:C382)</f>
        <v>205708000</v>
      </c>
      <c r="D378" s="1">
        <f>SUM(D379:D382)</f>
        <v>205708000</v>
      </c>
    </row>
    <row r="379" spans="1:4">
      <c r="A379" s="3" t="s">
        <v>10</v>
      </c>
      <c r="B379" s="2" t="s">
        <v>11</v>
      </c>
      <c r="C379" s="1">
        <v>19000000</v>
      </c>
      <c r="D379" s="1">
        <v>19000000</v>
      </c>
    </row>
    <row r="380" spans="1:4">
      <c r="A380" s="3" t="s">
        <v>28</v>
      </c>
      <c r="B380" s="2" t="s">
        <v>29</v>
      </c>
      <c r="C380" s="1">
        <v>150000000</v>
      </c>
      <c r="D380" s="1">
        <v>150000000</v>
      </c>
    </row>
    <row r="381" spans="1:4">
      <c r="A381" s="3" t="s">
        <v>33</v>
      </c>
      <c r="B381" s="2" t="s">
        <v>34</v>
      </c>
      <c r="C381" s="1">
        <v>16200000</v>
      </c>
      <c r="D381" s="1">
        <v>16200000</v>
      </c>
    </row>
    <row r="382" spans="1:4">
      <c r="A382" s="3" t="s">
        <v>12</v>
      </c>
      <c r="B382" s="2" t="s">
        <v>13</v>
      </c>
      <c r="C382" s="1">
        <v>20508000</v>
      </c>
      <c r="D382" s="1">
        <v>20508000</v>
      </c>
    </row>
    <row r="383" spans="1:4" s="6" customFormat="1">
      <c r="A383" s="5" t="s">
        <v>177</v>
      </c>
      <c r="B383" s="6" t="s">
        <v>178</v>
      </c>
      <c r="C383" s="7">
        <f>SUM(C384,C387,C390,C396,C402,C406,C410,C413,C417,C421)</f>
        <v>4516079000</v>
      </c>
      <c r="D383" s="7">
        <f>SUM(D384,D387,D390,D396,D402,D406,D410,D413,D417,D421)</f>
        <v>4516079000</v>
      </c>
    </row>
    <row r="384" spans="1:4">
      <c r="A384" s="3" t="s">
        <v>16</v>
      </c>
      <c r="B384" s="2" t="s">
        <v>179</v>
      </c>
      <c r="C384" s="1">
        <f>SUM(C385:C386)</f>
        <v>96864000</v>
      </c>
      <c r="D384" s="1">
        <f>SUM(D385:D386)</f>
        <v>96864000</v>
      </c>
    </row>
    <row r="385" spans="1:4">
      <c r="A385" s="3" t="s">
        <v>10</v>
      </c>
      <c r="B385" s="2" t="s">
        <v>11</v>
      </c>
      <c r="C385" s="1">
        <v>30800000</v>
      </c>
      <c r="D385" s="1">
        <v>30800000</v>
      </c>
    </row>
    <row r="386" spans="1:4">
      <c r="A386" s="3" t="s">
        <v>12</v>
      </c>
      <c r="B386" s="2" t="s">
        <v>13</v>
      </c>
      <c r="C386" s="1">
        <v>66064000</v>
      </c>
      <c r="D386" s="1">
        <v>66064000</v>
      </c>
    </row>
    <row r="387" spans="1:4">
      <c r="A387" s="3" t="s">
        <v>18</v>
      </c>
      <c r="B387" s="2" t="s">
        <v>180</v>
      </c>
      <c r="C387" s="1">
        <f>SUM(C388:C389)</f>
        <v>150888000</v>
      </c>
      <c r="D387" s="1">
        <f>SUM(D388:D389)</f>
        <v>150888000</v>
      </c>
    </row>
    <row r="388" spans="1:4">
      <c r="A388" s="3" t="s">
        <v>10</v>
      </c>
      <c r="B388" s="2" t="s">
        <v>11</v>
      </c>
      <c r="C388" s="1">
        <v>26300000</v>
      </c>
      <c r="D388" s="1">
        <v>26300000</v>
      </c>
    </row>
    <row r="389" spans="1:4">
      <c r="A389" s="3" t="s">
        <v>12</v>
      </c>
      <c r="B389" s="2" t="s">
        <v>13</v>
      </c>
      <c r="C389" s="1">
        <v>124588000</v>
      </c>
      <c r="D389" s="1">
        <v>124588000</v>
      </c>
    </row>
    <row r="390" spans="1:4">
      <c r="A390" s="3" t="s">
        <v>42</v>
      </c>
      <c r="B390" s="2" t="s">
        <v>181</v>
      </c>
      <c r="C390" s="1">
        <f>SUM(C391:C395)</f>
        <v>314010000</v>
      </c>
      <c r="D390" s="1">
        <f>SUM(D391:D395)</f>
        <v>314010000</v>
      </c>
    </row>
    <row r="391" spans="1:4">
      <c r="A391" s="3" t="s">
        <v>10</v>
      </c>
      <c r="B391" s="2" t="s">
        <v>11</v>
      </c>
      <c r="C391" s="1">
        <v>99950000</v>
      </c>
      <c r="D391" s="1">
        <v>99950000</v>
      </c>
    </row>
    <row r="392" spans="1:4">
      <c r="A392" s="3" t="s">
        <v>28</v>
      </c>
      <c r="B392" s="2" t="s">
        <v>29</v>
      </c>
      <c r="C392" s="1">
        <v>49000000</v>
      </c>
      <c r="D392" s="1">
        <v>49000000</v>
      </c>
    </row>
    <row r="393" spans="1:4">
      <c r="A393" s="3" t="s">
        <v>77</v>
      </c>
      <c r="B393" s="2" t="s">
        <v>78</v>
      </c>
      <c r="C393" s="1">
        <v>64000000</v>
      </c>
      <c r="D393" s="1">
        <v>64000000</v>
      </c>
    </row>
    <row r="394" spans="1:4">
      <c r="A394" s="3" t="s">
        <v>33</v>
      </c>
      <c r="B394" s="2" t="s">
        <v>34</v>
      </c>
      <c r="C394" s="1">
        <v>45000000</v>
      </c>
      <c r="D394" s="1">
        <v>45000000</v>
      </c>
    </row>
    <row r="395" spans="1:4">
      <c r="A395" s="3" t="s">
        <v>12</v>
      </c>
      <c r="B395" s="2" t="s">
        <v>13</v>
      </c>
      <c r="C395" s="1">
        <v>56060000</v>
      </c>
      <c r="D395" s="1">
        <v>56060000</v>
      </c>
    </row>
    <row r="396" spans="1:4">
      <c r="A396" s="3" t="s">
        <v>44</v>
      </c>
      <c r="B396" s="2" t="s">
        <v>182</v>
      </c>
      <c r="C396" s="1">
        <f>SUM(C397:C401)</f>
        <v>2633897000</v>
      </c>
      <c r="D396" s="1">
        <f>SUM(D397:D401)</f>
        <v>2633897000</v>
      </c>
    </row>
    <row r="397" spans="1:4">
      <c r="A397" s="3" t="s">
        <v>10</v>
      </c>
      <c r="B397" s="2" t="s">
        <v>11</v>
      </c>
      <c r="C397" s="1">
        <v>540450000</v>
      </c>
      <c r="D397" s="1">
        <v>540450000</v>
      </c>
    </row>
    <row r="398" spans="1:4">
      <c r="A398" s="3" t="s">
        <v>28</v>
      </c>
      <c r="B398" s="2" t="s">
        <v>29</v>
      </c>
      <c r="C398" s="1">
        <v>980922000</v>
      </c>
      <c r="D398" s="1">
        <v>980922000</v>
      </c>
    </row>
    <row r="399" spans="1:4">
      <c r="A399" s="3" t="s">
        <v>77</v>
      </c>
      <c r="B399" s="2" t="s">
        <v>78</v>
      </c>
      <c r="C399" s="1">
        <v>929649000</v>
      </c>
      <c r="D399" s="1">
        <v>929649000</v>
      </c>
    </row>
    <row r="400" spans="1:4">
      <c r="A400" s="3" t="s">
        <v>33</v>
      </c>
      <c r="B400" s="2" t="s">
        <v>34</v>
      </c>
      <c r="C400" s="1">
        <v>34600000</v>
      </c>
      <c r="D400" s="1">
        <v>34600000</v>
      </c>
    </row>
    <row r="401" spans="1:4">
      <c r="A401" s="3" t="s">
        <v>12</v>
      </c>
      <c r="B401" s="2" t="s">
        <v>13</v>
      </c>
      <c r="C401" s="1">
        <v>148276000</v>
      </c>
      <c r="D401" s="1">
        <v>148276000</v>
      </c>
    </row>
    <row r="402" spans="1:4">
      <c r="A402" s="3" t="s">
        <v>46</v>
      </c>
      <c r="B402" s="2" t="s">
        <v>183</v>
      </c>
      <c r="C402" s="1">
        <f>SUM(C403:C405)</f>
        <v>493924000</v>
      </c>
      <c r="D402" s="1">
        <f>SUM(D403:D405)</f>
        <v>493924000</v>
      </c>
    </row>
    <row r="403" spans="1:4">
      <c r="A403" s="3" t="s">
        <v>10</v>
      </c>
      <c r="B403" s="2" t="s">
        <v>11</v>
      </c>
      <c r="C403" s="1">
        <v>160250000</v>
      </c>
      <c r="D403" s="1">
        <v>160250000</v>
      </c>
    </row>
    <row r="404" spans="1:4">
      <c r="A404" s="3" t="s">
        <v>28</v>
      </c>
      <c r="B404" s="2" t="s">
        <v>29</v>
      </c>
      <c r="C404" s="1">
        <v>70000000</v>
      </c>
      <c r="D404" s="1">
        <v>70000000</v>
      </c>
    </row>
    <row r="405" spans="1:4">
      <c r="A405" s="3" t="s">
        <v>12</v>
      </c>
      <c r="B405" s="2" t="s">
        <v>13</v>
      </c>
      <c r="C405" s="1">
        <v>263674000</v>
      </c>
      <c r="D405" s="1">
        <v>263674000</v>
      </c>
    </row>
    <row r="406" spans="1:4">
      <c r="A406" s="3" t="s">
        <v>54</v>
      </c>
      <c r="B406" s="2" t="s">
        <v>184</v>
      </c>
      <c r="C406" s="1">
        <f>SUM(C407:C409)</f>
        <v>244910000</v>
      </c>
      <c r="D406" s="1">
        <f>SUM(D407:D409)</f>
        <v>244910000</v>
      </c>
    </row>
    <row r="407" spans="1:4">
      <c r="A407" s="3" t="s">
        <v>10</v>
      </c>
      <c r="B407" s="2" t="s">
        <v>11</v>
      </c>
      <c r="C407" s="1">
        <v>15350000</v>
      </c>
      <c r="D407" s="1">
        <v>15350000</v>
      </c>
    </row>
    <row r="408" spans="1:4">
      <c r="A408" s="3" t="s">
        <v>83</v>
      </c>
      <c r="B408" s="2" t="s">
        <v>84</v>
      </c>
      <c r="C408" s="1">
        <v>219600000</v>
      </c>
      <c r="D408" s="1">
        <v>219600000</v>
      </c>
    </row>
    <row r="409" spans="1:4">
      <c r="A409" s="3" t="s">
        <v>12</v>
      </c>
      <c r="B409" s="2" t="s">
        <v>13</v>
      </c>
      <c r="C409" s="1">
        <v>9960000</v>
      </c>
      <c r="D409" s="1">
        <v>9960000</v>
      </c>
    </row>
    <row r="410" spans="1:4">
      <c r="A410" s="3" t="s">
        <v>56</v>
      </c>
      <c r="B410" s="2" t="s">
        <v>185</v>
      </c>
      <c r="C410" s="1">
        <f>SUM(C411:C412)</f>
        <v>137766000</v>
      </c>
      <c r="D410" s="1">
        <f>SUM(D411:D412)</f>
        <v>137766000</v>
      </c>
    </row>
    <row r="411" spans="1:4">
      <c r="A411" s="3" t="s">
        <v>10</v>
      </c>
      <c r="B411" s="2" t="s">
        <v>11</v>
      </c>
      <c r="C411" s="1">
        <v>27700000</v>
      </c>
      <c r="D411" s="1">
        <v>27700000</v>
      </c>
    </row>
    <row r="412" spans="1:4">
      <c r="A412" s="3" t="s">
        <v>12</v>
      </c>
      <c r="B412" s="2" t="s">
        <v>13</v>
      </c>
      <c r="C412" s="1">
        <v>110066000</v>
      </c>
      <c r="D412" s="1">
        <v>110066000</v>
      </c>
    </row>
    <row r="413" spans="1:4">
      <c r="A413" s="3" t="s">
        <v>58</v>
      </c>
      <c r="B413" s="2" t="s">
        <v>186</v>
      </c>
      <c r="C413" s="1">
        <f>SUM(C414:C416)</f>
        <v>147940000</v>
      </c>
      <c r="D413" s="1">
        <f>SUM(D414:D416)</f>
        <v>147940000</v>
      </c>
    </row>
    <row r="414" spans="1:4">
      <c r="A414" s="3" t="s">
        <v>10</v>
      </c>
      <c r="B414" s="2" t="s">
        <v>11</v>
      </c>
      <c r="C414" s="1">
        <v>37960000</v>
      </c>
      <c r="D414" s="1">
        <v>37960000</v>
      </c>
    </row>
    <row r="415" spans="1:4">
      <c r="A415" s="3" t="s">
        <v>83</v>
      </c>
      <c r="B415" s="2" t="s">
        <v>84</v>
      </c>
      <c r="C415" s="1">
        <v>57600000</v>
      </c>
      <c r="D415" s="1">
        <v>57600000</v>
      </c>
    </row>
    <row r="416" spans="1:4">
      <c r="A416" s="3" t="s">
        <v>12</v>
      </c>
      <c r="B416" s="2" t="s">
        <v>13</v>
      </c>
      <c r="C416" s="1">
        <v>52380000</v>
      </c>
      <c r="D416" s="1">
        <v>52380000</v>
      </c>
    </row>
    <row r="417" spans="1:4">
      <c r="A417" s="3" t="s">
        <v>60</v>
      </c>
      <c r="B417" s="2" t="s">
        <v>187</v>
      </c>
      <c r="C417" s="1">
        <f>SUM(C418:C420)</f>
        <v>147940000</v>
      </c>
      <c r="D417" s="1">
        <f>SUM(D418:D420)</f>
        <v>147940000</v>
      </c>
    </row>
    <row r="418" spans="1:4">
      <c r="A418" s="3" t="s">
        <v>10</v>
      </c>
      <c r="B418" s="2" t="s">
        <v>11</v>
      </c>
      <c r="C418" s="1">
        <v>37960000</v>
      </c>
      <c r="D418" s="1">
        <v>37960000</v>
      </c>
    </row>
    <row r="419" spans="1:4">
      <c r="A419" s="3" t="s">
        <v>83</v>
      </c>
      <c r="B419" s="2" t="s">
        <v>84</v>
      </c>
      <c r="C419" s="1">
        <v>57600000</v>
      </c>
      <c r="D419" s="1">
        <v>57600000</v>
      </c>
    </row>
    <row r="420" spans="1:4">
      <c r="A420" s="3" t="s">
        <v>12</v>
      </c>
      <c r="B420" s="2" t="s">
        <v>13</v>
      </c>
      <c r="C420" s="1">
        <v>52380000</v>
      </c>
      <c r="D420" s="1">
        <v>52380000</v>
      </c>
    </row>
    <row r="421" spans="1:4">
      <c r="A421" s="3" t="s">
        <v>62</v>
      </c>
      <c r="B421" s="2" t="s">
        <v>188</v>
      </c>
      <c r="C421" s="1">
        <f>SUM(C422:C424)</f>
        <v>147940000</v>
      </c>
      <c r="D421" s="1">
        <f>SUM(D422:D424)</f>
        <v>147940000</v>
      </c>
    </row>
    <row r="422" spans="1:4">
      <c r="A422" s="3" t="s">
        <v>10</v>
      </c>
      <c r="B422" s="2" t="s">
        <v>11</v>
      </c>
      <c r="C422" s="1">
        <v>37960000</v>
      </c>
      <c r="D422" s="1">
        <v>37960000</v>
      </c>
    </row>
    <row r="423" spans="1:4">
      <c r="A423" s="3" t="s">
        <v>83</v>
      </c>
      <c r="B423" s="2" t="s">
        <v>84</v>
      </c>
      <c r="C423" s="1">
        <v>57600000</v>
      </c>
      <c r="D423" s="1">
        <v>57600000</v>
      </c>
    </row>
    <row r="424" spans="1:4">
      <c r="A424" s="3" t="s">
        <v>12</v>
      </c>
      <c r="B424" s="2" t="s">
        <v>13</v>
      </c>
      <c r="C424" s="1">
        <v>52380000</v>
      </c>
      <c r="D424" s="1">
        <v>52380000</v>
      </c>
    </row>
    <row r="425" spans="1:4" s="6" customFormat="1">
      <c r="A425" s="5" t="s">
        <v>189</v>
      </c>
      <c r="B425" s="6" t="s">
        <v>190</v>
      </c>
      <c r="C425" s="7">
        <f>SUM(C426,C429,C431,C433,C435,C440,C445,C449,C453,C456,C460)</f>
        <v>1195816000</v>
      </c>
      <c r="D425" s="7">
        <f>SUM(D426,D429,D431,D433,D435,D440,D445,D449,D453,D456,D460)</f>
        <v>1195816000</v>
      </c>
    </row>
    <row r="426" spans="1:4">
      <c r="A426" s="3" t="s">
        <v>16</v>
      </c>
      <c r="B426" s="2" t="s">
        <v>191</v>
      </c>
      <c r="C426" s="1">
        <f>SUM(C427:C428)</f>
        <v>266866000</v>
      </c>
      <c r="D426" s="1">
        <f>SUM(D427:D428)</f>
        <v>266866000</v>
      </c>
    </row>
    <row r="427" spans="1:4">
      <c r="A427" s="3" t="s">
        <v>10</v>
      </c>
      <c r="B427" s="2" t="s">
        <v>11</v>
      </c>
      <c r="C427" s="1">
        <v>149266000</v>
      </c>
      <c r="D427" s="1">
        <v>149266000</v>
      </c>
    </row>
    <row r="428" spans="1:4">
      <c r="A428" s="3" t="s">
        <v>12</v>
      </c>
      <c r="B428" s="2" t="s">
        <v>13</v>
      </c>
      <c r="C428" s="1">
        <v>117600000</v>
      </c>
      <c r="D428" s="1">
        <v>117600000</v>
      </c>
    </row>
    <row r="429" spans="1:4">
      <c r="A429" s="3" t="s">
        <v>18</v>
      </c>
      <c r="B429" s="2" t="s">
        <v>192</v>
      </c>
      <c r="C429" s="1">
        <f>C430</f>
        <v>58700000</v>
      </c>
      <c r="D429" s="1">
        <f>D430</f>
        <v>58700000</v>
      </c>
    </row>
    <row r="430" spans="1:4">
      <c r="A430" s="3" t="s">
        <v>10</v>
      </c>
      <c r="B430" s="2" t="s">
        <v>11</v>
      </c>
      <c r="C430" s="1">
        <v>58700000</v>
      </c>
      <c r="D430" s="1">
        <v>58700000</v>
      </c>
    </row>
    <row r="431" spans="1:4">
      <c r="A431" s="3" t="s">
        <v>42</v>
      </c>
      <c r="B431" s="2" t="s">
        <v>193</v>
      </c>
      <c r="C431" s="1">
        <f>C432</f>
        <v>58700000</v>
      </c>
      <c r="D431" s="1">
        <f>D432</f>
        <v>58700000</v>
      </c>
    </row>
    <row r="432" spans="1:4">
      <c r="A432" s="3" t="s">
        <v>10</v>
      </c>
      <c r="B432" s="2" t="s">
        <v>11</v>
      </c>
      <c r="C432" s="1">
        <v>58700000</v>
      </c>
      <c r="D432" s="1">
        <v>58700000</v>
      </c>
    </row>
    <row r="433" spans="1:4">
      <c r="A433" s="3" t="s">
        <v>44</v>
      </c>
      <c r="B433" s="2" t="s">
        <v>194</v>
      </c>
      <c r="C433" s="1">
        <f>C434</f>
        <v>58700000</v>
      </c>
      <c r="D433" s="1">
        <f>D434</f>
        <v>58700000</v>
      </c>
    </row>
    <row r="434" spans="1:4">
      <c r="A434" s="3" t="s">
        <v>10</v>
      </c>
      <c r="B434" s="2" t="s">
        <v>11</v>
      </c>
      <c r="C434" s="1">
        <v>58700000</v>
      </c>
      <c r="D434" s="1">
        <v>58700000</v>
      </c>
    </row>
    <row r="435" spans="1:4">
      <c r="A435" s="3" t="s">
        <v>46</v>
      </c>
      <c r="B435" s="2" t="s">
        <v>195</v>
      </c>
      <c r="C435" s="1">
        <f>SUM(C436:C439)</f>
        <v>91583000</v>
      </c>
      <c r="D435" s="1">
        <f>SUM(D436:D439)</f>
        <v>91583000</v>
      </c>
    </row>
    <row r="436" spans="1:4">
      <c r="A436" s="3" t="s">
        <v>10</v>
      </c>
      <c r="B436" s="2" t="s">
        <v>11</v>
      </c>
      <c r="C436" s="1">
        <v>35425000</v>
      </c>
      <c r="D436" s="1">
        <v>35425000</v>
      </c>
    </row>
    <row r="437" spans="1:4">
      <c r="A437" s="3" t="s">
        <v>28</v>
      </c>
      <c r="B437" s="2" t="s">
        <v>29</v>
      </c>
      <c r="C437" s="1">
        <v>5000000</v>
      </c>
      <c r="D437" s="1">
        <v>5000000</v>
      </c>
    </row>
    <row r="438" spans="1:4">
      <c r="A438" s="3" t="s">
        <v>33</v>
      </c>
      <c r="B438" s="2" t="s">
        <v>34</v>
      </c>
      <c r="C438" s="1">
        <v>11200000</v>
      </c>
      <c r="D438" s="1">
        <v>11200000</v>
      </c>
    </row>
    <row r="439" spans="1:4">
      <c r="A439" s="3" t="s">
        <v>12</v>
      </c>
      <c r="B439" s="2" t="s">
        <v>13</v>
      </c>
      <c r="C439" s="1">
        <v>39958000</v>
      </c>
      <c r="D439" s="1">
        <v>39958000</v>
      </c>
    </row>
    <row r="440" spans="1:4">
      <c r="A440" s="3" t="s">
        <v>54</v>
      </c>
      <c r="B440" s="2" t="s">
        <v>196</v>
      </c>
      <c r="C440" s="1">
        <f>SUM(C441:C444)</f>
        <v>140358000</v>
      </c>
      <c r="D440" s="1">
        <f>SUM(D441:D444)</f>
        <v>140358000</v>
      </c>
    </row>
    <row r="441" spans="1:4">
      <c r="A441" s="3" t="s">
        <v>10</v>
      </c>
      <c r="B441" s="2" t="s">
        <v>11</v>
      </c>
      <c r="C441" s="1">
        <v>41625000</v>
      </c>
      <c r="D441" s="1">
        <v>41625000</v>
      </c>
    </row>
    <row r="442" spans="1:4">
      <c r="A442" s="3" t="s">
        <v>28</v>
      </c>
      <c r="B442" s="2" t="s">
        <v>29</v>
      </c>
      <c r="C442" s="1">
        <v>15000000</v>
      </c>
      <c r="D442" s="1">
        <v>15000000</v>
      </c>
    </row>
    <row r="443" spans="1:4">
      <c r="A443" s="3" t="s">
        <v>33</v>
      </c>
      <c r="B443" s="2" t="s">
        <v>34</v>
      </c>
      <c r="C443" s="1">
        <v>18900000</v>
      </c>
      <c r="D443" s="1">
        <v>18900000</v>
      </c>
    </row>
    <row r="444" spans="1:4">
      <c r="A444" s="3" t="s">
        <v>12</v>
      </c>
      <c r="B444" s="2" t="s">
        <v>13</v>
      </c>
      <c r="C444" s="1">
        <v>64833000</v>
      </c>
      <c r="D444" s="1">
        <v>64833000</v>
      </c>
    </row>
    <row r="445" spans="1:4">
      <c r="A445" s="3" t="s">
        <v>56</v>
      </c>
      <c r="B445" s="2" t="s">
        <v>197</v>
      </c>
      <c r="C445" s="1">
        <f>SUM(C446:C448)</f>
        <v>56180000</v>
      </c>
      <c r="D445" s="1">
        <f>SUM(D446:D448)</f>
        <v>56180000</v>
      </c>
    </row>
    <row r="446" spans="1:4">
      <c r="A446" s="3" t="s">
        <v>10</v>
      </c>
      <c r="B446" s="2" t="s">
        <v>11</v>
      </c>
      <c r="C446" s="1">
        <v>24000000</v>
      </c>
      <c r="D446" s="1">
        <v>24000000</v>
      </c>
    </row>
    <row r="447" spans="1:4">
      <c r="A447" s="3" t="s">
        <v>33</v>
      </c>
      <c r="B447" s="2" t="s">
        <v>34</v>
      </c>
      <c r="C447" s="1">
        <v>18900000</v>
      </c>
      <c r="D447" s="1">
        <v>18900000</v>
      </c>
    </row>
    <row r="448" spans="1:4">
      <c r="A448" s="3" t="s">
        <v>12</v>
      </c>
      <c r="B448" s="2" t="s">
        <v>13</v>
      </c>
      <c r="C448" s="1">
        <v>13280000</v>
      </c>
      <c r="D448" s="1">
        <v>13280000</v>
      </c>
    </row>
    <row r="449" spans="1:4">
      <c r="A449" s="3" t="s">
        <v>58</v>
      </c>
      <c r="B449" s="2" t="s">
        <v>198</v>
      </c>
      <c r="C449" s="1">
        <f>SUM(C450:C452)</f>
        <v>23730000</v>
      </c>
      <c r="D449" s="1">
        <f>SUM(D450:D452)</f>
        <v>23730000</v>
      </c>
    </row>
    <row r="450" spans="1:4">
      <c r="A450" s="3" t="s">
        <v>10</v>
      </c>
      <c r="B450" s="2" t="s">
        <v>11</v>
      </c>
      <c r="C450" s="1">
        <v>11910000</v>
      </c>
      <c r="D450" s="1">
        <v>11910000</v>
      </c>
    </row>
    <row r="451" spans="1:4">
      <c r="A451" s="3" t="s">
        <v>28</v>
      </c>
      <c r="B451" s="2" t="s">
        <v>29</v>
      </c>
      <c r="C451" s="1">
        <v>8250000</v>
      </c>
      <c r="D451" s="1">
        <v>8250000</v>
      </c>
    </row>
    <row r="452" spans="1:4">
      <c r="A452" s="3" t="s">
        <v>12</v>
      </c>
      <c r="B452" s="2" t="s">
        <v>13</v>
      </c>
      <c r="C452" s="1">
        <v>3570000</v>
      </c>
      <c r="D452" s="1">
        <v>3570000</v>
      </c>
    </row>
    <row r="453" spans="1:4">
      <c r="A453" s="3" t="s">
        <v>60</v>
      </c>
      <c r="B453" s="2" t="s">
        <v>199</v>
      </c>
      <c r="C453" s="1">
        <f>SUM(C454:C455)</f>
        <v>140704000</v>
      </c>
      <c r="D453" s="1">
        <f>SUM(D454:D455)</f>
        <v>140704000</v>
      </c>
    </row>
    <row r="454" spans="1:4">
      <c r="A454" s="3" t="s">
        <v>10</v>
      </c>
      <c r="B454" s="2" t="s">
        <v>11</v>
      </c>
      <c r="C454" s="1">
        <v>3050000</v>
      </c>
      <c r="D454" s="1">
        <v>3050000</v>
      </c>
    </row>
    <row r="455" spans="1:4">
      <c r="A455" s="3" t="s">
        <v>12</v>
      </c>
      <c r="B455" s="2" t="s">
        <v>13</v>
      </c>
      <c r="C455" s="1">
        <v>137654000</v>
      </c>
      <c r="D455" s="1">
        <v>137654000</v>
      </c>
    </row>
    <row r="456" spans="1:4">
      <c r="A456" s="3" t="s">
        <v>62</v>
      </c>
      <c r="B456" s="2" t="s">
        <v>200</v>
      </c>
      <c r="C456" s="1">
        <f>SUM(C457:C459)</f>
        <v>98439000</v>
      </c>
      <c r="D456" s="1">
        <f>SUM(D457:D459)</f>
        <v>98439000</v>
      </c>
    </row>
    <row r="457" spans="1:4">
      <c r="A457" s="3" t="s">
        <v>10</v>
      </c>
      <c r="B457" s="2" t="s">
        <v>11</v>
      </c>
      <c r="C457" s="1">
        <v>21075000</v>
      </c>
      <c r="D457" s="1">
        <v>21075000</v>
      </c>
    </row>
    <row r="458" spans="1:4">
      <c r="A458" s="3" t="s">
        <v>33</v>
      </c>
      <c r="B458" s="2" t="s">
        <v>34</v>
      </c>
      <c r="C458" s="1">
        <v>24000000</v>
      </c>
      <c r="D458" s="1">
        <v>24000000</v>
      </c>
    </row>
    <row r="459" spans="1:4">
      <c r="A459" s="3" t="s">
        <v>12</v>
      </c>
      <c r="B459" s="2" t="s">
        <v>13</v>
      </c>
      <c r="C459" s="1">
        <v>53364000</v>
      </c>
      <c r="D459" s="1">
        <v>53364000</v>
      </c>
    </row>
    <row r="460" spans="1:4">
      <c r="A460" s="3" t="s">
        <v>122</v>
      </c>
      <c r="B460" s="2" t="s">
        <v>201</v>
      </c>
      <c r="C460" s="1">
        <f>SUM(C461:C465)</f>
        <v>201856000</v>
      </c>
      <c r="D460" s="1">
        <f>SUM(D461:D465)</f>
        <v>201856000</v>
      </c>
    </row>
    <row r="461" spans="1:4">
      <c r="A461" s="3" t="s">
        <v>10</v>
      </c>
      <c r="B461" s="2" t="s">
        <v>11</v>
      </c>
      <c r="C461" s="1">
        <v>4900000</v>
      </c>
      <c r="D461" s="1">
        <v>4900000</v>
      </c>
    </row>
    <row r="462" spans="1:4">
      <c r="A462" s="3" t="s">
        <v>28</v>
      </c>
      <c r="B462" s="2" t="s">
        <v>29</v>
      </c>
      <c r="C462" s="1">
        <v>2350000</v>
      </c>
      <c r="D462" s="1">
        <v>2350000</v>
      </c>
    </row>
    <row r="463" spans="1:4">
      <c r="A463" s="3" t="s">
        <v>33</v>
      </c>
      <c r="B463" s="2" t="s">
        <v>34</v>
      </c>
      <c r="C463" s="1">
        <v>18200000</v>
      </c>
      <c r="D463" s="1">
        <v>18200000</v>
      </c>
    </row>
    <row r="464" spans="1:4">
      <c r="A464" s="3" t="s">
        <v>12</v>
      </c>
      <c r="B464" s="2" t="s">
        <v>13</v>
      </c>
      <c r="C464" s="1">
        <v>12996000</v>
      </c>
      <c r="D464" s="1">
        <v>12996000</v>
      </c>
    </row>
    <row r="465" spans="1:4">
      <c r="A465" s="3" t="s">
        <v>35</v>
      </c>
      <c r="B465" s="2" t="s">
        <v>36</v>
      </c>
      <c r="C465" s="1">
        <v>163410000</v>
      </c>
      <c r="D465" s="1">
        <v>163410000</v>
      </c>
    </row>
    <row r="466" spans="1:4" s="6" customFormat="1">
      <c r="A466" s="5" t="s">
        <v>202</v>
      </c>
      <c r="B466" s="6" t="s">
        <v>203</v>
      </c>
      <c r="C466" s="7">
        <f>SUM(C467,C471,C474,C478,C481,C485)</f>
        <v>299754000</v>
      </c>
      <c r="D466" s="7">
        <f>SUM(D467,D471,D474,D478,D481,D485)</f>
        <v>299754000</v>
      </c>
    </row>
    <row r="467" spans="1:4">
      <c r="A467" s="3" t="s">
        <v>16</v>
      </c>
      <c r="B467" s="2" t="s">
        <v>204</v>
      </c>
      <c r="C467" s="1">
        <f>SUM(C468:C470)</f>
        <v>44413000</v>
      </c>
      <c r="D467" s="1">
        <f>SUM(D468:D470)</f>
        <v>44413000</v>
      </c>
    </row>
    <row r="468" spans="1:4">
      <c r="A468" s="3" t="s">
        <v>10</v>
      </c>
      <c r="B468" s="2" t="s">
        <v>11</v>
      </c>
      <c r="C468" s="1">
        <v>15025000</v>
      </c>
      <c r="D468" s="1">
        <v>15025000</v>
      </c>
    </row>
    <row r="469" spans="1:4">
      <c r="A469" s="3" t="s">
        <v>33</v>
      </c>
      <c r="B469" s="2" t="s">
        <v>34</v>
      </c>
      <c r="C469" s="1">
        <v>8600000</v>
      </c>
      <c r="D469" s="1">
        <v>8600000</v>
      </c>
    </row>
    <row r="470" spans="1:4">
      <c r="A470" s="3" t="s">
        <v>12</v>
      </c>
      <c r="B470" s="2" t="s">
        <v>13</v>
      </c>
      <c r="C470" s="1">
        <v>20788000</v>
      </c>
      <c r="D470" s="1">
        <v>20788000</v>
      </c>
    </row>
    <row r="471" spans="1:4">
      <c r="A471" s="3" t="s">
        <v>18</v>
      </c>
      <c r="B471" s="2" t="s">
        <v>205</v>
      </c>
      <c r="C471" s="1">
        <f>SUM(C472:C473)</f>
        <v>55505000</v>
      </c>
      <c r="D471" s="1">
        <f>SUM(D472:D473)</f>
        <v>55505000</v>
      </c>
    </row>
    <row r="472" spans="1:4">
      <c r="A472" s="3" t="s">
        <v>28</v>
      </c>
      <c r="B472" s="2" t="s">
        <v>29</v>
      </c>
      <c r="C472" s="1">
        <v>12000000</v>
      </c>
      <c r="D472" s="1">
        <v>12000000</v>
      </c>
    </row>
    <row r="473" spans="1:4">
      <c r="A473" s="3" t="s">
        <v>12</v>
      </c>
      <c r="B473" s="2" t="s">
        <v>13</v>
      </c>
      <c r="C473" s="1">
        <v>43505000</v>
      </c>
      <c r="D473" s="1">
        <v>43505000</v>
      </c>
    </row>
    <row r="474" spans="1:4">
      <c r="A474" s="3" t="s">
        <v>42</v>
      </c>
      <c r="B474" s="2" t="s">
        <v>206</v>
      </c>
      <c r="C474" s="1">
        <f>SUM(C475:C477)</f>
        <v>44413000</v>
      </c>
      <c r="D474" s="1">
        <f>SUM(D475:D477)</f>
        <v>44413000</v>
      </c>
    </row>
    <row r="475" spans="1:4">
      <c r="A475" s="3" t="s">
        <v>10</v>
      </c>
      <c r="B475" s="2" t="s">
        <v>11</v>
      </c>
      <c r="C475" s="1">
        <v>15025000</v>
      </c>
      <c r="D475" s="1">
        <v>15025000</v>
      </c>
    </row>
    <row r="476" spans="1:4">
      <c r="A476" s="3" t="s">
        <v>33</v>
      </c>
      <c r="B476" s="2" t="s">
        <v>34</v>
      </c>
      <c r="C476" s="1">
        <v>8600000</v>
      </c>
      <c r="D476" s="1">
        <v>8600000</v>
      </c>
    </row>
    <row r="477" spans="1:4">
      <c r="A477" s="3" t="s">
        <v>12</v>
      </c>
      <c r="B477" s="2" t="s">
        <v>13</v>
      </c>
      <c r="C477" s="1">
        <v>20788000</v>
      </c>
      <c r="D477" s="1">
        <v>20788000</v>
      </c>
    </row>
    <row r="478" spans="1:4">
      <c r="A478" s="3" t="s">
        <v>44</v>
      </c>
      <c r="B478" s="2" t="s">
        <v>207</v>
      </c>
      <c r="C478" s="1">
        <f>SUM(C479:C480)</f>
        <v>55505000</v>
      </c>
      <c r="D478" s="1">
        <f>SUM(D479:D480)</f>
        <v>55505000</v>
      </c>
    </row>
    <row r="479" spans="1:4">
      <c r="A479" s="3" t="s">
        <v>28</v>
      </c>
      <c r="B479" s="2" t="s">
        <v>29</v>
      </c>
      <c r="C479" s="1">
        <v>12000000</v>
      </c>
      <c r="D479" s="1">
        <v>12000000</v>
      </c>
    </row>
    <row r="480" spans="1:4">
      <c r="A480" s="3" t="s">
        <v>12</v>
      </c>
      <c r="B480" s="2" t="s">
        <v>13</v>
      </c>
      <c r="C480" s="1">
        <v>43505000</v>
      </c>
      <c r="D480" s="1">
        <v>43505000</v>
      </c>
    </row>
    <row r="481" spans="1:4">
      <c r="A481" s="3" t="s">
        <v>46</v>
      </c>
      <c r="B481" s="2" t="s">
        <v>208</v>
      </c>
      <c r="C481" s="1">
        <f>SUM(C482:C484)</f>
        <v>44413000</v>
      </c>
      <c r="D481" s="1">
        <f>SUM(D482:D484)</f>
        <v>44413000</v>
      </c>
    </row>
    <row r="482" spans="1:4">
      <c r="A482" s="3" t="s">
        <v>10</v>
      </c>
      <c r="B482" s="2" t="s">
        <v>11</v>
      </c>
      <c r="C482" s="1">
        <v>15025000</v>
      </c>
      <c r="D482" s="1">
        <v>15025000</v>
      </c>
    </row>
    <row r="483" spans="1:4">
      <c r="A483" s="3" t="s">
        <v>33</v>
      </c>
      <c r="B483" s="2" t="s">
        <v>34</v>
      </c>
      <c r="C483" s="1">
        <v>8600000</v>
      </c>
      <c r="D483" s="1">
        <v>8600000</v>
      </c>
    </row>
    <row r="484" spans="1:4">
      <c r="A484" s="3" t="s">
        <v>12</v>
      </c>
      <c r="B484" s="2" t="s">
        <v>13</v>
      </c>
      <c r="C484" s="1">
        <v>20788000</v>
      </c>
      <c r="D484" s="1">
        <v>20788000</v>
      </c>
    </row>
    <row r="485" spans="1:4">
      <c r="A485" s="3" t="s">
        <v>54</v>
      </c>
      <c r="B485" s="2" t="s">
        <v>209</v>
      </c>
      <c r="C485" s="1">
        <f>SUM(C486:C487)</f>
        <v>55505000</v>
      </c>
      <c r="D485" s="1">
        <f>SUM(D486:D487)</f>
        <v>55505000</v>
      </c>
    </row>
    <row r="486" spans="1:4">
      <c r="A486" s="3" t="s">
        <v>28</v>
      </c>
      <c r="B486" s="2" t="s">
        <v>29</v>
      </c>
      <c r="C486" s="1">
        <v>12000000</v>
      </c>
      <c r="D486" s="1">
        <v>12000000</v>
      </c>
    </row>
    <row r="487" spans="1:4">
      <c r="A487" s="3" t="s">
        <v>12</v>
      </c>
      <c r="B487" s="2" t="s">
        <v>13</v>
      </c>
      <c r="C487" s="1">
        <v>43505000</v>
      </c>
      <c r="D487" s="1">
        <v>43505000</v>
      </c>
    </row>
    <row r="488" spans="1:4" s="6" customFormat="1">
      <c r="A488" s="5" t="s">
        <v>210</v>
      </c>
      <c r="B488" s="6" t="s">
        <v>211</v>
      </c>
      <c r="C488" s="7">
        <f>SUM(C489,C569,C574,C584)</f>
        <v>9431983000</v>
      </c>
      <c r="D488" s="7">
        <f>SUM(D489,D569,D574,D584)</f>
        <v>9431983000</v>
      </c>
    </row>
    <row r="489" spans="1:4" s="6" customFormat="1">
      <c r="A489" s="5" t="s">
        <v>8</v>
      </c>
      <c r="B489" s="6" t="s">
        <v>212</v>
      </c>
      <c r="C489" s="7">
        <f>SUM(C490,C495,C498,C501,C505,C509,C513,C516,C520,C524,C528,C533,C537,C542,C546,C550,C553,C558,C561,C565,C567)</f>
        <v>2215939000</v>
      </c>
      <c r="D489" s="7">
        <f>SUM(D490,D495,D498,D501,D505,D509,D513,D516,D520,D524,D528,D533,D537,D542,D546,D550,D553,D558,D561,D565,D567)</f>
        <v>2215939000</v>
      </c>
    </row>
    <row r="490" spans="1:4">
      <c r="A490" s="3" t="s">
        <v>16</v>
      </c>
      <c r="B490" s="2" t="s">
        <v>213</v>
      </c>
      <c r="C490" s="1">
        <f>SUM(C491:C494)</f>
        <v>472470000</v>
      </c>
      <c r="D490" s="1">
        <f>SUM(D491:D494)</f>
        <v>472470000</v>
      </c>
    </row>
    <row r="491" spans="1:4">
      <c r="A491" s="3" t="s">
        <v>214</v>
      </c>
      <c r="B491" s="2" t="s">
        <v>215</v>
      </c>
      <c r="C491" s="1">
        <v>281100000</v>
      </c>
      <c r="D491" s="1">
        <v>281100000</v>
      </c>
    </row>
    <row r="492" spans="1:4">
      <c r="A492" s="3" t="s">
        <v>10</v>
      </c>
      <c r="B492" s="2" t="s">
        <v>11</v>
      </c>
      <c r="C492" s="1">
        <v>41170000</v>
      </c>
      <c r="D492" s="1">
        <v>41170000</v>
      </c>
    </row>
    <row r="493" spans="1:4">
      <c r="A493" s="3" t="s">
        <v>28</v>
      </c>
      <c r="B493" s="2" t="s">
        <v>29</v>
      </c>
      <c r="C493" s="1">
        <v>84500000</v>
      </c>
      <c r="D493" s="1">
        <v>84500000</v>
      </c>
    </row>
    <row r="494" spans="1:4">
      <c r="A494" s="3" t="s">
        <v>12</v>
      </c>
      <c r="B494" s="2" t="s">
        <v>13</v>
      </c>
      <c r="C494" s="1">
        <v>65700000</v>
      </c>
      <c r="D494" s="1">
        <v>65700000</v>
      </c>
    </row>
    <row r="495" spans="1:4">
      <c r="A495" s="3" t="s">
        <v>18</v>
      </c>
      <c r="B495" s="2" t="s">
        <v>216</v>
      </c>
      <c r="C495" s="1">
        <f>SUM(C496:C497)</f>
        <v>11180000</v>
      </c>
      <c r="D495" s="1">
        <f>SUM(D496:D497)</f>
        <v>11180000</v>
      </c>
    </row>
    <row r="496" spans="1:4">
      <c r="A496" s="3" t="s">
        <v>10</v>
      </c>
      <c r="B496" s="2" t="s">
        <v>11</v>
      </c>
      <c r="C496" s="1">
        <v>2880000</v>
      </c>
      <c r="D496" s="1">
        <v>2880000</v>
      </c>
    </row>
    <row r="497" spans="1:4">
      <c r="A497" s="3" t="s">
        <v>12</v>
      </c>
      <c r="B497" s="2" t="s">
        <v>13</v>
      </c>
      <c r="C497" s="1">
        <v>8300000</v>
      </c>
      <c r="D497" s="1">
        <v>8300000</v>
      </c>
    </row>
    <row r="498" spans="1:4">
      <c r="A498" s="3" t="s">
        <v>42</v>
      </c>
      <c r="B498" s="2" t="s">
        <v>217</v>
      </c>
      <c r="C498" s="1">
        <f>SUM(C499:C500)</f>
        <v>18110000</v>
      </c>
      <c r="D498" s="1">
        <f>SUM(D499:D500)</f>
        <v>18110000</v>
      </c>
    </row>
    <row r="499" spans="1:4">
      <c r="A499" s="3" t="s">
        <v>10</v>
      </c>
      <c r="B499" s="2" t="s">
        <v>11</v>
      </c>
      <c r="C499" s="1">
        <v>12500000</v>
      </c>
      <c r="D499" s="1">
        <v>12500000</v>
      </c>
    </row>
    <row r="500" spans="1:4">
      <c r="A500" s="3" t="s">
        <v>12</v>
      </c>
      <c r="B500" s="2" t="s">
        <v>13</v>
      </c>
      <c r="C500" s="1">
        <v>5610000</v>
      </c>
      <c r="D500" s="1">
        <v>5610000</v>
      </c>
    </row>
    <row r="501" spans="1:4">
      <c r="A501" s="3" t="s">
        <v>44</v>
      </c>
      <c r="B501" s="2" t="s">
        <v>218</v>
      </c>
      <c r="C501" s="1">
        <f>SUM(C502:C504)</f>
        <v>19995000</v>
      </c>
      <c r="D501" s="1">
        <f>SUM(D502:D504)</f>
        <v>19995000</v>
      </c>
    </row>
    <row r="502" spans="1:4">
      <c r="A502" s="3" t="s">
        <v>10</v>
      </c>
      <c r="B502" s="2" t="s">
        <v>11</v>
      </c>
      <c r="C502" s="1">
        <v>7325000</v>
      </c>
      <c r="D502" s="1">
        <v>7325000</v>
      </c>
    </row>
    <row r="503" spans="1:4">
      <c r="A503" s="3" t="s">
        <v>33</v>
      </c>
      <c r="B503" s="2" t="s">
        <v>34</v>
      </c>
      <c r="C503" s="1">
        <v>5400000</v>
      </c>
      <c r="D503" s="1">
        <v>5400000</v>
      </c>
    </row>
    <row r="504" spans="1:4">
      <c r="A504" s="3" t="s">
        <v>12</v>
      </c>
      <c r="B504" s="2" t="s">
        <v>13</v>
      </c>
      <c r="C504" s="1">
        <v>7270000</v>
      </c>
      <c r="D504" s="1">
        <v>7270000</v>
      </c>
    </row>
    <row r="505" spans="1:4">
      <c r="A505" s="3" t="s">
        <v>46</v>
      </c>
      <c r="B505" s="2" t="s">
        <v>219</v>
      </c>
      <c r="C505" s="1">
        <f>SUM(C506:C508)</f>
        <v>48852000</v>
      </c>
      <c r="D505" s="1">
        <f>SUM(D506:D508)</f>
        <v>48852000</v>
      </c>
    </row>
    <row r="506" spans="1:4">
      <c r="A506" s="3" t="s">
        <v>10</v>
      </c>
      <c r="B506" s="2" t="s">
        <v>11</v>
      </c>
      <c r="C506" s="1">
        <v>5100000</v>
      </c>
      <c r="D506" s="1">
        <v>5100000</v>
      </c>
    </row>
    <row r="507" spans="1:4">
      <c r="A507" s="3" t="s">
        <v>33</v>
      </c>
      <c r="B507" s="2" t="s">
        <v>34</v>
      </c>
      <c r="C507" s="1">
        <v>9000000</v>
      </c>
      <c r="D507" s="1">
        <v>9000000</v>
      </c>
    </row>
    <row r="508" spans="1:4">
      <c r="A508" s="3" t="s">
        <v>12</v>
      </c>
      <c r="B508" s="2" t="s">
        <v>13</v>
      </c>
      <c r="C508" s="1">
        <v>34752000</v>
      </c>
      <c r="D508" s="1">
        <v>34752000</v>
      </c>
    </row>
    <row r="509" spans="1:4">
      <c r="A509" s="3" t="s">
        <v>54</v>
      </c>
      <c r="B509" s="2" t="s">
        <v>220</v>
      </c>
      <c r="C509" s="1">
        <f>SUM(C510:C512)</f>
        <v>17526000</v>
      </c>
      <c r="D509" s="1">
        <f>SUM(D510:D512)</f>
        <v>17526000</v>
      </c>
    </row>
    <row r="510" spans="1:4">
      <c r="A510" s="3" t="s">
        <v>10</v>
      </c>
      <c r="B510" s="2" t="s">
        <v>11</v>
      </c>
      <c r="C510" s="1">
        <v>3300000</v>
      </c>
      <c r="D510" s="1">
        <v>3300000</v>
      </c>
    </row>
    <row r="511" spans="1:4">
      <c r="A511" s="3" t="s">
        <v>33</v>
      </c>
      <c r="B511" s="2" t="s">
        <v>34</v>
      </c>
      <c r="C511" s="1">
        <v>2600000</v>
      </c>
      <c r="D511" s="1">
        <v>2600000</v>
      </c>
    </row>
    <row r="512" spans="1:4">
      <c r="A512" s="3" t="s">
        <v>12</v>
      </c>
      <c r="B512" s="2" t="s">
        <v>13</v>
      </c>
      <c r="C512" s="1">
        <v>11626000</v>
      </c>
      <c r="D512" s="1">
        <v>11626000</v>
      </c>
    </row>
    <row r="513" spans="1:4">
      <c r="A513" s="3" t="s">
        <v>56</v>
      </c>
      <c r="B513" s="2" t="s">
        <v>221</v>
      </c>
      <c r="C513" s="1">
        <f>SUM(C514:C515)</f>
        <v>17020000</v>
      </c>
      <c r="D513" s="1">
        <f>SUM(D514:D515)</f>
        <v>17020000</v>
      </c>
    </row>
    <row r="514" spans="1:4">
      <c r="A514" s="3" t="s">
        <v>10</v>
      </c>
      <c r="B514" s="2" t="s">
        <v>11</v>
      </c>
      <c r="C514" s="1">
        <v>6700000</v>
      </c>
      <c r="D514" s="1">
        <v>6700000</v>
      </c>
    </row>
    <row r="515" spans="1:4">
      <c r="A515" s="3" t="s">
        <v>12</v>
      </c>
      <c r="B515" s="2" t="s">
        <v>13</v>
      </c>
      <c r="C515" s="1">
        <v>10320000</v>
      </c>
      <c r="D515" s="1">
        <v>10320000</v>
      </c>
    </row>
    <row r="516" spans="1:4">
      <c r="A516" s="3" t="s">
        <v>58</v>
      </c>
      <c r="B516" s="2" t="s">
        <v>222</v>
      </c>
      <c r="C516" s="1">
        <f>SUM(C517:C519)</f>
        <v>353165000</v>
      </c>
      <c r="D516" s="1">
        <f>SUM(D517:D519)</f>
        <v>353165000</v>
      </c>
    </row>
    <row r="517" spans="1:4">
      <c r="A517" s="3" t="s">
        <v>10</v>
      </c>
      <c r="B517" s="2" t="s">
        <v>11</v>
      </c>
      <c r="C517" s="1">
        <v>29365000</v>
      </c>
      <c r="D517" s="1">
        <v>29365000</v>
      </c>
    </row>
    <row r="518" spans="1:4">
      <c r="A518" s="3" t="s">
        <v>28</v>
      </c>
      <c r="B518" s="2" t="s">
        <v>29</v>
      </c>
      <c r="C518" s="1">
        <v>280000000</v>
      </c>
      <c r="D518" s="1">
        <v>280000000</v>
      </c>
    </row>
    <row r="519" spans="1:4">
      <c r="A519" s="3" t="s">
        <v>12</v>
      </c>
      <c r="B519" s="2" t="s">
        <v>13</v>
      </c>
      <c r="C519" s="1">
        <v>43800000</v>
      </c>
      <c r="D519" s="1">
        <v>43800000</v>
      </c>
    </row>
    <row r="520" spans="1:4">
      <c r="A520" s="3" t="s">
        <v>60</v>
      </c>
      <c r="B520" s="2" t="s">
        <v>223</v>
      </c>
      <c r="C520" s="1">
        <f>SUM(C521:C523)</f>
        <v>41795000</v>
      </c>
      <c r="D520" s="1">
        <f>SUM(D521:D523)</f>
        <v>41795000</v>
      </c>
    </row>
    <row r="521" spans="1:4">
      <c r="A521" s="3" t="s">
        <v>10</v>
      </c>
      <c r="B521" s="2" t="s">
        <v>11</v>
      </c>
      <c r="C521" s="1">
        <v>8495000</v>
      </c>
      <c r="D521" s="1">
        <v>8495000</v>
      </c>
    </row>
    <row r="522" spans="1:4">
      <c r="A522" s="3" t="s">
        <v>28</v>
      </c>
      <c r="B522" s="2" t="s">
        <v>29</v>
      </c>
      <c r="C522" s="1">
        <v>25000000</v>
      </c>
      <c r="D522" s="1">
        <v>25000000</v>
      </c>
    </row>
    <row r="523" spans="1:4">
      <c r="A523" s="3" t="s">
        <v>12</v>
      </c>
      <c r="B523" s="2" t="s">
        <v>13</v>
      </c>
      <c r="C523" s="1">
        <v>8300000</v>
      </c>
      <c r="D523" s="1">
        <v>8300000</v>
      </c>
    </row>
    <row r="524" spans="1:4">
      <c r="A524" s="3" t="s">
        <v>62</v>
      </c>
      <c r="B524" s="2" t="s">
        <v>224</v>
      </c>
      <c r="C524" s="1">
        <f>SUM(C525:C527)</f>
        <v>25200000</v>
      </c>
      <c r="D524" s="1">
        <f>SUM(D525:D527)</f>
        <v>25200000</v>
      </c>
    </row>
    <row r="525" spans="1:4">
      <c r="A525" s="3" t="s">
        <v>10</v>
      </c>
      <c r="B525" s="2" t="s">
        <v>11</v>
      </c>
      <c r="C525" s="1">
        <v>8380000</v>
      </c>
      <c r="D525" s="1">
        <v>8380000</v>
      </c>
    </row>
    <row r="526" spans="1:4">
      <c r="A526" s="3" t="s">
        <v>33</v>
      </c>
      <c r="B526" s="2" t="s">
        <v>34</v>
      </c>
      <c r="C526" s="1">
        <v>5400000</v>
      </c>
      <c r="D526" s="1">
        <v>5400000</v>
      </c>
    </row>
    <row r="527" spans="1:4">
      <c r="A527" s="3" t="s">
        <v>12</v>
      </c>
      <c r="B527" s="2" t="s">
        <v>13</v>
      </c>
      <c r="C527" s="1">
        <v>11420000</v>
      </c>
      <c r="D527" s="1">
        <v>11420000</v>
      </c>
    </row>
    <row r="528" spans="1:4">
      <c r="A528" s="3" t="s">
        <v>122</v>
      </c>
      <c r="B528" s="2" t="s">
        <v>225</v>
      </c>
      <c r="C528" s="1">
        <f>SUM(C529:C532)</f>
        <v>27266000</v>
      </c>
      <c r="D528" s="1">
        <f>SUM(D529:D532)</f>
        <v>27266000</v>
      </c>
    </row>
    <row r="529" spans="1:4">
      <c r="A529" s="3" t="s">
        <v>10</v>
      </c>
      <c r="B529" s="2" t="s">
        <v>11</v>
      </c>
      <c r="C529" s="1">
        <v>2466000</v>
      </c>
      <c r="D529" s="1">
        <v>2466000</v>
      </c>
    </row>
    <row r="530" spans="1:4">
      <c r="A530" s="3" t="s">
        <v>28</v>
      </c>
      <c r="B530" s="2" t="s">
        <v>29</v>
      </c>
      <c r="C530" s="1">
        <v>17500000</v>
      </c>
      <c r="D530" s="1">
        <v>17500000</v>
      </c>
    </row>
    <row r="531" spans="1:4">
      <c r="A531" s="3" t="s">
        <v>33</v>
      </c>
      <c r="B531" s="2" t="s">
        <v>34</v>
      </c>
      <c r="C531" s="1">
        <v>4500000</v>
      </c>
      <c r="D531" s="1">
        <v>4500000</v>
      </c>
    </row>
    <row r="532" spans="1:4">
      <c r="A532" s="3" t="s">
        <v>12</v>
      </c>
      <c r="B532" s="2" t="s">
        <v>13</v>
      </c>
      <c r="C532" s="1">
        <v>2800000</v>
      </c>
      <c r="D532" s="1">
        <v>2800000</v>
      </c>
    </row>
    <row r="533" spans="1:4">
      <c r="A533" s="3" t="s">
        <v>124</v>
      </c>
      <c r="B533" s="2" t="s">
        <v>226</v>
      </c>
      <c r="C533" s="1">
        <f>SUM(C534:C536)</f>
        <v>59666000</v>
      </c>
      <c r="D533" s="1">
        <f>SUM(D534:D536)</f>
        <v>59666000</v>
      </c>
    </row>
    <row r="534" spans="1:4">
      <c r="A534" s="3" t="s">
        <v>10</v>
      </c>
      <c r="B534" s="2" t="s">
        <v>11</v>
      </c>
      <c r="C534" s="1">
        <v>8475000</v>
      </c>
      <c r="D534" s="1">
        <v>8475000</v>
      </c>
    </row>
    <row r="535" spans="1:4">
      <c r="A535" s="3" t="s">
        <v>33</v>
      </c>
      <c r="B535" s="2" t="s">
        <v>34</v>
      </c>
      <c r="C535" s="1">
        <v>12800000</v>
      </c>
      <c r="D535" s="1">
        <v>12800000</v>
      </c>
    </row>
    <row r="536" spans="1:4">
      <c r="A536" s="3" t="s">
        <v>12</v>
      </c>
      <c r="B536" s="2" t="s">
        <v>13</v>
      </c>
      <c r="C536" s="1">
        <v>38391000</v>
      </c>
      <c r="D536" s="1">
        <v>38391000</v>
      </c>
    </row>
    <row r="537" spans="1:4">
      <c r="A537" s="3" t="s">
        <v>126</v>
      </c>
      <c r="B537" s="2" t="s">
        <v>227</v>
      </c>
      <c r="C537" s="1">
        <f>SUM(C538:C541)</f>
        <v>131240000</v>
      </c>
      <c r="D537" s="1">
        <f>SUM(D538:D541)</f>
        <v>131240000</v>
      </c>
    </row>
    <row r="538" spans="1:4">
      <c r="A538" s="3" t="s">
        <v>10</v>
      </c>
      <c r="B538" s="2" t="s">
        <v>11</v>
      </c>
      <c r="C538" s="1">
        <v>11400000</v>
      </c>
      <c r="D538" s="1">
        <v>11400000</v>
      </c>
    </row>
    <row r="539" spans="1:4">
      <c r="A539" s="3" t="s">
        <v>83</v>
      </c>
      <c r="B539" s="2" t="s">
        <v>84</v>
      </c>
      <c r="C539" s="1">
        <v>108000000</v>
      </c>
      <c r="D539" s="1">
        <v>108000000</v>
      </c>
    </row>
    <row r="540" spans="1:4">
      <c r="A540" s="3" t="s">
        <v>33</v>
      </c>
      <c r="B540" s="2" t="s">
        <v>34</v>
      </c>
      <c r="C540" s="1">
        <v>6400000</v>
      </c>
      <c r="D540" s="1">
        <v>6400000</v>
      </c>
    </row>
    <row r="541" spans="1:4">
      <c r="A541" s="3" t="s">
        <v>12</v>
      </c>
      <c r="B541" s="2" t="s">
        <v>13</v>
      </c>
      <c r="C541" s="1">
        <v>5440000</v>
      </c>
      <c r="D541" s="1">
        <v>5440000</v>
      </c>
    </row>
    <row r="542" spans="1:4">
      <c r="A542" s="3" t="s">
        <v>128</v>
      </c>
      <c r="B542" s="2" t="s">
        <v>228</v>
      </c>
      <c r="C542" s="1">
        <f>SUM(C543:C545)</f>
        <v>25075000</v>
      </c>
      <c r="D542" s="1">
        <f>SUM(D543:D545)</f>
        <v>25075000</v>
      </c>
    </row>
    <row r="543" spans="1:4">
      <c r="A543" s="3" t="s">
        <v>10</v>
      </c>
      <c r="B543" s="2" t="s">
        <v>11</v>
      </c>
      <c r="C543" s="1">
        <v>4875000</v>
      </c>
      <c r="D543" s="1">
        <v>4875000</v>
      </c>
    </row>
    <row r="544" spans="1:4">
      <c r="A544" s="3" t="s">
        <v>33</v>
      </c>
      <c r="B544" s="2" t="s">
        <v>34</v>
      </c>
      <c r="C544" s="1">
        <v>8300000</v>
      </c>
      <c r="D544" s="1">
        <v>8300000</v>
      </c>
    </row>
    <row r="545" spans="1:4">
      <c r="A545" s="3" t="s">
        <v>12</v>
      </c>
      <c r="B545" s="2" t="s">
        <v>13</v>
      </c>
      <c r="C545" s="1">
        <v>11900000</v>
      </c>
      <c r="D545" s="1">
        <v>11900000</v>
      </c>
    </row>
    <row r="546" spans="1:4">
      <c r="A546" s="3" t="s">
        <v>145</v>
      </c>
      <c r="B546" s="2" t="s">
        <v>229</v>
      </c>
      <c r="C546" s="1">
        <f>SUM(C547:C549)</f>
        <v>217576000</v>
      </c>
      <c r="D546" s="1">
        <f>SUM(D547:D549)</f>
        <v>217576000</v>
      </c>
    </row>
    <row r="547" spans="1:4">
      <c r="A547" s="3" t="s">
        <v>10</v>
      </c>
      <c r="B547" s="2" t="s">
        <v>11</v>
      </c>
      <c r="C547" s="1">
        <v>1380000</v>
      </c>
      <c r="D547" s="1">
        <v>1380000</v>
      </c>
    </row>
    <row r="548" spans="1:4">
      <c r="A548" s="3" t="s">
        <v>28</v>
      </c>
      <c r="B548" s="2" t="s">
        <v>29</v>
      </c>
      <c r="C548" s="1">
        <v>120000000</v>
      </c>
      <c r="D548" s="1">
        <v>120000000</v>
      </c>
    </row>
    <row r="549" spans="1:4">
      <c r="A549" s="3" t="s">
        <v>12</v>
      </c>
      <c r="B549" s="2" t="s">
        <v>13</v>
      </c>
      <c r="C549" s="1">
        <v>96196000</v>
      </c>
      <c r="D549" s="1">
        <v>96196000</v>
      </c>
    </row>
    <row r="550" spans="1:4">
      <c r="A550" s="3" t="s">
        <v>147</v>
      </c>
      <c r="B550" s="2" t="s">
        <v>230</v>
      </c>
      <c r="C550" s="1">
        <f>SUM(C551:C552)</f>
        <v>19800000</v>
      </c>
      <c r="D550" s="1">
        <f>SUM(D551:D552)</f>
        <v>19800000</v>
      </c>
    </row>
    <row r="551" spans="1:4">
      <c r="A551" s="3" t="s">
        <v>10</v>
      </c>
      <c r="B551" s="2" t="s">
        <v>11</v>
      </c>
      <c r="C551" s="1">
        <v>3540000</v>
      </c>
      <c r="D551" s="1">
        <v>3540000</v>
      </c>
    </row>
    <row r="552" spans="1:4">
      <c r="A552" s="3" t="s">
        <v>12</v>
      </c>
      <c r="B552" s="2" t="s">
        <v>13</v>
      </c>
      <c r="C552" s="1">
        <v>16260000</v>
      </c>
      <c r="D552" s="1">
        <v>16260000</v>
      </c>
    </row>
    <row r="553" spans="1:4">
      <c r="A553" s="3" t="s">
        <v>165</v>
      </c>
      <c r="B553" s="2" t="s">
        <v>231</v>
      </c>
      <c r="C553" s="1">
        <f>SUM(C554:C557)</f>
        <v>120322000</v>
      </c>
      <c r="D553" s="1">
        <f>SUM(D554:D557)</f>
        <v>120322000</v>
      </c>
    </row>
    <row r="554" spans="1:4">
      <c r="A554" s="3" t="s">
        <v>10</v>
      </c>
      <c r="B554" s="2" t="s">
        <v>11</v>
      </c>
      <c r="C554" s="1">
        <v>20800000</v>
      </c>
      <c r="D554" s="1">
        <v>20800000</v>
      </c>
    </row>
    <row r="555" spans="1:4">
      <c r="A555" s="3" t="s">
        <v>28</v>
      </c>
      <c r="B555" s="2" t="s">
        <v>29</v>
      </c>
      <c r="C555" s="1">
        <v>9000000</v>
      </c>
      <c r="D555" s="1">
        <v>9000000</v>
      </c>
    </row>
    <row r="556" spans="1:4">
      <c r="A556" s="3" t="s">
        <v>33</v>
      </c>
      <c r="B556" s="2" t="s">
        <v>34</v>
      </c>
      <c r="C556" s="1">
        <v>11500000</v>
      </c>
      <c r="D556" s="1">
        <v>11500000</v>
      </c>
    </row>
    <row r="557" spans="1:4">
      <c r="A557" s="3" t="s">
        <v>12</v>
      </c>
      <c r="B557" s="2" t="s">
        <v>13</v>
      </c>
      <c r="C557" s="1">
        <v>79022000</v>
      </c>
      <c r="D557" s="1">
        <v>79022000</v>
      </c>
    </row>
    <row r="558" spans="1:4">
      <c r="A558" s="3" t="s">
        <v>166</v>
      </c>
      <c r="B558" s="2" t="s">
        <v>232</v>
      </c>
      <c r="C558" s="1">
        <f>SUM(C559:C560)</f>
        <v>43814000</v>
      </c>
      <c r="D558" s="1">
        <f>SUM(D559:D560)</f>
        <v>43814000</v>
      </c>
    </row>
    <row r="559" spans="1:4">
      <c r="A559" s="3" t="s">
        <v>10</v>
      </c>
      <c r="B559" s="2" t="s">
        <v>11</v>
      </c>
      <c r="C559" s="1">
        <v>10860000</v>
      </c>
      <c r="D559" s="1">
        <v>10860000</v>
      </c>
    </row>
    <row r="560" spans="1:4">
      <c r="A560" s="3" t="s">
        <v>12</v>
      </c>
      <c r="B560" s="2" t="s">
        <v>13</v>
      </c>
      <c r="C560" s="1">
        <v>32954000</v>
      </c>
      <c r="D560" s="1">
        <v>32954000</v>
      </c>
    </row>
    <row r="561" spans="1:4">
      <c r="A561" s="3" t="s">
        <v>233</v>
      </c>
      <c r="B561" s="2" t="s">
        <v>234</v>
      </c>
      <c r="C561" s="1">
        <f>SUM(C562:C564)</f>
        <v>40115000</v>
      </c>
      <c r="D561" s="1">
        <f>SUM(D562:D564)</f>
        <v>40115000</v>
      </c>
    </row>
    <row r="562" spans="1:4">
      <c r="A562" s="3" t="s">
        <v>10</v>
      </c>
      <c r="B562" s="2" t="s">
        <v>11</v>
      </c>
      <c r="C562" s="1">
        <v>11250000</v>
      </c>
      <c r="D562" s="1">
        <v>11250000</v>
      </c>
    </row>
    <row r="563" spans="1:4">
      <c r="A563" s="3" t="s">
        <v>33</v>
      </c>
      <c r="B563" s="2" t="s">
        <v>34</v>
      </c>
      <c r="C563" s="1">
        <v>13500000</v>
      </c>
      <c r="D563" s="1">
        <v>13500000</v>
      </c>
    </row>
    <row r="564" spans="1:4">
      <c r="A564" s="3" t="s">
        <v>12</v>
      </c>
      <c r="B564" s="2" t="s">
        <v>13</v>
      </c>
      <c r="C564" s="1">
        <v>15365000</v>
      </c>
      <c r="D564" s="1">
        <v>15365000</v>
      </c>
    </row>
    <row r="565" spans="1:4">
      <c r="A565" s="3" t="s">
        <v>235</v>
      </c>
      <c r="B565" s="2" t="s">
        <v>236</v>
      </c>
      <c r="C565" s="1">
        <f>C566</f>
        <v>325752000</v>
      </c>
      <c r="D565" s="1">
        <f>D566</f>
        <v>325752000</v>
      </c>
    </row>
    <row r="566" spans="1:4">
      <c r="A566" s="3" t="s">
        <v>30</v>
      </c>
      <c r="B566" s="2" t="s">
        <v>31</v>
      </c>
      <c r="C566" s="1">
        <v>325752000</v>
      </c>
      <c r="D566" s="1">
        <v>325752000</v>
      </c>
    </row>
    <row r="567" spans="1:4">
      <c r="A567" s="3" t="s">
        <v>237</v>
      </c>
      <c r="B567" s="2" t="s">
        <v>238</v>
      </c>
      <c r="C567" s="1">
        <f>C568</f>
        <v>180000000</v>
      </c>
      <c r="D567" s="1">
        <f>D568</f>
        <v>180000000</v>
      </c>
    </row>
    <row r="568" spans="1:4">
      <c r="A568" s="3" t="s">
        <v>239</v>
      </c>
      <c r="B568" s="2" t="s">
        <v>240</v>
      </c>
      <c r="C568" s="1">
        <v>180000000</v>
      </c>
      <c r="D568" s="1">
        <v>180000000</v>
      </c>
    </row>
    <row r="569" spans="1:4" s="6" customFormat="1">
      <c r="A569" s="5" t="s">
        <v>14</v>
      </c>
      <c r="B569" s="6" t="s">
        <v>241</v>
      </c>
      <c r="C569" s="7">
        <f>SUM(C570:C573)</f>
        <v>3402719000</v>
      </c>
      <c r="D569" s="7">
        <f>SUM(D570:D573)</f>
        <v>3402719000</v>
      </c>
    </row>
    <row r="570" spans="1:4">
      <c r="A570" s="3" t="s">
        <v>10</v>
      </c>
      <c r="B570" s="2" t="s">
        <v>11</v>
      </c>
      <c r="C570" s="1">
        <v>466139000</v>
      </c>
      <c r="D570" s="1">
        <v>466139000</v>
      </c>
    </row>
    <row r="571" spans="1:4">
      <c r="A571" s="3" t="s">
        <v>83</v>
      </c>
      <c r="B571" s="2" t="s">
        <v>84</v>
      </c>
      <c r="C571" s="1">
        <v>1754840000</v>
      </c>
      <c r="D571" s="1">
        <v>1754840000</v>
      </c>
    </row>
    <row r="572" spans="1:4">
      <c r="A572" s="3" t="s">
        <v>12</v>
      </c>
      <c r="B572" s="2" t="s">
        <v>13</v>
      </c>
      <c r="C572" s="1">
        <v>1144240000</v>
      </c>
      <c r="D572" s="1">
        <v>1144240000</v>
      </c>
    </row>
    <row r="573" spans="1:4">
      <c r="A573" s="3" t="s">
        <v>68</v>
      </c>
      <c r="B573" s="2" t="s">
        <v>69</v>
      </c>
      <c r="C573" s="1">
        <v>37500000</v>
      </c>
      <c r="D573" s="1">
        <v>37500000</v>
      </c>
    </row>
    <row r="574" spans="1:4" s="6" customFormat="1">
      <c r="A574" s="5" t="s">
        <v>20</v>
      </c>
      <c r="B574" s="6" t="s">
        <v>242</v>
      </c>
      <c r="C574" s="7">
        <f>SUM(C575,C580)</f>
        <v>3390687000</v>
      </c>
      <c r="D574" s="7">
        <f>SUM(D575,D580)</f>
        <v>3390687000</v>
      </c>
    </row>
    <row r="575" spans="1:4">
      <c r="A575" s="3" t="s">
        <v>16</v>
      </c>
      <c r="B575" s="2" t="s">
        <v>243</v>
      </c>
      <c r="C575" s="1">
        <f>SUM(C576:C579)</f>
        <v>3335087000</v>
      </c>
      <c r="D575" s="1">
        <f>SUM(D576:D579)</f>
        <v>3335087000</v>
      </c>
    </row>
    <row r="576" spans="1:4">
      <c r="A576" s="3" t="s">
        <v>10</v>
      </c>
      <c r="B576" s="2" t="s">
        <v>11</v>
      </c>
      <c r="C576" s="1">
        <v>697357000</v>
      </c>
      <c r="D576" s="1">
        <v>697357000</v>
      </c>
    </row>
    <row r="577" spans="1:4">
      <c r="A577" s="3" t="s">
        <v>83</v>
      </c>
      <c r="B577" s="2" t="s">
        <v>84</v>
      </c>
      <c r="C577" s="1">
        <v>1609860000</v>
      </c>
      <c r="D577" s="1">
        <v>1609860000</v>
      </c>
    </row>
    <row r="578" spans="1:4">
      <c r="A578" s="3" t="s">
        <v>12</v>
      </c>
      <c r="B578" s="2" t="s">
        <v>13</v>
      </c>
      <c r="C578" s="1">
        <v>1009120000</v>
      </c>
      <c r="D578" s="1">
        <v>1009120000</v>
      </c>
    </row>
    <row r="579" spans="1:4">
      <c r="A579" s="3" t="s">
        <v>68</v>
      </c>
      <c r="B579" s="2" t="s">
        <v>69</v>
      </c>
      <c r="C579" s="1">
        <v>18750000</v>
      </c>
      <c r="D579" s="1">
        <v>18750000</v>
      </c>
    </row>
    <row r="580" spans="1:4">
      <c r="A580" s="3" t="s">
        <v>18</v>
      </c>
      <c r="B580" s="2" t="s">
        <v>244</v>
      </c>
      <c r="C580" s="1">
        <f>SUM(C581:C583)</f>
        <v>55600000</v>
      </c>
      <c r="D580" s="1">
        <f>SUM(D581:D583)</f>
        <v>55600000</v>
      </c>
    </row>
    <row r="581" spans="1:4">
      <c r="A581" s="3" t="s">
        <v>10</v>
      </c>
      <c r="B581" s="2" t="s">
        <v>11</v>
      </c>
      <c r="C581" s="1">
        <v>17410000</v>
      </c>
      <c r="D581" s="1">
        <v>17410000</v>
      </c>
    </row>
    <row r="582" spans="1:4">
      <c r="A582" s="3" t="s">
        <v>33</v>
      </c>
      <c r="B582" s="2" t="s">
        <v>34</v>
      </c>
      <c r="C582" s="1">
        <v>11700000</v>
      </c>
      <c r="D582" s="1">
        <v>11700000</v>
      </c>
    </row>
    <row r="583" spans="1:4">
      <c r="A583" s="3" t="s">
        <v>12</v>
      </c>
      <c r="B583" s="2" t="s">
        <v>13</v>
      </c>
      <c r="C583" s="1">
        <v>26490000</v>
      </c>
      <c r="D583" s="1">
        <v>26490000</v>
      </c>
    </row>
    <row r="584" spans="1:4" s="6" customFormat="1">
      <c r="A584" s="5" t="s">
        <v>94</v>
      </c>
      <c r="B584" s="6" t="s">
        <v>178</v>
      </c>
      <c r="C584" s="7">
        <f>SUM(C585,C591)</f>
        <v>422638000</v>
      </c>
      <c r="D584" s="7">
        <f>SUM(D585,D591)</f>
        <v>422638000</v>
      </c>
    </row>
    <row r="585" spans="1:4">
      <c r="A585" s="3" t="s">
        <v>16</v>
      </c>
      <c r="B585" s="2" t="s">
        <v>245</v>
      </c>
      <c r="C585" s="1">
        <f>SUM(C586:C590)</f>
        <v>302832000</v>
      </c>
      <c r="D585" s="1">
        <f>SUM(D586:D590)</f>
        <v>302832000</v>
      </c>
    </row>
    <row r="586" spans="1:4">
      <c r="A586" s="3" t="s">
        <v>10</v>
      </c>
      <c r="B586" s="2" t="s">
        <v>11</v>
      </c>
      <c r="C586" s="1">
        <v>16472000</v>
      </c>
      <c r="D586" s="1">
        <v>16472000</v>
      </c>
    </row>
    <row r="587" spans="1:4">
      <c r="A587" s="3" t="s">
        <v>28</v>
      </c>
      <c r="B587" s="2" t="s">
        <v>29</v>
      </c>
      <c r="C587" s="1">
        <v>245700000</v>
      </c>
      <c r="D587" s="1">
        <v>245700000</v>
      </c>
    </row>
    <row r="588" spans="1:4">
      <c r="A588" s="3" t="s">
        <v>77</v>
      </c>
      <c r="B588" s="2" t="s">
        <v>78</v>
      </c>
      <c r="C588" s="1">
        <v>8250000</v>
      </c>
      <c r="D588" s="1">
        <v>8250000</v>
      </c>
    </row>
    <row r="589" spans="1:4">
      <c r="A589" s="3" t="s">
        <v>33</v>
      </c>
      <c r="B589" s="2" t="s">
        <v>34</v>
      </c>
      <c r="C589" s="1">
        <v>5000000</v>
      </c>
      <c r="D589" s="1">
        <v>5000000</v>
      </c>
    </row>
    <row r="590" spans="1:4">
      <c r="A590" s="3" t="s">
        <v>12</v>
      </c>
      <c r="B590" s="2" t="s">
        <v>13</v>
      </c>
      <c r="C590" s="1">
        <v>27410000</v>
      </c>
      <c r="D590" s="1">
        <v>27410000</v>
      </c>
    </row>
    <row r="591" spans="1:4">
      <c r="A591" s="3" t="s">
        <v>18</v>
      </c>
      <c r="B591" s="2" t="s">
        <v>246</v>
      </c>
      <c r="C591" s="1">
        <f>SUM(C592:C596)</f>
        <v>119806000</v>
      </c>
      <c r="D591" s="1">
        <f>SUM(D592:D596)</f>
        <v>119806000</v>
      </c>
    </row>
    <row r="592" spans="1:4">
      <c r="A592" s="3" t="s">
        <v>10</v>
      </c>
      <c r="B592" s="2" t="s">
        <v>11</v>
      </c>
      <c r="C592" s="1">
        <v>10100000</v>
      </c>
      <c r="D592" s="1">
        <v>10100000</v>
      </c>
    </row>
    <row r="593" spans="1:4">
      <c r="A593" s="3" t="s">
        <v>28</v>
      </c>
      <c r="B593" s="2" t="s">
        <v>29</v>
      </c>
      <c r="C593" s="1">
        <v>75056000</v>
      </c>
      <c r="D593" s="1">
        <v>75056000</v>
      </c>
    </row>
    <row r="594" spans="1:4">
      <c r="A594" s="3" t="s">
        <v>77</v>
      </c>
      <c r="B594" s="2" t="s">
        <v>78</v>
      </c>
      <c r="C594" s="1">
        <v>2250000</v>
      </c>
      <c r="D594" s="1">
        <v>2250000</v>
      </c>
    </row>
    <row r="595" spans="1:4">
      <c r="A595" s="3" t="s">
        <v>33</v>
      </c>
      <c r="B595" s="2" t="s">
        <v>34</v>
      </c>
      <c r="C595" s="1">
        <v>5400000</v>
      </c>
      <c r="D595" s="1">
        <v>5400000</v>
      </c>
    </row>
    <row r="596" spans="1:4">
      <c r="A596" s="3" t="s">
        <v>12</v>
      </c>
      <c r="B596" s="2" t="s">
        <v>13</v>
      </c>
      <c r="C596" s="1">
        <v>27000000</v>
      </c>
      <c r="D596" s="1">
        <v>27000000</v>
      </c>
    </row>
    <row r="597" spans="1:4" s="6" customFormat="1">
      <c r="A597" s="5" t="s">
        <v>247</v>
      </c>
      <c r="B597" s="6" t="s">
        <v>248</v>
      </c>
      <c r="C597" s="7">
        <f>SUM(C598,C635,C640)</f>
        <v>1017075000</v>
      </c>
      <c r="D597" s="7">
        <f>SUM(D598,D635,D640)</f>
        <v>1017075000</v>
      </c>
    </row>
    <row r="598" spans="1:4" s="6" customFormat="1">
      <c r="A598" s="5" t="s">
        <v>8</v>
      </c>
      <c r="B598" s="6" t="s">
        <v>249</v>
      </c>
      <c r="C598" s="7">
        <f>SUM(C599,C602,C606,C609,C615,C620,C624,C626,C631)</f>
        <v>387025000</v>
      </c>
      <c r="D598" s="7">
        <f>SUM(D599,D602,D606,D609,D615,D620,D624,D626,D631)</f>
        <v>387025000</v>
      </c>
    </row>
    <row r="599" spans="1:4">
      <c r="A599" s="3" t="s">
        <v>16</v>
      </c>
      <c r="B599" s="2" t="s">
        <v>250</v>
      </c>
      <c r="C599" s="1">
        <f>SUM(C600:C601)</f>
        <v>5600000</v>
      </c>
      <c r="D599" s="1">
        <f>SUM(D600:D601)</f>
        <v>5600000</v>
      </c>
    </row>
    <row r="600" spans="1:4">
      <c r="A600" s="3" t="s">
        <v>10</v>
      </c>
      <c r="B600" s="2" t="s">
        <v>11</v>
      </c>
      <c r="C600" s="1">
        <v>2680000</v>
      </c>
      <c r="D600" s="1">
        <v>2680000</v>
      </c>
    </row>
    <row r="601" spans="1:4">
      <c r="A601" s="3" t="s">
        <v>12</v>
      </c>
      <c r="B601" s="2" t="s">
        <v>13</v>
      </c>
      <c r="C601" s="1">
        <v>2920000</v>
      </c>
      <c r="D601" s="1">
        <v>2920000</v>
      </c>
    </row>
    <row r="602" spans="1:4">
      <c r="A602" s="3" t="s">
        <v>18</v>
      </c>
      <c r="B602" s="2" t="s">
        <v>251</v>
      </c>
      <c r="C602" s="1">
        <f>SUM(C603:C605)</f>
        <v>25060000</v>
      </c>
      <c r="D602" s="1">
        <f>SUM(D603:D605)</f>
        <v>25060000</v>
      </c>
    </row>
    <row r="603" spans="1:4">
      <c r="A603" s="3" t="s">
        <v>10</v>
      </c>
      <c r="B603" s="2" t="s">
        <v>11</v>
      </c>
      <c r="C603" s="1">
        <v>8020000</v>
      </c>
      <c r="D603" s="1">
        <v>8020000</v>
      </c>
    </row>
    <row r="604" spans="1:4">
      <c r="A604" s="3" t="s">
        <v>28</v>
      </c>
      <c r="B604" s="2" t="s">
        <v>29</v>
      </c>
      <c r="C604" s="1">
        <v>11200000</v>
      </c>
      <c r="D604" s="1">
        <v>11200000</v>
      </c>
    </row>
    <row r="605" spans="1:4">
      <c r="A605" s="3" t="s">
        <v>12</v>
      </c>
      <c r="B605" s="2" t="s">
        <v>13</v>
      </c>
      <c r="C605" s="1">
        <v>5840000</v>
      </c>
      <c r="D605" s="1">
        <v>5840000</v>
      </c>
    </row>
    <row r="606" spans="1:4">
      <c r="A606" s="3" t="s">
        <v>42</v>
      </c>
      <c r="B606" s="2" t="s">
        <v>252</v>
      </c>
      <c r="C606" s="1">
        <f>SUM(C607:C608)</f>
        <v>84932000</v>
      </c>
      <c r="D606" s="1">
        <f>SUM(D607:D608)</f>
        <v>84932000</v>
      </c>
    </row>
    <row r="607" spans="1:4">
      <c r="A607" s="3" t="s">
        <v>10</v>
      </c>
      <c r="B607" s="2" t="s">
        <v>11</v>
      </c>
      <c r="C607" s="1">
        <v>45712000</v>
      </c>
      <c r="D607" s="1">
        <v>45712000</v>
      </c>
    </row>
    <row r="608" spans="1:4">
      <c r="A608" s="3" t="s">
        <v>12</v>
      </c>
      <c r="B608" s="2" t="s">
        <v>13</v>
      </c>
      <c r="C608" s="1">
        <v>39220000</v>
      </c>
      <c r="D608" s="1">
        <v>39220000</v>
      </c>
    </row>
    <row r="609" spans="1:4">
      <c r="A609" s="3" t="s">
        <v>44</v>
      </c>
      <c r="B609" s="2" t="s">
        <v>253</v>
      </c>
      <c r="C609" s="1">
        <f>SUM(C610:C614)</f>
        <v>29442000</v>
      </c>
      <c r="D609" s="1">
        <f>SUM(D610:D614)</f>
        <v>29442000</v>
      </c>
    </row>
    <row r="610" spans="1:4">
      <c r="A610" s="3" t="s">
        <v>10</v>
      </c>
      <c r="B610" s="2" t="s">
        <v>11</v>
      </c>
      <c r="C610" s="1">
        <v>6810000</v>
      </c>
      <c r="D610" s="1">
        <v>6810000</v>
      </c>
    </row>
    <row r="611" spans="1:4">
      <c r="A611" s="3" t="s">
        <v>83</v>
      </c>
      <c r="B611" s="2" t="s">
        <v>84</v>
      </c>
      <c r="C611" s="1">
        <v>8000000</v>
      </c>
      <c r="D611" s="1">
        <v>8000000</v>
      </c>
    </row>
    <row r="612" spans="1:4">
      <c r="A612" s="3" t="s">
        <v>28</v>
      </c>
      <c r="B612" s="2" t="s">
        <v>29</v>
      </c>
      <c r="C612" s="1">
        <v>1120000</v>
      </c>
      <c r="D612" s="1">
        <v>1120000</v>
      </c>
    </row>
    <row r="613" spans="1:4">
      <c r="A613" s="3" t="s">
        <v>33</v>
      </c>
      <c r="B613" s="2" t="s">
        <v>34</v>
      </c>
      <c r="C613" s="1">
        <v>10000000</v>
      </c>
      <c r="D613" s="1">
        <v>10000000</v>
      </c>
    </row>
    <row r="614" spans="1:4">
      <c r="A614" s="3" t="s">
        <v>12</v>
      </c>
      <c r="B614" s="2" t="s">
        <v>13</v>
      </c>
      <c r="C614" s="1">
        <v>3512000</v>
      </c>
      <c r="D614" s="1">
        <v>3512000</v>
      </c>
    </row>
    <row r="615" spans="1:4">
      <c r="A615" s="3" t="s">
        <v>46</v>
      </c>
      <c r="B615" s="2" t="s">
        <v>254</v>
      </c>
      <c r="C615" s="1">
        <f>SUM(C616:C619)</f>
        <v>14705000</v>
      </c>
      <c r="D615" s="1">
        <f>SUM(D616:D619)</f>
        <v>14705000</v>
      </c>
    </row>
    <row r="616" spans="1:4">
      <c r="A616" s="3" t="s">
        <v>10</v>
      </c>
      <c r="B616" s="2" t="s">
        <v>11</v>
      </c>
      <c r="C616" s="1">
        <v>3305000</v>
      </c>
      <c r="D616" s="1">
        <v>3305000</v>
      </c>
    </row>
    <row r="617" spans="1:4">
      <c r="A617" s="3" t="s">
        <v>83</v>
      </c>
      <c r="B617" s="2" t="s">
        <v>84</v>
      </c>
      <c r="C617" s="1">
        <v>5000000</v>
      </c>
      <c r="D617" s="1">
        <v>5000000</v>
      </c>
    </row>
    <row r="618" spans="1:4">
      <c r="A618" s="3" t="s">
        <v>33</v>
      </c>
      <c r="B618" s="2" t="s">
        <v>34</v>
      </c>
      <c r="C618" s="1">
        <v>5000000</v>
      </c>
      <c r="D618" s="1">
        <v>5000000</v>
      </c>
    </row>
    <row r="619" spans="1:4">
      <c r="A619" s="3" t="s">
        <v>12</v>
      </c>
      <c r="B619" s="2" t="s">
        <v>13</v>
      </c>
      <c r="C619" s="1">
        <v>1400000</v>
      </c>
      <c r="D619" s="1">
        <v>1400000</v>
      </c>
    </row>
    <row r="620" spans="1:4">
      <c r="A620" s="3" t="s">
        <v>54</v>
      </c>
      <c r="B620" s="2" t="s">
        <v>255</v>
      </c>
      <c r="C620" s="1">
        <f>SUM(C621:C623)</f>
        <v>15879000</v>
      </c>
      <c r="D620" s="1">
        <f>SUM(D621:D623)</f>
        <v>15879000</v>
      </c>
    </row>
    <row r="621" spans="1:4">
      <c r="A621" s="3" t="s">
        <v>10</v>
      </c>
      <c r="B621" s="2" t="s">
        <v>11</v>
      </c>
      <c r="C621" s="1">
        <v>3189000</v>
      </c>
      <c r="D621" s="1">
        <v>3189000</v>
      </c>
    </row>
    <row r="622" spans="1:4">
      <c r="A622" s="3" t="s">
        <v>28</v>
      </c>
      <c r="B622" s="2" t="s">
        <v>29</v>
      </c>
      <c r="C622" s="1">
        <v>10500000</v>
      </c>
      <c r="D622" s="1">
        <v>10500000</v>
      </c>
    </row>
    <row r="623" spans="1:4">
      <c r="A623" s="3" t="s">
        <v>12</v>
      </c>
      <c r="B623" s="2" t="s">
        <v>13</v>
      </c>
      <c r="C623" s="1">
        <v>2190000</v>
      </c>
      <c r="D623" s="1">
        <v>2190000</v>
      </c>
    </row>
    <row r="624" spans="1:4">
      <c r="A624" s="3" t="s">
        <v>56</v>
      </c>
      <c r="B624" s="2" t="s">
        <v>256</v>
      </c>
      <c r="C624" s="1">
        <f>C625</f>
        <v>7255000</v>
      </c>
      <c r="D624" s="1">
        <f>D625</f>
        <v>7255000</v>
      </c>
    </row>
    <row r="625" spans="1:4">
      <c r="A625" s="3" t="s">
        <v>10</v>
      </c>
      <c r="B625" s="2" t="s">
        <v>11</v>
      </c>
      <c r="C625" s="1">
        <v>7255000</v>
      </c>
      <c r="D625" s="1">
        <v>7255000</v>
      </c>
    </row>
    <row r="626" spans="1:4">
      <c r="A626" s="3" t="s">
        <v>58</v>
      </c>
      <c r="B626" s="2" t="s">
        <v>257</v>
      </c>
      <c r="C626" s="1">
        <f>SUM(C627:C630)</f>
        <v>31460000</v>
      </c>
      <c r="D626" s="1">
        <f>SUM(D627:D630)</f>
        <v>31460000</v>
      </c>
    </row>
    <row r="627" spans="1:4">
      <c r="A627" s="3" t="s">
        <v>10</v>
      </c>
      <c r="B627" s="2" t="s">
        <v>11</v>
      </c>
      <c r="C627" s="1">
        <v>7070000</v>
      </c>
      <c r="D627" s="1">
        <v>7070000</v>
      </c>
    </row>
    <row r="628" spans="1:4">
      <c r="A628" s="3" t="s">
        <v>28</v>
      </c>
      <c r="B628" s="2" t="s">
        <v>29</v>
      </c>
      <c r="C628" s="1">
        <v>7250000</v>
      </c>
      <c r="D628" s="1">
        <v>7250000</v>
      </c>
    </row>
    <row r="629" spans="1:4">
      <c r="A629" s="3" t="s">
        <v>77</v>
      </c>
      <c r="B629" s="2" t="s">
        <v>78</v>
      </c>
      <c r="C629" s="1">
        <v>10000000</v>
      </c>
      <c r="D629" s="1">
        <v>10000000</v>
      </c>
    </row>
    <row r="630" spans="1:4">
      <c r="A630" s="3" t="s">
        <v>12</v>
      </c>
      <c r="B630" s="2" t="s">
        <v>13</v>
      </c>
      <c r="C630" s="1">
        <v>7140000</v>
      </c>
      <c r="D630" s="1">
        <v>7140000</v>
      </c>
    </row>
    <row r="631" spans="1:4">
      <c r="A631" s="3" t="s">
        <v>60</v>
      </c>
      <c r="B631" s="2" t="s">
        <v>258</v>
      </c>
      <c r="C631" s="1">
        <f>SUM(C632:C634)</f>
        <v>172692000</v>
      </c>
      <c r="D631" s="1">
        <f>SUM(D632:D634)</f>
        <v>172692000</v>
      </c>
    </row>
    <row r="632" spans="1:4">
      <c r="A632" s="3" t="s">
        <v>10</v>
      </c>
      <c r="B632" s="2" t="s">
        <v>11</v>
      </c>
      <c r="C632" s="1">
        <v>2630000</v>
      </c>
      <c r="D632" s="1">
        <v>2630000</v>
      </c>
    </row>
    <row r="633" spans="1:4">
      <c r="A633" s="3" t="s">
        <v>28</v>
      </c>
      <c r="B633" s="2" t="s">
        <v>29</v>
      </c>
      <c r="C633" s="1">
        <v>6500000</v>
      </c>
      <c r="D633" s="1">
        <v>6500000</v>
      </c>
    </row>
    <row r="634" spans="1:4">
      <c r="A634" s="3" t="s">
        <v>12</v>
      </c>
      <c r="B634" s="2" t="s">
        <v>13</v>
      </c>
      <c r="C634" s="1">
        <v>163562000</v>
      </c>
      <c r="D634" s="1">
        <v>163562000</v>
      </c>
    </row>
    <row r="635" spans="1:4" s="6" customFormat="1">
      <c r="A635" s="5" t="s">
        <v>14</v>
      </c>
      <c r="B635" s="6" t="s">
        <v>259</v>
      </c>
      <c r="C635" s="7">
        <f>C636</f>
        <v>511138000</v>
      </c>
      <c r="D635" s="7">
        <f>D636</f>
        <v>511138000</v>
      </c>
    </row>
    <row r="636" spans="1:4">
      <c r="A636" s="3" t="s">
        <v>16</v>
      </c>
      <c r="B636" s="2" t="s">
        <v>260</v>
      </c>
      <c r="C636" s="1">
        <f>SUM(C637:C639)</f>
        <v>511138000</v>
      </c>
      <c r="D636" s="1">
        <f>SUM(D637:D639)</f>
        <v>511138000</v>
      </c>
    </row>
    <row r="637" spans="1:4">
      <c r="A637" s="3" t="s">
        <v>10</v>
      </c>
      <c r="B637" s="2" t="s">
        <v>11</v>
      </c>
      <c r="C637" s="1">
        <v>32508000</v>
      </c>
      <c r="D637" s="1">
        <v>32508000</v>
      </c>
    </row>
    <row r="638" spans="1:4">
      <c r="A638" s="3" t="s">
        <v>83</v>
      </c>
      <c r="B638" s="2" t="s">
        <v>84</v>
      </c>
      <c r="C638" s="1">
        <v>353300000</v>
      </c>
      <c r="D638" s="1">
        <v>353300000</v>
      </c>
    </row>
    <row r="639" spans="1:4">
      <c r="A639" s="3" t="s">
        <v>12</v>
      </c>
      <c r="B639" s="2" t="s">
        <v>13</v>
      </c>
      <c r="C639" s="1">
        <v>125330000</v>
      </c>
      <c r="D639" s="1">
        <v>125330000</v>
      </c>
    </row>
    <row r="640" spans="1:4" s="6" customFormat="1">
      <c r="A640" s="5" t="s">
        <v>20</v>
      </c>
      <c r="B640" s="6" t="s">
        <v>178</v>
      </c>
      <c r="C640" s="7">
        <f>SUM(C641,C645)</f>
        <v>118912000</v>
      </c>
      <c r="D640" s="7">
        <f>SUM(D641,D645)</f>
        <v>118912000</v>
      </c>
    </row>
    <row r="641" spans="1:4">
      <c r="A641" s="3" t="s">
        <v>16</v>
      </c>
      <c r="B641" s="2" t="s">
        <v>261</v>
      </c>
      <c r="C641" s="1">
        <f>SUM(C642:C644)</f>
        <v>91097000</v>
      </c>
      <c r="D641" s="1">
        <f>SUM(D642:D644)</f>
        <v>91097000</v>
      </c>
    </row>
    <row r="642" spans="1:4">
      <c r="A642" s="3" t="s">
        <v>10</v>
      </c>
      <c r="B642" s="2" t="s">
        <v>11</v>
      </c>
      <c r="C642" s="1">
        <v>26950000</v>
      </c>
      <c r="D642" s="1">
        <v>26950000</v>
      </c>
    </row>
    <row r="643" spans="1:4">
      <c r="A643" s="3" t="s">
        <v>28</v>
      </c>
      <c r="B643" s="2" t="s">
        <v>29</v>
      </c>
      <c r="C643" s="1">
        <v>43125000</v>
      </c>
      <c r="D643" s="1">
        <v>43125000</v>
      </c>
    </row>
    <row r="644" spans="1:4">
      <c r="A644" s="3" t="s">
        <v>12</v>
      </c>
      <c r="B644" s="2" t="s">
        <v>13</v>
      </c>
      <c r="C644" s="1">
        <v>21022000</v>
      </c>
      <c r="D644" s="1">
        <v>21022000</v>
      </c>
    </row>
    <row r="645" spans="1:4">
      <c r="A645" s="3" t="s">
        <v>18</v>
      </c>
      <c r="B645" s="2" t="s">
        <v>262</v>
      </c>
      <c r="C645" s="1">
        <f>SUM(C646:C648)</f>
        <v>27815000</v>
      </c>
      <c r="D645" s="1">
        <f>SUM(D646:D648)</f>
        <v>27815000</v>
      </c>
    </row>
    <row r="646" spans="1:4">
      <c r="A646" s="3" t="s">
        <v>10</v>
      </c>
      <c r="B646" s="2" t="s">
        <v>11</v>
      </c>
      <c r="C646" s="1">
        <v>10575000</v>
      </c>
      <c r="D646" s="1">
        <v>10575000</v>
      </c>
    </row>
    <row r="647" spans="1:4">
      <c r="A647" s="3" t="s">
        <v>33</v>
      </c>
      <c r="B647" s="2" t="s">
        <v>34</v>
      </c>
      <c r="C647" s="1">
        <v>11600000</v>
      </c>
      <c r="D647" s="1">
        <v>11600000</v>
      </c>
    </row>
    <row r="648" spans="1:4">
      <c r="A648" s="3" t="s">
        <v>12</v>
      </c>
      <c r="B648" s="2" t="s">
        <v>13</v>
      </c>
      <c r="C648" s="1">
        <v>5640000</v>
      </c>
      <c r="D648" s="1">
        <v>5640000</v>
      </c>
    </row>
    <row r="649" spans="1:4" s="6" customFormat="1">
      <c r="A649" s="5" t="s">
        <v>263</v>
      </c>
      <c r="B649" s="6" t="s">
        <v>264</v>
      </c>
      <c r="C649" s="7">
        <f>SUM(C650,C675)</f>
        <v>2004235000</v>
      </c>
      <c r="D649" s="7">
        <f>SUM(D650,D675)</f>
        <v>2004235000</v>
      </c>
    </row>
    <row r="650" spans="1:4" s="6" customFormat="1">
      <c r="A650" s="5" t="s">
        <v>8</v>
      </c>
      <c r="B650" s="6" t="s">
        <v>265</v>
      </c>
      <c r="C650" s="7">
        <f>SUM(C651,C656,C661,C666,C670)</f>
        <v>804235000</v>
      </c>
      <c r="D650" s="7">
        <f>SUM(D651,D656,D661,D666,D670)</f>
        <v>804235000</v>
      </c>
    </row>
    <row r="651" spans="1:4">
      <c r="A651" s="3" t="s">
        <v>16</v>
      </c>
      <c r="B651" s="2" t="s">
        <v>266</v>
      </c>
      <c r="C651" s="1">
        <f>SUM(C652:C655)</f>
        <v>175502000</v>
      </c>
      <c r="D651" s="1">
        <f>SUM(D652:D655)</f>
        <v>175502000</v>
      </c>
    </row>
    <row r="652" spans="1:4">
      <c r="A652" s="3" t="s">
        <v>10</v>
      </c>
      <c r="B652" s="2" t="s">
        <v>11</v>
      </c>
      <c r="C652" s="1">
        <v>6050000</v>
      </c>
      <c r="D652" s="1">
        <v>6050000</v>
      </c>
    </row>
    <row r="653" spans="1:4">
      <c r="A653" s="3" t="s">
        <v>28</v>
      </c>
      <c r="B653" s="2" t="s">
        <v>29</v>
      </c>
      <c r="C653" s="1">
        <v>150000000</v>
      </c>
      <c r="D653" s="1">
        <v>150000000</v>
      </c>
    </row>
    <row r="654" spans="1:4">
      <c r="A654" s="3" t="s">
        <v>33</v>
      </c>
      <c r="B654" s="2" t="s">
        <v>34</v>
      </c>
      <c r="C654" s="1">
        <v>11800000</v>
      </c>
      <c r="D654" s="1">
        <v>11800000</v>
      </c>
    </row>
    <row r="655" spans="1:4">
      <c r="A655" s="3" t="s">
        <v>12</v>
      </c>
      <c r="B655" s="2" t="s">
        <v>13</v>
      </c>
      <c r="C655" s="1">
        <v>7652000</v>
      </c>
      <c r="D655" s="1">
        <v>7652000</v>
      </c>
    </row>
    <row r="656" spans="1:4">
      <c r="A656" s="3" t="s">
        <v>18</v>
      </c>
      <c r="B656" s="2" t="s">
        <v>267</v>
      </c>
      <c r="C656" s="1">
        <f>SUM(C657:C660)</f>
        <v>150502000</v>
      </c>
      <c r="D656" s="1">
        <f>SUM(D657:D660)</f>
        <v>150502000</v>
      </c>
    </row>
    <row r="657" spans="1:4">
      <c r="A657" s="3" t="s">
        <v>10</v>
      </c>
      <c r="B657" s="2" t="s">
        <v>11</v>
      </c>
      <c r="C657" s="1">
        <v>6050000</v>
      </c>
      <c r="D657" s="1">
        <v>6050000</v>
      </c>
    </row>
    <row r="658" spans="1:4">
      <c r="A658" s="3" t="s">
        <v>28</v>
      </c>
      <c r="B658" s="2" t="s">
        <v>29</v>
      </c>
      <c r="C658" s="1">
        <v>125000000</v>
      </c>
      <c r="D658" s="1">
        <v>125000000</v>
      </c>
    </row>
    <row r="659" spans="1:4">
      <c r="A659" s="3" t="s">
        <v>33</v>
      </c>
      <c r="B659" s="2" t="s">
        <v>34</v>
      </c>
      <c r="C659" s="1">
        <v>11800000</v>
      </c>
      <c r="D659" s="1">
        <v>11800000</v>
      </c>
    </row>
    <row r="660" spans="1:4">
      <c r="A660" s="3" t="s">
        <v>12</v>
      </c>
      <c r="B660" s="2" t="s">
        <v>13</v>
      </c>
      <c r="C660" s="1">
        <v>7652000</v>
      </c>
      <c r="D660" s="1">
        <v>7652000</v>
      </c>
    </row>
    <row r="661" spans="1:4">
      <c r="A661" s="3" t="s">
        <v>42</v>
      </c>
      <c r="B661" s="2" t="s">
        <v>268</v>
      </c>
      <c r="C661" s="1">
        <f>SUM(C662:C665)</f>
        <v>121942000</v>
      </c>
      <c r="D661" s="1">
        <f>SUM(D662:D665)</f>
        <v>121942000</v>
      </c>
    </row>
    <row r="662" spans="1:4">
      <c r="A662" s="3" t="s">
        <v>10</v>
      </c>
      <c r="B662" s="2" t="s">
        <v>11</v>
      </c>
      <c r="C662" s="1">
        <v>3100000</v>
      </c>
      <c r="D662" s="1">
        <v>3100000</v>
      </c>
    </row>
    <row r="663" spans="1:4">
      <c r="A663" s="3" t="s">
        <v>33</v>
      </c>
      <c r="B663" s="2" t="s">
        <v>34</v>
      </c>
      <c r="C663" s="1">
        <v>20800000</v>
      </c>
      <c r="D663" s="1">
        <v>20800000</v>
      </c>
    </row>
    <row r="664" spans="1:4">
      <c r="A664" s="3" t="s">
        <v>12</v>
      </c>
      <c r="B664" s="2" t="s">
        <v>13</v>
      </c>
      <c r="C664" s="1">
        <v>3320000</v>
      </c>
      <c r="D664" s="1">
        <v>3320000</v>
      </c>
    </row>
    <row r="665" spans="1:4">
      <c r="A665" s="3" t="s">
        <v>35</v>
      </c>
      <c r="B665" s="2" t="s">
        <v>36</v>
      </c>
      <c r="C665" s="1">
        <v>94722000</v>
      </c>
      <c r="D665" s="1">
        <v>94722000</v>
      </c>
    </row>
    <row r="666" spans="1:4">
      <c r="A666" s="3" t="s">
        <v>44</v>
      </c>
      <c r="B666" s="2" t="s">
        <v>269</v>
      </c>
      <c r="C666" s="1">
        <f>SUM(C667:C669)</f>
        <v>116630000</v>
      </c>
      <c r="D666" s="1">
        <f>SUM(D667:D669)</f>
        <v>116630000</v>
      </c>
    </row>
    <row r="667" spans="1:4">
      <c r="A667" s="3" t="s">
        <v>10</v>
      </c>
      <c r="B667" s="2" t="s">
        <v>11</v>
      </c>
      <c r="C667" s="1">
        <v>2450000</v>
      </c>
      <c r="D667" s="1">
        <v>2450000</v>
      </c>
    </row>
    <row r="668" spans="1:4">
      <c r="A668" s="3" t="s">
        <v>33</v>
      </c>
      <c r="B668" s="2" t="s">
        <v>34</v>
      </c>
      <c r="C668" s="1">
        <v>13500000</v>
      </c>
      <c r="D668" s="1">
        <v>13500000</v>
      </c>
    </row>
    <row r="669" spans="1:4">
      <c r="A669" s="3" t="s">
        <v>35</v>
      </c>
      <c r="B669" s="2" t="s">
        <v>36</v>
      </c>
      <c r="C669" s="1">
        <v>100680000</v>
      </c>
      <c r="D669" s="1">
        <v>100680000</v>
      </c>
    </row>
    <row r="670" spans="1:4">
      <c r="A670" s="3" t="s">
        <v>46</v>
      </c>
      <c r="B670" s="2" t="s">
        <v>270</v>
      </c>
      <c r="C670" s="1">
        <f>SUM(C671:C674)</f>
        <v>239659000</v>
      </c>
      <c r="D670" s="1">
        <f>SUM(D671:D674)</f>
        <v>239659000</v>
      </c>
    </row>
    <row r="671" spans="1:4">
      <c r="A671" s="3" t="s">
        <v>10</v>
      </c>
      <c r="B671" s="2" t="s">
        <v>11</v>
      </c>
      <c r="C671" s="1">
        <v>3682000</v>
      </c>
      <c r="D671" s="1">
        <v>3682000</v>
      </c>
    </row>
    <row r="672" spans="1:4">
      <c r="A672" s="3" t="s">
        <v>33</v>
      </c>
      <c r="B672" s="2" t="s">
        <v>34</v>
      </c>
      <c r="C672" s="1">
        <v>20800000</v>
      </c>
      <c r="D672" s="1">
        <v>20800000</v>
      </c>
    </row>
    <row r="673" spans="1:4">
      <c r="A673" s="3" t="s">
        <v>12</v>
      </c>
      <c r="B673" s="2" t="s">
        <v>13</v>
      </c>
      <c r="C673" s="1">
        <v>3320000</v>
      </c>
      <c r="D673" s="1">
        <v>3320000</v>
      </c>
    </row>
    <row r="674" spans="1:4">
      <c r="A674" s="3" t="s">
        <v>35</v>
      </c>
      <c r="B674" s="2" t="s">
        <v>36</v>
      </c>
      <c r="C674" s="1">
        <v>211857000</v>
      </c>
      <c r="D674" s="1">
        <v>211857000</v>
      </c>
    </row>
    <row r="675" spans="1:4" s="6" customFormat="1">
      <c r="A675" s="5" t="s">
        <v>14</v>
      </c>
      <c r="B675" s="6" t="s">
        <v>228</v>
      </c>
      <c r="C675" s="7">
        <f>SUM(C676,C680,C684,C688,C692,C695,C699,C703,C706,C710)</f>
        <v>1200000000</v>
      </c>
      <c r="D675" s="7">
        <f>SUM(D676,D680,D684,D688,D692,D695,D699,D703,D706,D710)</f>
        <v>1200000000</v>
      </c>
    </row>
    <row r="676" spans="1:4">
      <c r="A676" s="3" t="s">
        <v>16</v>
      </c>
      <c r="B676" s="2" t="s">
        <v>271</v>
      </c>
      <c r="C676" s="1">
        <f>SUM(C677:C679)</f>
        <v>155842000</v>
      </c>
      <c r="D676" s="1">
        <f>SUM(D677:D679)</f>
        <v>155842000</v>
      </c>
    </row>
    <row r="677" spans="1:4">
      <c r="A677" s="3" t="s">
        <v>10</v>
      </c>
      <c r="B677" s="2" t="s">
        <v>11</v>
      </c>
      <c r="C677" s="1">
        <v>4750000</v>
      </c>
      <c r="D677" s="1">
        <v>4750000</v>
      </c>
    </row>
    <row r="678" spans="1:4">
      <c r="A678" s="3" t="s">
        <v>33</v>
      </c>
      <c r="B678" s="2" t="s">
        <v>34</v>
      </c>
      <c r="C678" s="1">
        <v>26800000</v>
      </c>
      <c r="D678" s="1">
        <v>26800000</v>
      </c>
    </row>
    <row r="679" spans="1:4">
      <c r="A679" s="3" t="s">
        <v>12</v>
      </c>
      <c r="B679" s="2" t="s">
        <v>13</v>
      </c>
      <c r="C679" s="1">
        <v>124292000</v>
      </c>
      <c r="D679" s="1">
        <v>124292000</v>
      </c>
    </row>
    <row r="680" spans="1:4">
      <c r="A680" s="3" t="s">
        <v>18</v>
      </c>
      <c r="B680" s="2" t="s">
        <v>272</v>
      </c>
      <c r="C680" s="1">
        <f>SUM(C681:C683)</f>
        <v>125858000</v>
      </c>
      <c r="D680" s="1">
        <f>SUM(D681:D683)</f>
        <v>125858000</v>
      </c>
    </row>
    <row r="681" spans="1:4">
      <c r="A681" s="3" t="s">
        <v>10</v>
      </c>
      <c r="B681" s="2" t="s">
        <v>11</v>
      </c>
      <c r="C681" s="1">
        <v>4750000</v>
      </c>
      <c r="D681" s="1">
        <v>4750000</v>
      </c>
    </row>
    <row r="682" spans="1:4">
      <c r="A682" s="3" t="s">
        <v>33</v>
      </c>
      <c r="B682" s="2" t="s">
        <v>34</v>
      </c>
      <c r="C682" s="1">
        <v>9000000</v>
      </c>
      <c r="D682" s="1">
        <v>9000000</v>
      </c>
    </row>
    <row r="683" spans="1:4">
      <c r="A683" s="3" t="s">
        <v>12</v>
      </c>
      <c r="B683" s="2" t="s">
        <v>13</v>
      </c>
      <c r="C683" s="1">
        <v>112108000</v>
      </c>
      <c r="D683" s="1">
        <v>112108000</v>
      </c>
    </row>
    <row r="684" spans="1:4">
      <c r="A684" s="3" t="s">
        <v>42</v>
      </c>
      <c r="B684" s="2" t="s">
        <v>273</v>
      </c>
      <c r="C684" s="1">
        <f>SUM(C685:C687)</f>
        <v>126158000</v>
      </c>
      <c r="D684" s="1">
        <f>SUM(D685:D687)</f>
        <v>126158000</v>
      </c>
    </row>
    <row r="685" spans="1:4">
      <c r="A685" s="3" t="s">
        <v>10</v>
      </c>
      <c r="B685" s="2" t="s">
        <v>11</v>
      </c>
      <c r="C685" s="1">
        <v>5050000</v>
      </c>
      <c r="D685" s="1">
        <v>5050000</v>
      </c>
    </row>
    <row r="686" spans="1:4">
      <c r="A686" s="3" t="s">
        <v>33</v>
      </c>
      <c r="B686" s="2" t="s">
        <v>34</v>
      </c>
      <c r="C686" s="1">
        <v>9000000</v>
      </c>
      <c r="D686" s="1">
        <v>9000000</v>
      </c>
    </row>
    <row r="687" spans="1:4">
      <c r="A687" s="3" t="s">
        <v>12</v>
      </c>
      <c r="B687" s="2" t="s">
        <v>13</v>
      </c>
      <c r="C687" s="1">
        <v>112108000</v>
      </c>
      <c r="D687" s="1">
        <v>112108000</v>
      </c>
    </row>
    <row r="688" spans="1:4">
      <c r="A688" s="3" t="s">
        <v>44</v>
      </c>
      <c r="B688" s="2" t="s">
        <v>274</v>
      </c>
      <c r="C688" s="1">
        <f>SUM(C689:C691)</f>
        <v>51100000</v>
      </c>
      <c r="D688" s="1">
        <f>SUM(D689:D691)</f>
        <v>51100000</v>
      </c>
    </row>
    <row r="689" spans="1:4">
      <c r="A689" s="3" t="s">
        <v>10</v>
      </c>
      <c r="B689" s="2" t="s">
        <v>11</v>
      </c>
      <c r="C689" s="1">
        <v>2800000</v>
      </c>
      <c r="D689" s="1">
        <v>2800000</v>
      </c>
    </row>
    <row r="690" spans="1:4">
      <c r="A690" s="3" t="s">
        <v>28</v>
      </c>
      <c r="B690" s="2" t="s">
        <v>29</v>
      </c>
      <c r="C690" s="1">
        <v>40000000</v>
      </c>
      <c r="D690" s="1">
        <v>40000000</v>
      </c>
    </row>
    <row r="691" spans="1:4">
      <c r="A691" s="3" t="s">
        <v>12</v>
      </c>
      <c r="B691" s="2" t="s">
        <v>13</v>
      </c>
      <c r="C691" s="1">
        <v>8300000</v>
      </c>
      <c r="D691" s="1">
        <v>8300000</v>
      </c>
    </row>
    <row r="692" spans="1:4">
      <c r="A692" s="3" t="s">
        <v>46</v>
      </c>
      <c r="B692" s="2" t="s">
        <v>275</v>
      </c>
      <c r="C692" s="1">
        <f>SUM(C693:C694)</f>
        <v>104944000</v>
      </c>
      <c r="D692" s="1">
        <f>SUM(D693:D694)</f>
        <v>104944000</v>
      </c>
    </row>
    <row r="693" spans="1:4">
      <c r="A693" s="3" t="s">
        <v>10</v>
      </c>
      <c r="B693" s="2" t="s">
        <v>11</v>
      </c>
      <c r="C693" s="1">
        <v>2800000</v>
      </c>
      <c r="D693" s="1">
        <v>2800000</v>
      </c>
    </row>
    <row r="694" spans="1:4">
      <c r="A694" s="3" t="s">
        <v>12</v>
      </c>
      <c r="B694" s="2" t="s">
        <v>13</v>
      </c>
      <c r="C694" s="1">
        <v>102144000</v>
      </c>
      <c r="D694" s="1">
        <v>102144000</v>
      </c>
    </row>
    <row r="695" spans="1:4">
      <c r="A695" s="3" t="s">
        <v>54</v>
      </c>
      <c r="B695" s="2" t="s">
        <v>276</v>
      </c>
      <c r="C695" s="1">
        <f>SUM(C696:C698)</f>
        <v>129765000</v>
      </c>
      <c r="D695" s="1">
        <f>SUM(D696:D698)</f>
        <v>129765000</v>
      </c>
    </row>
    <row r="696" spans="1:4">
      <c r="A696" s="3" t="s">
        <v>10</v>
      </c>
      <c r="B696" s="2" t="s">
        <v>11</v>
      </c>
      <c r="C696" s="1">
        <v>3075000</v>
      </c>
      <c r="D696" s="1">
        <v>3075000</v>
      </c>
    </row>
    <row r="697" spans="1:4">
      <c r="A697" s="3" t="s">
        <v>28</v>
      </c>
      <c r="B697" s="2" t="s">
        <v>29</v>
      </c>
      <c r="C697" s="1">
        <v>45000000</v>
      </c>
      <c r="D697" s="1">
        <v>45000000</v>
      </c>
    </row>
    <row r="698" spans="1:4">
      <c r="A698" s="3" t="s">
        <v>12</v>
      </c>
      <c r="B698" s="2" t="s">
        <v>13</v>
      </c>
      <c r="C698" s="1">
        <v>81690000</v>
      </c>
      <c r="D698" s="1">
        <v>81690000</v>
      </c>
    </row>
    <row r="699" spans="1:4">
      <c r="A699" s="3" t="s">
        <v>56</v>
      </c>
      <c r="B699" s="2" t="s">
        <v>277</v>
      </c>
      <c r="C699" s="1">
        <f>SUM(C700:C702)</f>
        <v>243585000</v>
      </c>
      <c r="D699" s="1">
        <f>SUM(D700:D702)</f>
        <v>243585000</v>
      </c>
    </row>
    <row r="700" spans="1:4">
      <c r="A700" s="3" t="s">
        <v>10</v>
      </c>
      <c r="B700" s="2" t="s">
        <v>11</v>
      </c>
      <c r="C700" s="1">
        <v>5600000</v>
      </c>
      <c r="D700" s="1">
        <v>5600000</v>
      </c>
    </row>
    <row r="701" spans="1:4">
      <c r="A701" s="3" t="s">
        <v>33</v>
      </c>
      <c r="B701" s="2" t="s">
        <v>34</v>
      </c>
      <c r="C701" s="1">
        <v>21600000</v>
      </c>
      <c r="D701" s="1">
        <v>21600000</v>
      </c>
    </row>
    <row r="702" spans="1:4">
      <c r="A702" s="3" t="s">
        <v>12</v>
      </c>
      <c r="B702" s="2" t="s">
        <v>13</v>
      </c>
      <c r="C702" s="1">
        <v>216385000</v>
      </c>
      <c r="D702" s="1">
        <v>216385000</v>
      </c>
    </row>
    <row r="703" spans="1:4">
      <c r="A703" s="3" t="s">
        <v>58</v>
      </c>
      <c r="B703" s="2" t="s">
        <v>278</v>
      </c>
      <c r="C703" s="1">
        <f>SUM(C704:C705)</f>
        <v>174660000</v>
      </c>
      <c r="D703" s="1">
        <f>SUM(D704:D705)</f>
        <v>174660000</v>
      </c>
    </row>
    <row r="704" spans="1:4">
      <c r="A704" s="3" t="s">
        <v>10</v>
      </c>
      <c r="B704" s="2" t="s">
        <v>11</v>
      </c>
      <c r="C704" s="1">
        <v>5600000</v>
      </c>
      <c r="D704" s="1">
        <v>5600000</v>
      </c>
    </row>
    <row r="705" spans="1:4">
      <c r="A705" s="3" t="s">
        <v>12</v>
      </c>
      <c r="B705" s="2" t="s">
        <v>13</v>
      </c>
      <c r="C705" s="1">
        <v>169060000</v>
      </c>
      <c r="D705" s="1">
        <v>169060000</v>
      </c>
    </row>
    <row r="706" spans="1:4">
      <c r="A706" s="3" t="s">
        <v>60</v>
      </c>
      <c r="B706" s="2" t="s">
        <v>279</v>
      </c>
      <c r="C706" s="1">
        <f>SUM(C707:C709)</f>
        <v>48400000</v>
      </c>
      <c r="D706" s="1">
        <f>SUM(D707:D709)</f>
        <v>48400000</v>
      </c>
    </row>
    <row r="707" spans="1:4">
      <c r="A707" s="3" t="s">
        <v>10</v>
      </c>
      <c r="B707" s="2" t="s">
        <v>11</v>
      </c>
      <c r="C707" s="1">
        <v>9500000</v>
      </c>
      <c r="D707" s="1">
        <v>9500000</v>
      </c>
    </row>
    <row r="708" spans="1:4">
      <c r="A708" s="3" t="s">
        <v>33</v>
      </c>
      <c r="B708" s="2" t="s">
        <v>34</v>
      </c>
      <c r="C708" s="1">
        <v>31200000</v>
      </c>
      <c r="D708" s="1">
        <v>31200000</v>
      </c>
    </row>
    <row r="709" spans="1:4">
      <c r="A709" s="3" t="s">
        <v>12</v>
      </c>
      <c r="B709" s="2" t="s">
        <v>13</v>
      </c>
      <c r="C709" s="1">
        <v>7700000</v>
      </c>
      <c r="D709" s="1">
        <v>7700000</v>
      </c>
    </row>
    <row r="710" spans="1:4">
      <c r="A710" s="3" t="s">
        <v>62</v>
      </c>
      <c r="B710" s="2" t="s">
        <v>280</v>
      </c>
      <c r="C710" s="1">
        <f>SUM(C711:C714)</f>
        <v>39688000</v>
      </c>
      <c r="D710" s="1">
        <f>SUM(D711:D714)</f>
        <v>39688000</v>
      </c>
    </row>
    <row r="711" spans="1:4">
      <c r="A711" s="3" t="s">
        <v>10</v>
      </c>
      <c r="B711" s="2" t="s">
        <v>11</v>
      </c>
      <c r="C711" s="1">
        <v>13800000</v>
      </c>
      <c r="D711" s="1">
        <v>13800000</v>
      </c>
    </row>
    <row r="712" spans="1:4">
      <c r="A712" s="3" t="s">
        <v>28</v>
      </c>
      <c r="B712" s="2" t="s">
        <v>29</v>
      </c>
      <c r="C712" s="1">
        <v>3000000</v>
      </c>
      <c r="D712" s="1">
        <v>3000000</v>
      </c>
    </row>
    <row r="713" spans="1:4">
      <c r="A713" s="3" t="s">
        <v>33</v>
      </c>
      <c r="B713" s="2" t="s">
        <v>34</v>
      </c>
      <c r="C713" s="1">
        <v>13600000</v>
      </c>
      <c r="D713" s="1">
        <v>13600000</v>
      </c>
    </row>
    <row r="714" spans="1:4">
      <c r="A714" s="3" t="s">
        <v>12</v>
      </c>
      <c r="B714" s="2" t="s">
        <v>13</v>
      </c>
      <c r="C714" s="1">
        <v>9288000</v>
      </c>
      <c r="D714" s="1">
        <v>9288000</v>
      </c>
    </row>
    <row r="715" spans="1:4" s="6" customFormat="1">
      <c r="A715" s="5" t="s">
        <v>281</v>
      </c>
      <c r="B715" s="6" t="s">
        <v>282</v>
      </c>
      <c r="C715" s="7">
        <f>SUM(C716,C812)</f>
        <v>6541385000</v>
      </c>
      <c r="D715" s="7">
        <f>SUM(D716,D812)</f>
        <v>6541385000</v>
      </c>
    </row>
    <row r="716" spans="1:4" s="6" customFormat="1">
      <c r="A716" s="5" t="s">
        <v>283</v>
      </c>
      <c r="B716" s="6" t="s">
        <v>284</v>
      </c>
      <c r="C716" s="7">
        <f>SUM(C717,C747,C754,C762,C787)</f>
        <v>3184867000</v>
      </c>
      <c r="D716" s="7">
        <f>SUM(D717,D747,D754,D762,D787)</f>
        <v>3184867000</v>
      </c>
    </row>
    <row r="717" spans="1:4" s="6" customFormat="1">
      <c r="A717" s="5" t="s">
        <v>8</v>
      </c>
      <c r="B717" s="6" t="s">
        <v>285</v>
      </c>
      <c r="C717" s="7">
        <f>SUM(C718,C722,C727,C731,C735,C739,C744)</f>
        <v>725089000</v>
      </c>
      <c r="D717" s="7">
        <f>SUM(D718,D722,D727,D731,D735,D739,D744)</f>
        <v>725089000</v>
      </c>
    </row>
    <row r="718" spans="1:4">
      <c r="A718" s="3" t="s">
        <v>16</v>
      </c>
      <c r="B718" s="2" t="s">
        <v>286</v>
      </c>
      <c r="C718" s="1">
        <f>SUM(C719:C721)</f>
        <v>16340000</v>
      </c>
      <c r="D718" s="1">
        <f>SUM(D719:D721)</f>
        <v>16340000</v>
      </c>
    </row>
    <row r="719" spans="1:4">
      <c r="A719" s="3" t="s">
        <v>10</v>
      </c>
      <c r="B719" s="2" t="s">
        <v>11</v>
      </c>
      <c r="C719" s="1">
        <v>7300000</v>
      </c>
      <c r="D719" s="1">
        <v>7300000</v>
      </c>
    </row>
    <row r="720" spans="1:4">
      <c r="A720" s="3" t="s">
        <v>12</v>
      </c>
      <c r="B720" s="2" t="s">
        <v>13</v>
      </c>
      <c r="C720" s="1">
        <v>6640000</v>
      </c>
      <c r="D720" s="1">
        <v>6640000</v>
      </c>
    </row>
    <row r="721" spans="1:4">
      <c r="A721" s="3" t="s">
        <v>68</v>
      </c>
      <c r="B721" s="2" t="s">
        <v>69</v>
      </c>
      <c r="C721" s="1">
        <v>2400000</v>
      </c>
      <c r="D721" s="1">
        <v>2400000</v>
      </c>
    </row>
    <row r="722" spans="1:4">
      <c r="A722" s="3" t="s">
        <v>18</v>
      </c>
      <c r="B722" s="2" t="s">
        <v>287</v>
      </c>
      <c r="C722" s="1">
        <f>SUM(C723:C726)</f>
        <v>161210000</v>
      </c>
      <c r="D722" s="1">
        <f>SUM(D723:D726)</f>
        <v>161210000</v>
      </c>
    </row>
    <row r="723" spans="1:4">
      <c r="A723" s="3" t="s">
        <v>10</v>
      </c>
      <c r="B723" s="2" t="s">
        <v>11</v>
      </c>
      <c r="C723" s="1">
        <v>6250000</v>
      </c>
      <c r="D723" s="1">
        <v>6250000</v>
      </c>
    </row>
    <row r="724" spans="1:4">
      <c r="A724" s="3" t="s">
        <v>33</v>
      </c>
      <c r="B724" s="2" t="s">
        <v>34</v>
      </c>
      <c r="C724" s="1">
        <v>22000000</v>
      </c>
      <c r="D724" s="1">
        <v>22000000</v>
      </c>
    </row>
    <row r="725" spans="1:4">
      <c r="A725" s="3" t="s">
        <v>12</v>
      </c>
      <c r="B725" s="2" t="s">
        <v>13</v>
      </c>
      <c r="C725" s="1">
        <v>4640000</v>
      </c>
      <c r="D725" s="1">
        <v>4640000</v>
      </c>
    </row>
    <row r="726" spans="1:4">
      <c r="A726" s="3" t="s">
        <v>35</v>
      </c>
      <c r="B726" s="2" t="s">
        <v>36</v>
      </c>
      <c r="C726" s="1">
        <v>128320000</v>
      </c>
      <c r="D726" s="1">
        <v>128320000</v>
      </c>
    </row>
    <row r="727" spans="1:4">
      <c r="A727" s="3" t="s">
        <v>42</v>
      </c>
      <c r="B727" s="2" t="s">
        <v>288</v>
      </c>
      <c r="C727" s="1">
        <f>SUM(C728:C730)</f>
        <v>23090000</v>
      </c>
      <c r="D727" s="1">
        <f>SUM(D728:D730)</f>
        <v>23090000</v>
      </c>
    </row>
    <row r="728" spans="1:4">
      <c r="A728" s="3" t="s">
        <v>10</v>
      </c>
      <c r="B728" s="2" t="s">
        <v>11</v>
      </c>
      <c r="C728" s="1">
        <v>8850000</v>
      </c>
      <c r="D728" s="1">
        <v>8850000</v>
      </c>
    </row>
    <row r="729" spans="1:4">
      <c r="A729" s="3" t="s">
        <v>83</v>
      </c>
      <c r="B729" s="2" t="s">
        <v>84</v>
      </c>
      <c r="C729" s="1">
        <v>8000000</v>
      </c>
      <c r="D729" s="1">
        <v>8000000</v>
      </c>
    </row>
    <row r="730" spans="1:4">
      <c r="A730" s="3" t="s">
        <v>12</v>
      </c>
      <c r="B730" s="2" t="s">
        <v>13</v>
      </c>
      <c r="C730" s="1">
        <v>6240000</v>
      </c>
      <c r="D730" s="1">
        <v>6240000</v>
      </c>
    </row>
    <row r="731" spans="1:4">
      <c r="A731" s="3" t="s">
        <v>44</v>
      </c>
      <c r="B731" s="2" t="s">
        <v>289</v>
      </c>
      <c r="C731" s="1">
        <f>SUM(C732:C734)</f>
        <v>34990000</v>
      </c>
      <c r="D731" s="1">
        <f>SUM(D732:D734)</f>
        <v>34990000</v>
      </c>
    </row>
    <row r="732" spans="1:4">
      <c r="A732" s="3" t="s">
        <v>10</v>
      </c>
      <c r="B732" s="2" t="s">
        <v>11</v>
      </c>
      <c r="C732" s="1">
        <v>8750000</v>
      </c>
      <c r="D732" s="1">
        <v>8750000</v>
      </c>
    </row>
    <row r="733" spans="1:4">
      <c r="A733" s="3" t="s">
        <v>83</v>
      </c>
      <c r="B733" s="2" t="s">
        <v>84</v>
      </c>
      <c r="C733" s="1">
        <v>20000000</v>
      </c>
      <c r="D733" s="1">
        <v>20000000</v>
      </c>
    </row>
    <row r="734" spans="1:4">
      <c r="A734" s="3" t="s">
        <v>12</v>
      </c>
      <c r="B734" s="2" t="s">
        <v>13</v>
      </c>
      <c r="C734" s="1">
        <v>6240000</v>
      </c>
      <c r="D734" s="1">
        <v>6240000</v>
      </c>
    </row>
    <row r="735" spans="1:4">
      <c r="A735" s="3" t="s">
        <v>46</v>
      </c>
      <c r="B735" s="2" t="s">
        <v>290</v>
      </c>
      <c r="C735" s="1">
        <f>SUM(C736:C738)</f>
        <v>56490000</v>
      </c>
      <c r="D735" s="1">
        <f>SUM(D736:D738)</f>
        <v>56490000</v>
      </c>
    </row>
    <row r="736" spans="1:4">
      <c r="A736" s="3" t="s">
        <v>10</v>
      </c>
      <c r="B736" s="2" t="s">
        <v>11</v>
      </c>
      <c r="C736" s="1">
        <v>10250000</v>
      </c>
      <c r="D736" s="1">
        <v>10250000</v>
      </c>
    </row>
    <row r="737" spans="1:4">
      <c r="A737" s="3" t="s">
        <v>83</v>
      </c>
      <c r="B737" s="2" t="s">
        <v>84</v>
      </c>
      <c r="C737" s="1">
        <v>40000000</v>
      </c>
      <c r="D737" s="1">
        <v>40000000</v>
      </c>
    </row>
    <row r="738" spans="1:4">
      <c r="A738" s="3" t="s">
        <v>12</v>
      </c>
      <c r="B738" s="2" t="s">
        <v>13</v>
      </c>
      <c r="C738" s="1">
        <v>6240000</v>
      </c>
      <c r="D738" s="1">
        <v>6240000</v>
      </c>
    </row>
    <row r="739" spans="1:4">
      <c r="A739" s="3" t="s">
        <v>54</v>
      </c>
      <c r="B739" s="2" t="s">
        <v>291</v>
      </c>
      <c r="C739" s="1">
        <f>SUM(C740:C743)</f>
        <v>319460000</v>
      </c>
      <c r="D739" s="1">
        <f>SUM(D740:D743)</f>
        <v>319460000</v>
      </c>
    </row>
    <row r="740" spans="1:4">
      <c r="A740" s="3" t="s">
        <v>10</v>
      </c>
      <c r="B740" s="2" t="s">
        <v>11</v>
      </c>
      <c r="C740" s="1">
        <v>61600000</v>
      </c>
      <c r="D740" s="1">
        <v>61600000</v>
      </c>
    </row>
    <row r="741" spans="1:4">
      <c r="A741" s="3" t="s">
        <v>33</v>
      </c>
      <c r="B741" s="2" t="s">
        <v>34</v>
      </c>
      <c r="C741" s="1">
        <v>26400000</v>
      </c>
      <c r="D741" s="1">
        <v>26400000</v>
      </c>
    </row>
    <row r="742" spans="1:4">
      <c r="A742" s="3" t="s">
        <v>12</v>
      </c>
      <c r="B742" s="2" t="s">
        <v>13</v>
      </c>
      <c r="C742" s="1">
        <v>4980000</v>
      </c>
      <c r="D742" s="1">
        <v>4980000</v>
      </c>
    </row>
    <row r="743" spans="1:4">
      <c r="A743" s="3" t="s">
        <v>35</v>
      </c>
      <c r="B743" s="2" t="s">
        <v>36</v>
      </c>
      <c r="C743" s="1">
        <v>226480000</v>
      </c>
      <c r="D743" s="1">
        <v>226480000</v>
      </c>
    </row>
    <row r="744" spans="1:4">
      <c r="A744" s="3" t="s">
        <v>56</v>
      </c>
      <c r="B744" s="2" t="s">
        <v>292</v>
      </c>
      <c r="C744" s="1">
        <f>SUM(C745:C746)</f>
        <v>113509000</v>
      </c>
      <c r="D744" s="1">
        <f>SUM(D745:D746)</f>
        <v>113509000</v>
      </c>
    </row>
    <row r="745" spans="1:4">
      <c r="A745" s="3" t="s">
        <v>10</v>
      </c>
      <c r="B745" s="2" t="s">
        <v>11</v>
      </c>
      <c r="C745" s="1">
        <v>5400000</v>
      </c>
      <c r="D745" s="1">
        <v>5400000</v>
      </c>
    </row>
    <row r="746" spans="1:4">
      <c r="A746" s="3" t="s">
        <v>12</v>
      </c>
      <c r="B746" s="2" t="s">
        <v>13</v>
      </c>
      <c r="C746" s="1">
        <v>108109000</v>
      </c>
      <c r="D746" s="1">
        <v>108109000</v>
      </c>
    </row>
    <row r="747" spans="1:4" s="6" customFormat="1">
      <c r="A747" s="5" t="s">
        <v>14</v>
      </c>
      <c r="B747" s="6" t="s">
        <v>293</v>
      </c>
      <c r="C747" s="7">
        <f>C748</f>
        <v>129270000</v>
      </c>
      <c r="D747" s="7">
        <f>D748</f>
        <v>129270000</v>
      </c>
    </row>
    <row r="748" spans="1:4">
      <c r="A748" s="3" t="s">
        <v>16</v>
      </c>
      <c r="B748" s="2" t="s">
        <v>294</v>
      </c>
      <c r="C748" s="1">
        <f>SUM(C749:C753)</f>
        <v>129270000</v>
      </c>
      <c r="D748" s="1">
        <f>SUM(D749:D753)</f>
        <v>129270000</v>
      </c>
    </row>
    <row r="749" spans="1:4">
      <c r="A749" s="3" t="s">
        <v>10</v>
      </c>
      <c r="B749" s="2" t="s">
        <v>11</v>
      </c>
      <c r="C749" s="1">
        <v>38250000</v>
      </c>
      <c r="D749" s="1">
        <v>38250000</v>
      </c>
    </row>
    <row r="750" spans="1:4">
      <c r="A750" s="3" t="s">
        <v>28</v>
      </c>
      <c r="B750" s="2" t="s">
        <v>29</v>
      </c>
      <c r="C750" s="1">
        <v>10000000</v>
      </c>
      <c r="D750" s="1">
        <v>10000000</v>
      </c>
    </row>
    <row r="751" spans="1:4">
      <c r="A751" s="3" t="s">
        <v>77</v>
      </c>
      <c r="B751" s="2" t="s">
        <v>78</v>
      </c>
      <c r="C751" s="1">
        <v>28412000</v>
      </c>
      <c r="D751" s="1">
        <v>28412000</v>
      </c>
    </row>
    <row r="752" spans="1:4">
      <c r="A752" s="3" t="s">
        <v>33</v>
      </c>
      <c r="B752" s="2" t="s">
        <v>34</v>
      </c>
      <c r="C752" s="1">
        <v>17200000</v>
      </c>
      <c r="D752" s="1">
        <v>17200000</v>
      </c>
    </row>
    <row r="753" spans="1:4">
      <c r="A753" s="3" t="s">
        <v>12</v>
      </c>
      <c r="B753" s="2" t="s">
        <v>13</v>
      </c>
      <c r="C753" s="1">
        <v>35408000</v>
      </c>
      <c r="D753" s="1">
        <v>35408000</v>
      </c>
    </row>
    <row r="754" spans="1:4" s="6" customFormat="1">
      <c r="A754" s="5" t="s">
        <v>20</v>
      </c>
      <c r="B754" s="6" t="s">
        <v>295</v>
      </c>
      <c r="C754" s="7">
        <f>C755</f>
        <v>122132000</v>
      </c>
      <c r="D754" s="7">
        <f>D755</f>
        <v>122132000</v>
      </c>
    </row>
    <row r="755" spans="1:4">
      <c r="A755" s="3" t="s">
        <v>16</v>
      </c>
      <c r="B755" s="2" t="s">
        <v>296</v>
      </c>
      <c r="C755" s="1">
        <f>SUM(C756:C761)</f>
        <v>122132000</v>
      </c>
      <c r="D755" s="1">
        <f>SUM(D756:D761)</f>
        <v>122132000</v>
      </c>
    </row>
    <row r="756" spans="1:4">
      <c r="A756" s="3" t="s">
        <v>10</v>
      </c>
      <c r="B756" s="2" t="s">
        <v>11</v>
      </c>
      <c r="C756" s="1">
        <v>38000000</v>
      </c>
      <c r="D756" s="1">
        <v>38000000</v>
      </c>
    </row>
    <row r="757" spans="1:4">
      <c r="A757" s="3" t="s">
        <v>28</v>
      </c>
      <c r="B757" s="2" t="s">
        <v>29</v>
      </c>
      <c r="C757" s="1">
        <v>10000000</v>
      </c>
      <c r="D757" s="1">
        <v>10000000</v>
      </c>
    </row>
    <row r="758" spans="1:4">
      <c r="A758" s="3" t="s">
        <v>77</v>
      </c>
      <c r="B758" s="2" t="s">
        <v>78</v>
      </c>
      <c r="C758" s="1">
        <v>28412000</v>
      </c>
      <c r="D758" s="1">
        <v>28412000</v>
      </c>
    </row>
    <row r="759" spans="1:4">
      <c r="A759" s="3" t="s">
        <v>33</v>
      </c>
      <c r="B759" s="2" t="s">
        <v>34</v>
      </c>
      <c r="C759" s="1">
        <v>17200000</v>
      </c>
      <c r="D759" s="1">
        <v>17200000</v>
      </c>
    </row>
    <row r="760" spans="1:4">
      <c r="A760" s="3" t="s">
        <v>12</v>
      </c>
      <c r="B760" s="2" t="s">
        <v>13</v>
      </c>
      <c r="C760" s="1">
        <v>3320000</v>
      </c>
      <c r="D760" s="1">
        <v>3320000</v>
      </c>
    </row>
    <row r="761" spans="1:4">
      <c r="A761" s="3" t="s">
        <v>68</v>
      </c>
      <c r="B761" s="2" t="s">
        <v>69</v>
      </c>
      <c r="C761" s="1">
        <v>25200000</v>
      </c>
      <c r="D761" s="1">
        <v>25200000</v>
      </c>
    </row>
    <row r="762" spans="1:4" s="6" customFormat="1">
      <c r="A762" s="5" t="s">
        <v>94</v>
      </c>
      <c r="B762" s="6" t="s">
        <v>297</v>
      </c>
      <c r="C762" s="7">
        <f>SUM(C763,C769,C775,C781)</f>
        <v>1683524000</v>
      </c>
      <c r="D762" s="7">
        <f>SUM(D763,D769,D775,D781)</f>
        <v>1683524000</v>
      </c>
    </row>
    <row r="763" spans="1:4">
      <c r="A763" s="3" t="s">
        <v>16</v>
      </c>
      <c r="B763" s="2" t="s">
        <v>298</v>
      </c>
      <c r="C763" s="1">
        <f>SUM(C764:C768)</f>
        <v>498998000</v>
      </c>
      <c r="D763" s="1">
        <f>SUM(D764:D768)</f>
        <v>498998000</v>
      </c>
    </row>
    <row r="764" spans="1:4">
      <c r="A764" s="3" t="s">
        <v>10</v>
      </c>
      <c r="B764" s="2" t="s">
        <v>11</v>
      </c>
      <c r="C764" s="1">
        <v>55700000</v>
      </c>
      <c r="D764" s="1">
        <v>55700000</v>
      </c>
    </row>
    <row r="765" spans="1:4">
      <c r="A765" s="3" t="s">
        <v>28</v>
      </c>
      <c r="B765" s="2" t="s">
        <v>29</v>
      </c>
      <c r="C765" s="1">
        <v>20000000</v>
      </c>
      <c r="D765" s="1">
        <v>20000000</v>
      </c>
    </row>
    <row r="766" spans="1:4">
      <c r="A766" s="3" t="s">
        <v>77</v>
      </c>
      <c r="B766" s="2" t="s">
        <v>78</v>
      </c>
      <c r="C766" s="1">
        <v>42416000</v>
      </c>
      <c r="D766" s="1">
        <v>42416000</v>
      </c>
    </row>
    <row r="767" spans="1:4">
      <c r="A767" s="3" t="s">
        <v>33</v>
      </c>
      <c r="B767" s="2" t="s">
        <v>34</v>
      </c>
      <c r="C767" s="1">
        <v>38000000</v>
      </c>
      <c r="D767" s="1">
        <v>38000000</v>
      </c>
    </row>
    <row r="768" spans="1:4">
      <c r="A768" s="3" t="s">
        <v>12</v>
      </c>
      <c r="B768" s="2" t="s">
        <v>13</v>
      </c>
      <c r="C768" s="1">
        <v>342882000</v>
      </c>
      <c r="D768" s="1">
        <v>342882000</v>
      </c>
    </row>
    <row r="769" spans="1:4">
      <c r="A769" s="3" t="s">
        <v>18</v>
      </c>
      <c r="B769" s="2" t="s">
        <v>299</v>
      </c>
      <c r="C769" s="1">
        <f>SUM(C770:C774)</f>
        <v>363380000</v>
      </c>
      <c r="D769" s="1">
        <f>SUM(D770:D774)</f>
        <v>363380000</v>
      </c>
    </row>
    <row r="770" spans="1:4">
      <c r="A770" s="3" t="s">
        <v>10</v>
      </c>
      <c r="B770" s="2" t="s">
        <v>11</v>
      </c>
      <c r="C770" s="1">
        <v>48500000</v>
      </c>
      <c r="D770" s="1">
        <v>48500000</v>
      </c>
    </row>
    <row r="771" spans="1:4">
      <c r="A771" s="3" t="s">
        <v>28</v>
      </c>
      <c r="B771" s="2" t="s">
        <v>29</v>
      </c>
      <c r="C771" s="1">
        <v>20000000</v>
      </c>
      <c r="D771" s="1">
        <v>20000000</v>
      </c>
    </row>
    <row r="772" spans="1:4">
      <c r="A772" s="3" t="s">
        <v>77</v>
      </c>
      <c r="B772" s="2" t="s">
        <v>78</v>
      </c>
      <c r="C772" s="1">
        <v>48512000</v>
      </c>
      <c r="D772" s="1">
        <v>48512000</v>
      </c>
    </row>
    <row r="773" spans="1:4">
      <c r="A773" s="3" t="s">
        <v>33</v>
      </c>
      <c r="B773" s="2" t="s">
        <v>34</v>
      </c>
      <c r="C773" s="1">
        <v>38000000</v>
      </c>
      <c r="D773" s="1">
        <v>38000000</v>
      </c>
    </row>
    <row r="774" spans="1:4">
      <c r="A774" s="3" t="s">
        <v>12</v>
      </c>
      <c r="B774" s="2" t="s">
        <v>13</v>
      </c>
      <c r="C774" s="1">
        <v>208368000</v>
      </c>
      <c r="D774" s="1">
        <v>208368000</v>
      </c>
    </row>
    <row r="775" spans="1:4">
      <c r="A775" s="3" t="s">
        <v>42</v>
      </c>
      <c r="B775" s="2" t="s">
        <v>300</v>
      </c>
      <c r="C775" s="1">
        <f>SUM(C776:C780)</f>
        <v>399160000</v>
      </c>
      <c r="D775" s="1">
        <f>SUM(D776:D780)</f>
        <v>399160000</v>
      </c>
    </row>
    <row r="776" spans="1:4">
      <c r="A776" s="3" t="s">
        <v>10</v>
      </c>
      <c r="B776" s="2" t="s">
        <v>11</v>
      </c>
      <c r="C776" s="1">
        <v>47000000</v>
      </c>
      <c r="D776" s="1">
        <v>47000000</v>
      </c>
    </row>
    <row r="777" spans="1:4">
      <c r="A777" s="3" t="s">
        <v>28</v>
      </c>
      <c r="B777" s="2" t="s">
        <v>29</v>
      </c>
      <c r="C777" s="1">
        <v>20000000</v>
      </c>
      <c r="D777" s="1">
        <v>20000000</v>
      </c>
    </row>
    <row r="778" spans="1:4">
      <c r="A778" s="3" t="s">
        <v>77</v>
      </c>
      <c r="B778" s="2" t="s">
        <v>78</v>
      </c>
      <c r="C778" s="1">
        <v>38168000</v>
      </c>
      <c r="D778" s="1">
        <v>38168000</v>
      </c>
    </row>
    <row r="779" spans="1:4">
      <c r="A779" s="3" t="s">
        <v>33</v>
      </c>
      <c r="B779" s="2" t="s">
        <v>34</v>
      </c>
      <c r="C779" s="1">
        <v>38000000</v>
      </c>
      <c r="D779" s="1">
        <v>38000000</v>
      </c>
    </row>
    <row r="780" spans="1:4">
      <c r="A780" s="3" t="s">
        <v>12</v>
      </c>
      <c r="B780" s="2" t="s">
        <v>13</v>
      </c>
      <c r="C780" s="1">
        <v>255992000</v>
      </c>
      <c r="D780" s="1">
        <v>255992000</v>
      </c>
    </row>
    <row r="781" spans="1:4">
      <c r="A781" s="3" t="s">
        <v>44</v>
      </c>
      <c r="B781" s="2" t="s">
        <v>301</v>
      </c>
      <c r="C781" s="1">
        <f>SUM(C782:C786)</f>
        <v>421986000</v>
      </c>
      <c r="D781" s="1">
        <f>SUM(D782:D786)</f>
        <v>421986000</v>
      </c>
    </row>
    <row r="782" spans="1:4">
      <c r="A782" s="3" t="s">
        <v>10</v>
      </c>
      <c r="B782" s="2" t="s">
        <v>11</v>
      </c>
      <c r="C782" s="1">
        <v>45950000</v>
      </c>
      <c r="D782" s="1">
        <v>45950000</v>
      </c>
    </row>
    <row r="783" spans="1:4">
      <c r="A783" s="3" t="s">
        <v>28</v>
      </c>
      <c r="B783" s="2" t="s">
        <v>29</v>
      </c>
      <c r="C783" s="1">
        <v>20000000</v>
      </c>
      <c r="D783" s="1">
        <v>20000000</v>
      </c>
    </row>
    <row r="784" spans="1:4">
      <c r="A784" s="3" t="s">
        <v>77</v>
      </c>
      <c r="B784" s="2" t="s">
        <v>78</v>
      </c>
      <c r="C784" s="1">
        <v>43400000</v>
      </c>
      <c r="D784" s="1">
        <v>43400000</v>
      </c>
    </row>
    <row r="785" spans="1:4">
      <c r="A785" s="3" t="s">
        <v>33</v>
      </c>
      <c r="B785" s="2" t="s">
        <v>34</v>
      </c>
      <c r="C785" s="1">
        <v>38000000</v>
      </c>
      <c r="D785" s="1">
        <v>38000000</v>
      </c>
    </row>
    <row r="786" spans="1:4">
      <c r="A786" s="3" t="s">
        <v>12</v>
      </c>
      <c r="B786" s="2" t="s">
        <v>13</v>
      </c>
      <c r="C786" s="1">
        <v>274636000</v>
      </c>
      <c r="D786" s="1">
        <v>274636000</v>
      </c>
    </row>
    <row r="787" spans="1:4" s="6" customFormat="1">
      <c r="A787" s="5" t="s">
        <v>177</v>
      </c>
      <c r="B787" s="6" t="s">
        <v>302</v>
      </c>
      <c r="C787" s="7">
        <f>SUM(C788,C794,C800,C806)</f>
        <v>524852000</v>
      </c>
      <c r="D787" s="7">
        <f>SUM(D788,D794,D800,D806)</f>
        <v>524852000</v>
      </c>
    </row>
    <row r="788" spans="1:4">
      <c r="A788" s="3" t="s">
        <v>16</v>
      </c>
      <c r="B788" s="2" t="s">
        <v>303</v>
      </c>
      <c r="C788" s="1">
        <f>SUM(C789:C793)</f>
        <v>124906000</v>
      </c>
      <c r="D788" s="1">
        <f>SUM(D789:D793)</f>
        <v>124906000</v>
      </c>
    </row>
    <row r="789" spans="1:4">
      <c r="A789" s="3" t="s">
        <v>10</v>
      </c>
      <c r="B789" s="2" t="s">
        <v>11</v>
      </c>
      <c r="C789" s="1">
        <v>23750000</v>
      </c>
      <c r="D789" s="1">
        <v>23750000</v>
      </c>
    </row>
    <row r="790" spans="1:4">
      <c r="A790" s="3" t="s">
        <v>28</v>
      </c>
      <c r="B790" s="2" t="s">
        <v>29</v>
      </c>
      <c r="C790" s="1">
        <v>13440000</v>
      </c>
      <c r="D790" s="1">
        <v>13440000</v>
      </c>
    </row>
    <row r="791" spans="1:4">
      <c r="A791" s="3" t="s">
        <v>77</v>
      </c>
      <c r="B791" s="2" t="s">
        <v>78</v>
      </c>
      <c r="C791" s="1">
        <v>24288000</v>
      </c>
      <c r="D791" s="1">
        <v>24288000</v>
      </c>
    </row>
    <row r="792" spans="1:4">
      <c r="A792" s="3" t="s">
        <v>33</v>
      </c>
      <c r="B792" s="2" t="s">
        <v>34</v>
      </c>
      <c r="C792" s="1">
        <v>11000000</v>
      </c>
      <c r="D792" s="1">
        <v>11000000</v>
      </c>
    </row>
    <row r="793" spans="1:4">
      <c r="A793" s="3" t="s">
        <v>12</v>
      </c>
      <c r="B793" s="2" t="s">
        <v>13</v>
      </c>
      <c r="C793" s="1">
        <v>52428000</v>
      </c>
      <c r="D793" s="1">
        <v>52428000</v>
      </c>
    </row>
    <row r="794" spans="1:4">
      <c r="A794" s="3" t="s">
        <v>18</v>
      </c>
      <c r="B794" s="2" t="s">
        <v>304</v>
      </c>
      <c r="C794" s="1">
        <f>SUM(C795:C799)</f>
        <v>133072000</v>
      </c>
      <c r="D794" s="1">
        <f>SUM(D795:D799)</f>
        <v>133072000</v>
      </c>
    </row>
    <row r="795" spans="1:4">
      <c r="A795" s="3" t="s">
        <v>10</v>
      </c>
      <c r="B795" s="2" t="s">
        <v>11</v>
      </c>
      <c r="C795" s="1">
        <v>25600000</v>
      </c>
      <c r="D795" s="1">
        <v>25600000</v>
      </c>
    </row>
    <row r="796" spans="1:4">
      <c r="A796" s="3" t="s">
        <v>28</v>
      </c>
      <c r="B796" s="2" t="s">
        <v>29</v>
      </c>
      <c r="C796" s="1">
        <v>13440000</v>
      </c>
      <c r="D796" s="1">
        <v>13440000</v>
      </c>
    </row>
    <row r="797" spans="1:4">
      <c r="A797" s="3" t="s">
        <v>77</v>
      </c>
      <c r="B797" s="2" t="s">
        <v>78</v>
      </c>
      <c r="C797" s="1">
        <v>22776000</v>
      </c>
      <c r="D797" s="1">
        <v>22776000</v>
      </c>
    </row>
    <row r="798" spans="1:4">
      <c r="A798" s="3" t="s">
        <v>33</v>
      </c>
      <c r="B798" s="2" t="s">
        <v>34</v>
      </c>
      <c r="C798" s="1">
        <v>11000000</v>
      </c>
      <c r="D798" s="1">
        <v>11000000</v>
      </c>
    </row>
    <row r="799" spans="1:4">
      <c r="A799" s="3" t="s">
        <v>12</v>
      </c>
      <c r="B799" s="2" t="s">
        <v>13</v>
      </c>
      <c r="C799" s="1">
        <v>60256000</v>
      </c>
      <c r="D799" s="1">
        <v>60256000</v>
      </c>
    </row>
    <row r="800" spans="1:4">
      <c r="A800" s="3" t="s">
        <v>42</v>
      </c>
      <c r="B800" s="2" t="s">
        <v>305</v>
      </c>
      <c r="C800" s="1">
        <f>SUM(C801:C805)</f>
        <v>132704000</v>
      </c>
      <c r="D800" s="1">
        <f>SUM(D801:D805)</f>
        <v>132704000</v>
      </c>
    </row>
    <row r="801" spans="1:4">
      <c r="A801" s="3" t="s">
        <v>10</v>
      </c>
      <c r="B801" s="2" t="s">
        <v>11</v>
      </c>
      <c r="C801" s="1">
        <v>24700000</v>
      </c>
      <c r="D801" s="1">
        <v>24700000</v>
      </c>
    </row>
    <row r="802" spans="1:4">
      <c r="A802" s="3" t="s">
        <v>28</v>
      </c>
      <c r="B802" s="2" t="s">
        <v>29</v>
      </c>
      <c r="C802" s="1">
        <v>13440000</v>
      </c>
      <c r="D802" s="1">
        <v>13440000</v>
      </c>
    </row>
    <row r="803" spans="1:4">
      <c r="A803" s="3" t="s">
        <v>77</v>
      </c>
      <c r="B803" s="2" t="s">
        <v>78</v>
      </c>
      <c r="C803" s="1">
        <v>22776000</v>
      </c>
      <c r="D803" s="1">
        <v>22776000</v>
      </c>
    </row>
    <row r="804" spans="1:4">
      <c r="A804" s="3" t="s">
        <v>33</v>
      </c>
      <c r="B804" s="2" t="s">
        <v>34</v>
      </c>
      <c r="C804" s="1">
        <v>11000000</v>
      </c>
      <c r="D804" s="1">
        <v>11000000</v>
      </c>
    </row>
    <row r="805" spans="1:4">
      <c r="A805" s="3" t="s">
        <v>12</v>
      </c>
      <c r="B805" s="2" t="s">
        <v>13</v>
      </c>
      <c r="C805" s="1">
        <v>60788000</v>
      </c>
      <c r="D805" s="1">
        <v>60788000</v>
      </c>
    </row>
    <row r="806" spans="1:4">
      <c r="A806" s="3" t="s">
        <v>44</v>
      </c>
      <c r="B806" s="2" t="s">
        <v>306</v>
      </c>
      <c r="C806" s="1">
        <f>SUM(C807:C811)</f>
        <v>134170000</v>
      </c>
      <c r="D806" s="1">
        <f>SUM(D807:D811)</f>
        <v>134170000</v>
      </c>
    </row>
    <row r="807" spans="1:4">
      <c r="A807" s="3" t="s">
        <v>10</v>
      </c>
      <c r="B807" s="2" t="s">
        <v>11</v>
      </c>
      <c r="C807" s="1">
        <v>25600000</v>
      </c>
      <c r="D807" s="1">
        <v>25600000</v>
      </c>
    </row>
    <row r="808" spans="1:4">
      <c r="A808" s="3" t="s">
        <v>28</v>
      </c>
      <c r="B808" s="2" t="s">
        <v>29</v>
      </c>
      <c r="C808" s="1">
        <v>13440000</v>
      </c>
      <c r="D808" s="1">
        <v>13440000</v>
      </c>
    </row>
    <row r="809" spans="1:4">
      <c r="A809" s="3" t="s">
        <v>77</v>
      </c>
      <c r="B809" s="2" t="s">
        <v>78</v>
      </c>
      <c r="C809" s="1">
        <v>22776000</v>
      </c>
      <c r="D809" s="1">
        <v>22776000</v>
      </c>
    </row>
    <row r="810" spans="1:4">
      <c r="A810" s="3" t="s">
        <v>33</v>
      </c>
      <c r="B810" s="2" t="s">
        <v>34</v>
      </c>
      <c r="C810" s="1">
        <v>11000000</v>
      </c>
      <c r="D810" s="1">
        <v>11000000</v>
      </c>
    </row>
    <row r="811" spans="1:4">
      <c r="A811" s="3" t="s">
        <v>12</v>
      </c>
      <c r="B811" s="2" t="s">
        <v>13</v>
      </c>
      <c r="C811" s="1">
        <v>61354000</v>
      </c>
      <c r="D811" s="1">
        <v>61354000</v>
      </c>
    </row>
    <row r="812" spans="1:4" s="6" customFormat="1">
      <c r="A812" s="5" t="s">
        <v>307</v>
      </c>
      <c r="B812" s="6" t="s">
        <v>308</v>
      </c>
      <c r="C812" s="7">
        <f>SUM(C813,C858,C877,C901)</f>
        <v>3356518000</v>
      </c>
      <c r="D812" s="7">
        <f>SUM(D813,D858,D877,D901)</f>
        <v>3356518000</v>
      </c>
    </row>
    <row r="813" spans="1:4" s="6" customFormat="1">
      <c r="A813" s="5" t="s">
        <v>8</v>
      </c>
      <c r="B813" s="6" t="s">
        <v>309</v>
      </c>
      <c r="C813" s="7">
        <f>SUM(C814,C820,C826,C832,C837,C842,C847,C852)</f>
        <v>914675000</v>
      </c>
      <c r="D813" s="7">
        <f>SUM(D814,D820,D826,D832,D837,D842,D847,D852)</f>
        <v>914675000</v>
      </c>
    </row>
    <row r="814" spans="1:4">
      <c r="A814" s="3" t="s">
        <v>16</v>
      </c>
      <c r="B814" s="2" t="s">
        <v>310</v>
      </c>
      <c r="C814" s="1">
        <f>SUM(C815:C819)</f>
        <v>219678000</v>
      </c>
      <c r="D814" s="1">
        <f>SUM(D815:D819)</f>
        <v>219678000</v>
      </c>
    </row>
    <row r="815" spans="1:4">
      <c r="A815" s="3" t="s">
        <v>10</v>
      </c>
      <c r="B815" s="2" t="s">
        <v>11</v>
      </c>
      <c r="C815" s="1">
        <v>100178000</v>
      </c>
      <c r="D815" s="1">
        <v>100178000</v>
      </c>
    </row>
    <row r="816" spans="1:4">
      <c r="A816" s="3" t="s">
        <v>28</v>
      </c>
      <c r="B816" s="2" t="s">
        <v>29</v>
      </c>
      <c r="C816" s="1">
        <v>18750000</v>
      </c>
      <c r="D816" s="1">
        <v>18750000</v>
      </c>
    </row>
    <row r="817" spans="1:4">
      <c r="A817" s="3" t="s">
        <v>77</v>
      </c>
      <c r="B817" s="2" t="s">
        <v>78</v>
      </c>
      <c r="C817" s="1">
        <v>5600000</v>
      </c>
      <c r="D817" s="1">
        <v>5600000</v>
      </c>
    </row>
    <row r="818" spans="1:4">
      <c r="A818" s="3" t="s">
        <v>33</v>
      </c>
      <c r="B818" s="2" t="s">
        <v>34</v>
      </c>
      <c r="C818" s="1">
        <v>27000000</v>
      </c>
      <c r="D818" s="1">
        <v>27000000</v>
      </c>
    </row>
    <row r="819" spans="1:4">
      <c r="A819" s="3" t="s">
        <v>12</v>
      </c>
      <c r="B819" s="2" t="s">
        <v>13</v>
      </c>
      <c r="C819" s="1">
        <v>68150000</v>
      </c>
      <c r="D819" s="1">
        <v>68150000</v>
      </c>
    </row>
    <row r="820" spans="1:4">
      <c r="A820" s="3" t="s">
        <v>18</v>
      </c>
      <c r="B820" s="2" t="s">
        <v>311</v>
      </c>
      <c r="C820" s="1">
        <f>SUM(C821:C825)</f>
        <v>155291000</v>
      </c>
      <c r="D820" s="1">
        <f>SUM(D821:D825)</f>
        <v>155291000</v>
      </c>
    </row>
    <row r="821" spans="1:4">
      <c r="A821" s="3" t="s">
        <v>10</v>
      </c>
      <c r="B821" s="2" t="s">
        <v>11</v>
      </c>
      <c r="C821" s="1">
        <v>9470000</v>
      </c>
      <c r="D821" s="1">
        <v>9470000</v>
      </c>
    </row>
    <row r="822" spans="1:4">
      <c r="A822" s="3" t="s">
        <v>28</v>
      </c>
      <c r="B822" s="2" t="s">
        <v>29</v>
      </c>
      <c r="C822" s="1">
        <v>22500000</v>
      </c>
      <c r="D822" s="1">
        <v>22500000</v>
      </c>
    </row>
    <row r="823" spans="1:4">
      <c r="A823" s="3" t="s">
        <v>77</v>
      </c>
      <c r="B823" s="2" t="s">
        <v>78</v>
      </c>
      <c r="C823" s="1">
        <v>6395000</v>
      </c>
      <c r="D823" s="1">
        <v>6395000</v>
      </c>
    </row>
    <row r="824" spans="1:4">
      <c r="A824" s="3" t="s">
        <v>33</v>
      </c>
      <c r="B824" s="2" t="s">
        <v>34</v>
      </c>
      <c r="C824" s="1">
        <v>20000000</v>
      </c>
      <c r="D824" s="1">
        <v>20000000</v>
      </c>
    </row>
    <row r="825" spans="1:4">
      <c r="A825" s="3" t="s">
        <v>12</v>
      </c>
      <c r="B825" s="2" t="s">
        <v>13</v>
      </c>
      <c r="C825" s="1">
        <v>96926000</v>
      </c>
      <c r="D825" s="1">
        <v>96926000</v>
      </c>
    </row>
    <row r="826" spans="1:4">
      <c r="A826" s="3" t="s">
        <v>42</v>
      </c>
      <c r="B826" s="2" t="s">
        <v>312</v>
      </c>
      <c r="C826" s="1">
        <f>SUM(C827:C831)</f>
        <v>125112000</v>
      </c>
      <c r="D826" s="1">
        <f>SUM(D827:D831)</f>
        <v>125112000</v>
      </c>
    </row>
    <row r="827" spans="1:4">
      <c r="A827" s="3" t="s">
        <v>10</v>
      </c>
      <c r="B827" s="2" t="s">
        <v>11</v>
      </c>
      <c r="C827" s="1">
        <v>9025000</v>
      </c>
      <c r="D827" s="1">
        <v>9025000</v>
      </c>
    </row>
    <row r="828" spans="1:4">
      <c r="A828" s="3" t="s">
        <v>28</v>
      </c>
      <c r="B828" s="2" t="s">
        <v>29</v>
      </c>
      <c r="C828" s="1">
        <v>25000000</v>
      </c>
      <c r="D828" s="1">
        <v>25000000</v>
      </c>
    </row>
    <row r="829" spans="1:4">
      <c r="A829" s="3" t="s">
        <v>77</v>
      </c>
      <c r="B829" s="2" t="s">
        <v>78</v>
      </c>
      <c r="C829" s="1">
        <v>6200000</v>
      </c>
      <c r="D829" s="1">
        <v>6200000</v>
      </c>
    </row>
    <row r="830" spans="1:4">
      <c r="A830" s="3" t="s">
        <v>33</v>
      </c>
      <c r="B830" s="2" t="s">
        <v>34</v>
      </c>
      <c r="C830" s="1">
        <v>20000000</v>
      </c>
      <c r="D830" s="1">
        <v>20000000</v>
      </c>
    </row>
    <row r="831" spans="1:4">
      <c r="A831" s="3" t="s">
        <v>12</v>
      </c>
      <c r="B831" s="2" t="s">
        <v>13</v>
      </c>
      <c r="C831" s="1">
        <v>64887000</v>
      </c>
      <c r="D831" s="1">
        <v>64887000</v>
      </c>
    </row>
    <row r="832" spans="1:4">
      <c r="A832" s="3" t="s">
        <v>44</v>
      </c>
      <c r="B832" s="2" t="s">
        <v>313</v>
      </c>
      <c r="C832" s="1">
        <f>SUM(C833:C836)</f>
        <v>53372000</v>
      </c>
      <c r="D832" s="1">
        <f>SUM(D833:D836)</f>
        <v>53372000</v>
      </c>
    </row>
    <row r="833" spans="1:4">
      <c r="A833" s="3" t="s">
        <v>10</v>
      </c>
      <c r="B833" s="2" t="s">
        <v>11</v>
      </c>
      <c r="C833" s="1">
        <v>7690000</v>
      </c>
      <c r="D833" s="1">
        <v>7690000</v>
      </c>
    </row>
    <row r="834" spans="1:4">
      <c r="A834" s="3" t="s">
        <v>28</v>
      </c>
      <c r="B834" s="2" t="s">
        <v>29</v>
      </c>
      <c r="C834" s="1">
        <v>12500000</v>
      </c>
      <c r="D834" s="1">
        <v>12500000</v>
      </c>
    </row>
    <row r="835" spans="1:4">
      <c r="A835" s="3" t="s">
        <v>33</v>
      </c>
      <c r="B835" s="2" t="s">
        <v>34</v>
      </c>
      <c r="C835" s="1">
        <v>10000000</v>
      </c>
      <c r="D835" s="1">
        <v>10000000</v>
      </c>
    </row>
    <row r="836" spans="1:4">
      <c r="A836" s="3" t="s">
        <v>12</v>
      </c>
      <c r="B836" s="2" t="s">
        <v>13</v>
      </c>
      <c r="C836" s="1">
        <v>23182000</v>
      </c>
      <c r="D836" s="1">
        <v>23182000</v>
      </c>
    </row>
    <row r="837" spans="1:4">
      <c r="A837" s="3" t="s">
        <v>46</v>
      </c>
      <c r="B837" s="2" t="s">
        <v>314</v>
      </c>
      <c r="C837" s="1">
        <f>SUM(C838:C841)</f>
        <v>53372000</v>
      </c>
      <c r="D837" s="1">
        <f>SUM(D838:D841)</f>
        <v>53372000</v>
      </c>
    </row>
    <row r="838" spans="1:4">
      <c r="A838" s="3" t="s">
        <v>10</v>
      </c>
      <c r="B838" s="2" t="s">
        <v>11</v>
      </c>
      <c r="C838" s="1">
        <v>7690000</v>
      </c>
      <c r="D838" s="1">
        <v>7690000</v>
      </c>
    </row>
    <row r="839" spans="1:4">
      <c r="A839" s="3" t="s">
        <v>28</v>
      </c>
      <c r="B839" s="2" t="s">
        <v>29</v>
      </c>
      <c r="C839" s="1">
        <v>12500000</v>
      </c>
      <c r="D839" s="1">
        <v>12500000</v>
      </c>
    </row>
    <row r="840" spans="1:4">
      <c r="A840" s="3" t="s">
        <v>33</v>
      </c>
      <c r="B840" s="2" t="s">
        <v>34</v>
      </c>
      <c r="C840" s="1">
        <v>10000000</v>
      </c>
      <c r="D840" s="1">
        <v>10000000</v>
      </c>
    </row>
    <row r="841" spans="1:4">
      <c r="A841" s="3" t="s">
        <v>12</v>
      </c>
      <c r="B841" s="2" t="s">
        <v>13</v>
      </c>
      <c r="C841" s="1">
        <v>23182000</v>
      </c>
      <c r="D841" s="1">
        <v>23182000</v>
      </c>
    </row>
    <row r="842" spans="1:4">
      <c r="A842" s="3" t="s">
        <v>54</v>
      </c>
      <c r="B842" s="2" t="s">
        <v>315</v>
      </c>
      <c r="C842" s="1">
        <f>SUM(C843:C846)</f>
        <v>93229000</v>
      </c>
      <c r="D842" s="1">
        <f>SUM(D843:D846)</f>
        <v>93229000</v>
      </c>
    </row>
    <row r="843" spans="1:4">
      <c r="A843" s="3" t="s">
        <v>10</v>
      </c>
      <c r="B843" s="2" t="s">
        <v>11</v>
      </c>
      <c r="C843" s="1">
        <v>8250000</v>
      </c>
      <c r="D843" s="1">
        <v>8250000</v>
      </c>
    </row>
    <row r="844" spans="1:4">
      <c r="A844" s="3" t="s">
        <v>28</v>
      </c>
      <c r="B844" s="2" t="s">
        <v>29</v>
      </c>
      <c r="C844" s="1">
        <v>12500000</v>
      </c>
      <c r="D844" s="1">
        <v>12500000</v>
      </c>
    </row>
    <row r="845" spans="1:4">
      <c r="A845" s="3" t="s">
        <v>77</v>
      </c>
      <c r="B845" s="2" t="s">
        <v>78</v>
      </c>
      <c r="C845" s="1">
        <v>8742000</v>
      </c>
      <c r="D845" s="1">
        <v>8742000</v>
      </c>
    </row>
    <row r="846" spans="1:4">
      <c r="A846" s="3" t="s">
        <v>12</v>
      </c>
      <c r="B846" s="2" t="s">
        <v>13</v>
      </c>
      <c r="C846" s="1">
        <v>63737000</v>
      </c>
      <c r="D846" s="1">
        <v>63737000</v>
      </c>
    </row>
    <row r="847" spans="1:4">
      <c r="A847" s="3" t="s">
        <v>56</v>
      </c>
      <c r="B847" s="2" t="s">
        <v>316</v>
      </c>
      <c r="C847" s="1">
        <f>SUM(C848:C851)</f>
        <v>105092000</v>
      </c>
      <c r="D847" s="1">
        <f>SUM(D848:D851)</f>
        <v>105092000</v>
      </c>
    </row>
    <row r="848" spans="1:4">
      <c r="A848" s="3" t="s">
        <v>10</v>
      </c>
      <c r="B848" s="2" t="s">
        <v>11</v>
      </c>
      <c r="C848" s="1">
        <v>19028000</v>
      </c>
      <c r="D848" s="1">
        <v>19028000</v>
      </c>
    </row>
    <row r="849" spans="1:4">
      <c r="A849" s="3" t="s">
        <v>28</v>
      </c>
      <c r="B849" s="2" t="s">
        <v>29</v>
      </c>
      <c r="C849" s="1">
        <v>12500000</v>
      </c>
      <c r="D849" s="1">
        <v>12500000</v>
      </c>
    </row>
    <row r="850" spans="1:4">
      <c r="A850" s="3" t="s">
        <v>33</v>
      </c>
      <c r="B850" s="2" t="s">
        <v>34</v>
      </c>
      <c r="C850" s="1">
        <v>31600000</v>
      </c>
      <c r="D850" s="1">
        <v>31600000</v>
      </c>
    </row>
    <row r="851" spans="1:4">
      <c r="A851" s="3" t="s">
        <v>12</v>
      </c>
      <c r="B851" s="2" t="s">
        <v>13</v>
      </c>
      <c r="C851" s="1">
        <v>41964000</v>
      </c>
      <c r="D851" s="1">
        <v>41964000</v>
      </c>
    </row>
    <row r="852" spans="1:4">
      <c r="A852" s="3" t="s">
        <v>58</v>
      </c>
      <c r="B852" s="2" t="s">
        <v>317</v>
      </c>
      <c r="C852" s="1">
        <f>SUM(C853:C857)</f>
        <v>109529000</v>
      </c>
      <c r="D852" s="1">
        <f>SUM(D853:D857)</f>
        <v>109529000</v>
      </c>
    </row>
    <row r="853" spans="1:4">
      <c r="A853" s="3" t="s">
        <v>10</v>
      </c>
      <c r="B853" s="2" t="s">
        <v>11</v>
      </c>
      <c r="C853" s="1">
        <v>10400000</v>
      </c>
      <c r="D853" s="1">
        <v>10400000</v>
      </c>
    </row>
    <row r="854" spans="1:4">
      <c r="A854" s="3" t="s">
        <v>28</v>
      </c>
      <c r="B854" s="2" t="s">
        <v>29</v>
      </c>
      <c r="C854" s="1">
        <v>24000000</v>
      </c>
      <c r="D854" s="1">
        <v>24000000</v>
      </c>
    </row>
    <row r="855" spans="1:4">
      <c r="A855" s="3" t="s">
        <v>77</v>
      </c>
      <c r="B855" s="2" t="s">
        <v>78</v>
      </c>
      <c r="C855" s="1">
        <v>3695000</v>
      </c>
      <c r="D855" s="1">
        <v>3695000</v>
      </c>
    </row>
    <row r="856" spans="1:4">
      <c r="A856" s="3" t="s">
        <v>33</v>
      </c>
      <c r="B856" s="2" t="s">
        <v>34</v>
      </c>
      <c r="C856" s="1">
        <v>7500000</v>
      </c>
      <c r="D856" s="1">
        <v>7500000</v>
      </c>
    </row>
    <row r="857" spans="1:4">
      <c r="A857" s="3" t="s">
        <v>12</v>
      </c>
      <c r="B857" s="2" t="s">
        <v>13</v>
      </c>
      <c r="C857" s="1">
        <v>63934000</v>
      </c>
      <c r="D857" s="1">
        <v>63934000</v>
      </c>
    </row>
    <row r="858" spans="1:4" s="6" customFormat="1">
      <c r="A858" s="5" t="s">
        <v>14</v>
      </c>
      <c r="B858" s="6" t="s">
        <v>318</v>
      </c>
      <c r="C858" s="7">
        <f>SUM(C859,C865,C871)</f>
        <v>1568361000</v>
      </c>
      <c r="D858" s="7">
        <f>SUM(D859,D865,D871)</f>
        <v>1568361000</v>
      </c>
    </row>
    <row r="859" spans="1:4">
      <c r="A859" s="3" t="s">
        <v>16</v>
      </c>
      <c r="B859" s="2" t="s">
        <v>319</v>
      </c>
      <c r="C859" s="1">
        <f>SUM(C860:C864)</f>
        <v>594776000</v>
      </c>
      <c r="D859" s="1">
        <f>SUM(D860:D864)</f>
        <v>594776000</v>
      </c>
    </row>
    <row r="860" spans="1:4">
      <c r="A860" s="3" t="s">
        <v>10</v>
      </c>
      <c r="B860" s="2" t="s">
        <v>11</v>
      </c>
      <c r="C860" s="1">
        <v>8000000</v>
      </c>
      <c r="D860" s="1">
        <v>8000000</v>
      </c>
    </row>
    <row r="861" spans="1:4">
      <c r="A861" s="3" t="s">
        <v>83</v>
      </c>
      <c r="B861" s="2" t="s">
        <v>84</v>
      </c>
      <c r="C861" s="1">
        <v>37500000</v>
      </c>
      <c r="D861" s="1">
        <v>37500000</v>
      </c>
    </row>
    <row r="862" spans="1:4">
      <c r="A862" s="3" t="s">
        <v>28</v>
      </c>
      <c r="B862" s="2" t="s">
        <v>29</v>
      </c>
      <c r="C862" s="1">
        <v>375000000</v>
      </c>
      <c r="D862" s="1">
        <v>375000000</v>
      </c>
    </row>
    <row r="863" spans="1:4">
      <c r="A863" s="3" t="s">
        <v>77</v>
      </c>
      <c r="B863" s="2" t="s">
        <v>78</v>
      </c>
      <c r="C863" s="1">
        <v>43500000</v>
      </c>
      <c r="D863" s="1">
        <v>43500000</v>
      </c>
    </row>
    <row r="864" spans="1:4">
      <c r="A864" s="3" t="s">
        <v>12</v>
      </c>
      <c r="B864" s="2" t="s">
        <v>13</v>
      </c>
      <c r="C864" s="1">
        <v>130776000</v>
      </c>
      <c r="D864" s="1">
        <v>130776000</v>
      </c>
    </row>
    <row r="865" spans="1:4">
      <c r="A865" s="3" t="s">
        <v>18</v>
      </c>
      <c r="B865" s="2" t="s">
        <v>320</v>
      </c>
      <c r="C865" s="1">
        <f>SUM(C866:C870)</f>
        <v>559362000</v>
      </c>
      <c r="D865" s="1">
        <f>SUM(D866:D870)</f>
        <v>559362000</v>
      </c>
    </row>
    <row r="866" spans="1:4">
      <c r="A866" s="3" t="s">
        <v>10</v>
      </c>
      <c r="B866" s="2" t="s">
        <v>11</v>
      </c>
      <c r="C866" s="1">
        <v>10150000</v>
      </c>
      <c r="D866" s="1">
        <v>10150000</v>
      </c>
    </row>
    <row r="867" spans="1:4">
      <c r="A867" s="3" t="s">
        <v>83</v>
      </c>
      <c r="B867" s="2" t="s">
        <v>84</v>
      </c>
      <c r="C867" s="1">
        <v>22500000</v>
      </c>
      <c r="D867" s="1">
        <v>22500000</v>
      </c>
    </row>
    <row r="868" spans="1:4">
      <c r="A868" s="3" t="s">
        <v>28</v>
      </c>
      <c r="B868" s="2" t="s">
        <v>29</v>
      </c>
      <c r="C868" s="1">
        <v>237500000</v>
      </c>
      <c r="D868" s="1">
        <v>237500000</v>
      </c>
    </row>
    <row r="869" spans="1:4">
      <c r="A869" s="3" t="s">
        <v>77</v>
      </c>
      <c r="B869" s="2" t="s">
        <v>78</v>
      </c>
      <c r="C869" s="1">
        <v>22200000</v>
      </c>
      <c r="D869" s="1">
        <v>22200000</v>
      </c>
    </row>
    <row r="870" spans="1:4">
      <c r="A870" s="3" t="s">
        <v>12</v>
      </c>
      <c r="B870" s="2" t="s">
        <v>13</v>
      </c>
      <c r="C870" s="1">
        <v>267012000</v>
      </c>
      <c r="D870" s="1">
        <v>267012000</v>
      </c>
    </row>
    <row r="871" spans="1:4">
      <c r="A871" s="3" t="s">
        <v>42</v>
      </c>
      <c r="B871" s="2" t="s">
        <v>321</v>
      </c>
      <c r="C871" s="1">
        <f>SUM(C872:C876)</f>
        <v>414223000</v>
      </c>
      <c r="D871" s="1">
        <f>SUM(D872:D876)</f>
        <v>414223000</v>
      </c>
    </row>
    <row r="872" spans="1:4">
      <c r="A872" s="3" t="s">
        <v>10</v>
      </c>
      <c r="B872" s="2" t="s">
        <v>11</v>
      </c>
      <c r="C872" s="1">
        <v>6300000</v>
      </c>
      <c r="D872" s="1">
        <v>6300000</v>
      </c>
    </row>
    <row r="873" spans="1:4">
      <c r="A873" s="3" t="s">
        <v>83</v>
      </c>
      <c r="B873" s="2" t="s">
        <v>84</v>
      </c>
      <c r="C873" s="1">
        <v>17500000</v>
      </c>
      <c r="D873" s="1">
        <v>17500000</v>
      </c>
    </row>
    <row r="874" spans="1:4">
      <c r="A874" s="3" t="s">
        <v>28</v>
      </c>
      <c r="B874" s="2" t="s">
        <v>29</v>
      </c>
      <c r="C874" s="1">
        <v>143825000</v>
      </c>
      <c r="D874" s="1">
        <v>143825000</v>
      </c>
    </row>
    <row r="875" spans="1:4">
      <c r="A875" s="3" t="s">
        <v>77</v>
      </c>
      <c r="B875" s="2" t="s">
        <v>78</v>
      </c>
      <c r="C875" s="1">
        <v>9213000</v>
      </c>
      <c r="D875" s="1">
        <v>9213000</v>
      </c>
    </row>
    <row r="876" spans="1:4">
      <c r="A876" s="3" t="s">
        <v>12</v>
      </c>
      <c r="B876" s="2" t="s">
        <v>13</v>
      </c>
      <c r="C876" s="1">
        <v>237385000</v>
      </c>
      <c r="D876" s="1">
        <v>237385000</v>
      </c>
    </row>
    <row r="877" spans="1:4" s="6" customFormat="1">
      <c r="A877" s="5" t="s">
        <v>20</v>
      </c>
      <c r="B877" s="6" t="s">
        <v>322</v>
      </c>
      <c r="C877" s="7">
        <f>SUM(C878,C883,C889,C893)</f>
        <v>704322000</v>
      </c>
      <c r="D877" s="7">
        <f>SUM(D878,D883,D889,D893)</f>
        <v>704322000</v>
      </c>
    </row>
    <row r="878" spans="1:4">
      <c r="A878" s="3" t="s">
        <v>16</v>
      </c>
      <c r="B878" s="2" t="s">
        <v>323</v>
      </c>
      <c r="C878" s="1">
        <f>SUM(C879:C882)</f>
        <v>63200000</v>
      </c>
      <c r="D878" s="1">
        <f>SUM(D879:D882)</f>
        <v>63200000</v>
      </c>
    </row>
    <row r="879" spans="1:4">
      <c r="A879" s="3" t="s">
        <v>10</v>
      </c>
      <c r="B879" s="2" t="s">
        <v>11</v>
      </c>
      <c r="C879" s="1">
        <v>25570000</v>
      </c>
      <c r="D879" s="1">
        <v>25570000</v>
      </c>
    </row>
    <row r="880" spans="1:4">
      <c r="A880" s="3" t="s">
        <v>28</v>
      </c>
      <c r="B880" s="2" t="s">
        <v>29</v>
      </c>
      <c r="C880" s="1">
        <v>6500000</v>
      </c>
      <c r="D880" s="1">
        <v>6500000</v>
      </c>
    </row>
    <row r="881" spans="1:4">
      <c r="A881" s="3" t="s">
        <v>33</v>
      </c>
      <c r="B881" s="2" t="s">
        <v>34</v>
      </c>
      <c r="C881" s="1">
        <v>20000000</v>
      </c>
      <c r="D881" s="1">
        <v>20000000</v>
      </c>
    </row>
    <row r="882" spans="1:4">
      <c r="A882" s="3" t="s">
        <v>12</v>
      </c>
      <c r="B882" s="2" t="s">
        <v>13</v>
      </c>
      <c r="C882" s="1">
        <v>11130000</v>
      </c>
      <c r="D882" s="1">
        <v>11130000</v>
      </c>
    </row>
    <row r="883" spans="1:4">
      <c r="A883" s="3" t="s">
        <v>18</v>
      </c>
      <c r="B883" s="2" t="s">
        <v>324</v>
      </c>
      <c r="C883" s="1">
        <f>SUM(C884:C888)</f>
        <v>126673000</v>
      </c>
      <c r="D883" s="1">
        <f>SUM(D884:D888)</f>
        <v>126673000</v>
      </c>
    </row>
    <row r="884" spans="1:4">
      <c r="A884" s="3" t="s">
        <v>10</v>
      </c>
      <c r="B884" s="2" t="s">
        <v>11</v>
      </c>
      <c r="C884" s="1">
        <v>9237000</v>
      </c>
      <c r="D884" s="1">
        <v>9237000</v>
      </c>
    </row>
    <row r="885" spans="1:4">
      <c r="A885" s="3" t="s">
        <v>28</v>
      </c>
      <c r="B885" s="2" t="s">
        <v>29</v>
      </c>
      <c r="C885" s="1">
        <v>13000000</v>
      </c>
      <c r="D885" s="1">
        <v>13000000</v>
      </c>
    </row>
    <row r="886" spans="1:4">
      <c r="A886" s="3" t="s">
        <v>33</v>
      </c>
      <c r="B886" s="2" t="s">
        <v>34</v>
      </c>
      <c r="C886" s="1">
        <v>7500000</v>
      </c>
      <c r="D886" s="1">
        <v>7500000</v>
      </c>
    </row>
    <row r="887" spans="1:4">
      <c r="A887" s="3" t="s">
        <v>12</v>
      </c>
      <c r="B887" s="2" t="s">
        <v>13</v>
      </c>
      <c r="C887" s="1">
        <v>23706000</v>
      </c>
      <c r="D887" s="1">
        <v>23706000</v>
      </c>
    </row>
    <row r="888" spans="1:4">
      <c r="A888" s="3" t="s">
        <v>30</v>
      </c>
      <c r="B888" s="2" t="s">
        <v>31</v>
      </c>
      <c r="C888" s="1">
        <v>73230000</v>
      </c>
      <c r="D888" s="1">
        <v>73230000</v>
      </c>
    </row>
    <row r="889" spans="1:4">
      <c r="A889" s="3" t="s">
        <v>42</v>
      </c>
      <c r="B889" s="2" t="s">
        <v>325</v>
      </c>
      <c r="C889" s="1">
        <f>SUM(C890:C892)</f>
        <v>52679000</v>
      </c>
      <c r="D889" s="1">
        <f>SUM(D890:D892)</f>
        <v>52679000</v>
      </c>
    </row>
    <row r="890" spans="1:4">
      <c r="A890" s="3" t="s">
        <v>10</v>
      </c>
      <c r="B890" s="2" t="s">
        <v>11</v>
      </c>
      <c r="C890" s="1">
        <v>25325000</v>
      </c>
      <c r="D890" s="1">
        <v>25325000</v>
      </c>
    </row>
    <row r="891" spans="1:4">
      <c r="A891" s="3" t="s">
        <v>33</v>
      </c>
      <c r="B891" s="2" t="s">
        <v>34</v>
      </c>
      <c r="C891" s="1">
        <v>15000000</v>
      </c>
      <c r="D891" s="1">
        <v>15000000</v>
      </c>
    </row>
    <row r="892" spans="1:4">
      <c r="A892" s="3" t="s">
        <v>12</v>
      </c>
      <c r="B892" s="2" t="s">
        <v>13</v>
      </c>
      <c r="C892" s="1">
        <v>12354000</v>
      </c>
      <c r="D892" s="1">
        <v>12354000</v>
      </c>
    </row>
    <row r="893" spans="1:4">
      <c r="A893" s="3" t="s">
        <v>44</v>
      </c>
      <c r="B893" s="2" t="s">
        <v>326</v>
      </c>
      <c r="C893" s="1">
        <f>SUM(C894:C900)</f>
        <v>461770000</v>
      </c>
      <c r="D893" s="1">
        <f>SUM(D894:D900)</f>
        <v>461770000</v>
      </c>
    </row>
    <row r="894" spans="1:4">
      <c r="A894" s="3" t="s">
        <v>10</v>
      </c>
      <c r="B894" s="2" t="s">
        <v>11</v>
      </c>
      <c r="C894" s="1">
        <v>140250000</v>
      </c>
      <c r="D894" s="1">
        <v>140250000</v>
      </c>
    </row>
    <row r="895" spans="1:4">
      <c r="A895" s="3" t="s">
        <v>83</v>
      </c>
      <c r="B895" s="2" t="s">
        <v>84</v>
      </c>
      <c r="C895" s="1">
        <v>53000000</v>
      </c>
      <c r="D895" s="1">
        <v>53000000</v>
      </c>
    </row>
    <row r="896" spans="1:4">
      <c r="A896" s="3" t="s">
        <v>28</v>
      </c>
      <c r="B896" s="2" t="s">
        <v>29</v>
      </c>
      <c r="C896" s="1">
        <v>51500000</v>
      </c>
      <c r="D896" s="1">
        <v>51500000</v>
      </c>
    </row>
    <row r="897" spans="1:4">
      <c r="A897" s="3" t="s">
        <v>77</v>
      </c>
      <c r="B897" s="2" t="s">
        <v>78</v>
      </c>
      <c r="C897" s="1">
        <v>74210000</v>
      </c>
      <c r="D897" s="1">
        <v>74210000</v>
      </c>
    </row>
    <row r="898" spans="1:4">
      <c r="A898" s="3" t="s">
        <v>33</v>
      </c>
      <c r="B898" s="2" t="s">
        <v>34</v>
      </c>
      <c r="C898" s="1">
        <v>42800000</v>
      </c>
      <c r="D898" s="1">
        <v>42800000</v>
      </c>
    </row>
    <row r="899" spans="1:4">
      <c r="A899" s="3" t="s">
        <v>12</v>
      </c>
      <c r="B899" s="2" t="s">
        <v>13</v>
      </c>
      <c r="C899" s="1">
        <v>40482000</v>
      </c>
      <c r="D899" s="1">
        <v>40482000</v>
      </c>
    </row>
    <row r="900" spans="1:4">
      <c r="A900" s="3" t="s">
        <v>30</v>
      </c>
      <c r="B900" s="2" t="s">
        <v>31</v>
      </c>
      <c r="C900" s="1">
        <v>59528000</v>
      </c>
      <c r="D900" s="1">
        <v>59528000</v>
      </c>
    </row>
    <row r="901" spans="1:4" s="6" customFormat="1">
      <c r="A901" s="5" t="s">
        <v>94</v>
      </c>
      <c r="B901" s="6" t="s">
        <v>327</v>
      </c>
      <c r="C901" s="7">
        <f>SUM(C902,C905,C908)</f>
        <v>169160000</v>
      </c>
      <c r="D901" s="7">
        <f>SUM(D902,D905,D908)</f>
        <v>169160000</v>
      </c>
    </row>
    <row r="902" spans="1:4">
      <c r="A902" s="3" t="s">
        <v>16</v>
      </c>
      <c r="B902" s="2" t="s">
        <v>328</v>
      </c>
      <c r="C902" s="1">
        <f>SUM(C903:C904)</f>
        <v>50000000</v>
      </c>
      <c r="D902" s="1">
        <f>SUM(D903:D904)</f>
        <v>50000000</v>
      </c>
    </row>
    <row r="903" spans="1:4">
      <c r="A903" s="3" t="s">
        <v>10</v>
      </c>
      <c r="B903" s="2" t="s">
        <v>11</v>
      </c>
      <c r="C903" s="1">
        <v>15000000</v>
      </c>
      <c r="D903" s="1">
        <v>15000000</v>
      </c>
    </row>
    <row r="904" spans="1:4">
      <c r="A904" s="3" t="s">
        <v>28</v>
      </c>
      <c r="B904" s="2" t="s">
        <v>29</v>
      </c>
      <c r="C904" s="1">
        <v>35000000</v>
      </c>
      <c r="D904" s="1">
        <v>35000000</v>
      </c>
    </row>
    <row r="905" spans="1:4">
      <c r="A905" s="3" t="s">
        <v>18</v>
      </c>
      <c r="B905" s="2" t="s">
        <v>329</v>
      </c>
      <c r="C905" s="1">
        <f>SUM(C906:C907)</f>
        <v>94365000</v>
      </c>
      <c r="D905" s="1">
        <f>SUM(D906:D907)</f>
        <v>94365000</v>
      </c>
    </row>
    <row r="906" spans="1:4">
      <c r="A906" s="3" t="s">
        <v>10</v>
      </c>
      <c r="B906" s="2" t="s">
        <v>11</v>
      </c>
      <c r="C906" s="1">
        <v>5200000</v>
      </c>
      <c r="D906" s="1">
        <v>5200000</v>
      </c>
    </row>
    <row r="907" spans="1:4">
      <c r="A907" s="3" t="s">
        <v>12</v>
      </c>
      <c r="B907" s="2" t="s">
        <v>13</v>
      </c>
      <c r="C907" s="1">
        <v>89165000</v>
      </c>
      <c r="D907" s="1">
        <v>89165000</v>
      </c>
    </row>
    <row r="908" spans="1:4">
      <c r="A908" s="3" t="s">
        <v>42</v>
      </c>
      <c r="B908" s="2" t="s">
        <v>330</v>
      </c>
      <c r="C908" s="1">
        <f>SUM(C909:C911)</f>
        <v>24795000</v>
      </c>
      <c r="D908" s="1">
        <f>SUM(D909:D911)</f>
        <v>24795000</v>
      </c>
    </row>
    <row r="909" spans="1:4">
      <c r="A909" s="3" t="s">
        <v>10</v>
      </c>
      <c r="B909" s="2" t="s">
        <v>11</v>
      </c>
      <c r="C909" s="1">
        <v>7375000</v>
      </c>
      <c r="D909" s="1">
        <v>7375000</v>
      </c>
    </row>
    <row r="910" spans="1:4">
      <c r="A910" s="3" t="s">
        <v>33</v>
      </c>
      <c r="B910" s="2" t="s">
        <v>34</v>
      </c>
      <c r="C910" s="1">
        <v>7200000</v>
      </c>
      <c r="D910" s="1">
        <v>7200000</v>
      </c>
    </row>
    <row r="911" spans="1:4">
      <c r="A911" s="3" t="s">
        <v>12</v>
      </c>
      <c r="B911" s="2" t="s">
        <v>13</v>
      </c>
      <c r="C911" s="1">
        <v>10220000</v>
      </c>
      <c r="D911" s="1">
        <v>10220000</v>
      </c>
    </row>
    <row r="912" spans="1:4" s="6" customFormat="1">
      <c r="A912" s="5" t="s">
        <v>331</v>
      </c>
      <c r="B912" s="6" t="s">
        <v>332</v>
      </c>
      <c r="C912" s="7">
        <f>SUM(C913,C933)</f>
        <v>617814000</v>
      </c>
      <c r="D912" s="7">
        <f>SUM(D913,D933)</f>
        <v>617814000</v>
      </c>
    </row>
    <row r="913" spans="1:4" s="6" customFormat="1">
      <c r="A913" s="5" t="s">
        <v>8</v>
      </c>
      <c r="B913" s="6" t="s">
        <v>333</v>
      </c>
      <c r="C913" s="7">
        <f>SUM(C914,C918,C920,C922,C925,C929)</f>
        <v>367814000</v>
      </c>
      <c r="D913" s="7">
        <f>SUM(D914,D918,D920,D922,D925,D929)</f>
        <v>367814000</v>
      </c>
    </row>
    <row r="914" spans="1:4">
      <c r="A914" s="3" t="s">
        <v>16</v>
      </c>
      <c r="B914" s="2" t="s">
        <v>334</v>
      </c>
      <c r="C914" s="1">
        <f>SUM(C915:C917)</f>
        <v>153672000</v>
      </c>
      <c r="D914" s="1">
        <f>SUM(D915:D917)</f>
        <v>153672000</v>
      </c>
    </row>
    <row r="915" spans="1:4">
      <c r="A915" s="3" t="s">
        <v>10</v>
      </c>
      <c r="B915" s="2" t="s">
        <v>11</v>
      </c>
      <c r="C915" s="1">
        <v>34380000</v>
      </c>
      <c r="D915" s="1">
        <v>34380000</v>
      </c>
    </row>
    <row r="916" spans="1:4">
      <c r="A916" s="3" t="s">
        <v>10</v>
      </c>
      <c r="B916" s="2" t="s">
        <v>11</v>
      </c>
      <c r="C916" s="1">
        <v>7202000</v>
      </c>
      <c r="D916" s="1">
        <v>7202000</v>
      </c>
    </row>
    <row r="917" spans="1:4">
      <c r="A917" s="3" t="s">
        <v>12</v>
      </c>
      <c r="B917" s="2" t="s">
        <v>13</v>
      </c>
      <c r="C917" s="1">
        <v>112090000</v>
      </c>
      <c r="D917" s="1">
        <v>112090000</v>
      </c>
    </row>
    <row r="918" spans="1:4">
      <c r="A918" s="3" t="s">
        <v>18</v>
      </c>
      <c r="B918" s="2" t="s">
        <v>335</v>
      </c>
      <c r="C918" s="1">
        <f>C919</f>
        <v>76700000</v>
      </c>
      <c r="D918" s="1">
        <f>D919</f>
        <v>76700000</v>
      </c>
    </row>
    <row r="919" spans="1:4">
      <c r="A919" s="3" t="s">
        <v>10</v>
      </c>
      <c r="B919" s="2" t="s">
        <v>11</v>
      </c>
      <c r="C919" s="1">
        <v>76700000</v>
      </c>
      <c r="D919" s="1">
        <v>76700000</v>
      </c>
    </row>
    <row r="920" spans="1:4">
      <c r="A920" s="3" t="s">
        <v>42</v>
      </c>
      <c r="B920" s="2" t="s">
        <v>336</v>
      </c>
      <c r="C920" s="1">
        <f>C921</f>
        <v>12800000</v>
      </c>
      <c r="D920" s="1">
        <f>D921</f>
        <v>12800000</v>
      </c>
    </row>
    <row r="921" spans="1:4">
      <c r="A921" s="3" t="s">
        <v>10</v>
      </c>
      <c r="B921" s="2" t="s">
        <v>11</v>
      </c>
      <c r="C921" s="1">
        <v>12800000</v>
      </c>
      <c r="D921" s="1">
        <v>12800000</v>
      </c>
    </row>
    <row r="922" spans="1:4">
      <c r="A922" s="3" t="s">
        <v>44</v>
      </c>
      <c r="B922" s="2" t="s">
        <v>337</v>
      </c>
      <c r="C922" s="1">
        <f>SUM(C923:C924)</f>
        <v>47612000</v>
      </c>
      <c r="D922" s="1">
        <f>SUM(D923:D924)</f>
        <v>47612000</v>
      </c>
    </row>
    <row r="923" spans="1:4">
      <c r="A923" s="3" t="s">
        <v>28</v>
      </c>
      <c r="B923" s="2" t="s">
        <v>29</v>
      </c>
      <c r="C923" s="1">
        <v>10000000</v>
      </c>
      <c r="D923" s="1">
        <v>10000000</v>
      </c>
    </row>
    <row r="924" spans="1:4">
      <c r="A924" s="3" t="s">
        <v>12</v>
      </c>
      <c r="B924" s="2" t="s">
        <v>13</v>
      </c>
      <c r="C924" s="1">
        <v>37612000</v>
      </c>
      <c r="D924" s="1">
        <v>37612000</v>
      </c>
    </row>
    <row r="925" spans="1:4">
      <c r="A925" s="3" t="s">
        <v>46</v>
      </c>
      <c r="B925" s="2" t="s">
        <v>338</v>
      </c>
      <c r="C925" s="1">
        <f>SUM(C926:C928)</f>
        <v>38890000</v>
      </c>
      <c r="D925" s="1">
        <f>SUM(D926:D928)</f>
        <v>38890000</v>
      </c>
    </row>
    <row r="926" spans="1:4">
      <c r="A926" s="3" t="s">
        <v>10</v>
      </c>
      <c r="B926" s="2" t="s">
        <v>11</v>
      </c>
      <c r="C926" s="1">
        <v>13300000</v>
      </c>
      <c r="D926" s="1">
        <v>13300000</v>
      </c>
    </row>
    <row r="927" spans="1:4">
      <c r="A927" s="3" t="s">
        <v>33</v>
      </c>
      <c r="B927" s="2" t="s">
        <v>34</v>
      </c>
      <c r="C927" s="1">
        <v>15000000</v>
      </c>
      <c r="D927" s="1">
        <v>15000000</v>
      </c>
    </row>
    <row r="928" spans="1:4">
      <c r="A928" s="3" t="s">
        <v>12</v>
      </c>
      <c r="B928" s="2" t="s">
        <v>13</v>
      </c>
      <c r="C928" s="1">
        <v>10590000</v>
      </c>
      <c r="D928" s="1">
        <v>10590000</v>
      </c>
    </row>
    <row r="929" spans="1:4">
      <c r="A929" s="3" t="s">
        <v>54</v>
      </c>
      <c r="B929" s="2" t="s">
        <v>339</v>
      </c>
      <c r="C929" s="1">
        <f>SUM(C930:C932)</f>
        <v>38140000</v>
      </c>
      <c r="D929" s="1">
        <f>SUM(D930:D932)</f>
        <v>38140000</v>
      </c>
    </row>
    <row r="930" spans="1:4">
      <c r="A930" s="3" t="s">
        <v>10</v>
      </c>
      <c r="B930" s="2" t="s">
        <v>11</v>
      </c>
      <c r="C930" s="1">
        <v>12550000</v>
      </c>
      <c r="D930" s="1">
        <v>12550000</v>
      </c>
    </row>
    <row r="931" spans="1:4">
      <c r="A931" s="3" t="s">
        <v>33</v>
      </c>
      <c r="B931" s="2" t="s">
        <v>34</v>
      </c>
      <c r="C931" s="1">
        <v>15000000</v>
      </c>
      <c r="D931" s="1">
        <v>15000000</v>
      </c>
    </row>
    <row r="932" spans="1:4">
      <c r="A932" s="3" t="s">
        <v>12</v>
      </c>
      <c r="B932" s="2" t="s">
        <v>13</v>
      </c>
      <c r="C932" s="1">
        <v>10590000</v>
      </c>
      <c r="D932" s="1">
        <v>10590000</v>
      </c>
    </row>
    <row r="933" spans="1:4" s="6" customFormat="1">
      <c r="A933" s="5" t="s">
        <v>14</v>
      </c>
      <c r="B933" s="6" t="s">
        <v>340</v>
      </c>
      <c r="C933" s="7">
        <f>C934</f>
        <v>250000000</v>
      </c>
      <c r="D933" s="7">
        <f>D934</f>
        <v>250000000</v>
      </c>
    </row>
    <row r="934" spans="1:4">
      <c r="A934" s="3" t="s">
        <v>239</v>
      </c>
      <c r="B934" s="2" t="s">
        <v>240</v>
      </c>
      <c r="C934" s="1">
        <v>250000000</v>
      </c>
      <c r="D934" s="1">
        <v>250000000</v>
      </c>
    </row>
    <row r="935" spans="1:4" s="6" customFormat="1">
      <c r="A935" s="5" t="s">
        <v>341</v>
      </c>
      <c r="B935" s="6" t="s">
        <v>342</v>
      </c>
      <c r="C935" s="7">
        <f>C936</f>
        <v>838498000</v>
      </c>
      <c r="D935" s="7">
        <f>D936</f>
        <v>838498000</v>
      </c>
    </row>
    <row r="936" spans="1:4" s="6" customFormat="1">
      <c r="A936" s="5" t="s">
        <v>8</v>
      </c>
      <c r="B936" s="6" t="s">
        <v>343</v>
      </c>
      <c r="C936" s="7">
        <f>SUM(C937,C942,C947,C949,C952,C954)</f>
        <v>838498000</v>
      </c>
      <c r="D936" s="7">
        <f>SUM(D937,D942,D947,D949,D952,D954)</f>
        <v>838498000</v>
      </c>
    </row>
    <row r="937" spans="1:4">
      <c r="A937" s="3" t="s">
        <v>16</v>
      </c>
      <c r="B937" s="2" t="s">
        <v>344</v>
      </c>
      <c r="C937" s="1">
        <f>SUM(C938:C941)</f>
        <v>357246000</v>
      </c>
      <c r="D937" s="1">
        <f>SUM(D938:D941)</f>
        <v>357246000</v>
      </c>
    </row>
    <row r="938" spans="1:4">
      <c r="A938" s="3" t="s">
        <v>10</v>
      </c>
      <c r="B938" s="2" t="s">
        <v>11</v>
      </c>
      <c r="C938" s="1">
        <v>28000000</v>
      </c>
      <c r="D938" s="1">
        <v>28000000</v>
      </c>
    </row>
    <row r="939" spans="1:4">
      <c r="A939" s="3" t="s">
        <v>83</v>
      </c>
      <c r="B939" s="2" t="s">
        <v>84</v>
      </c>
      <c r="C939" s="1">
        <v>203600000</v>
      </c>
      <c r="D939" s="1">
        <v>203600000</v>
      </c>
    </row>
    <row r="940" spans="1:4">
      <c r="A940" s="3" t="s">
        <v>28</v>
      </c>
      <c r="B940" s="2" t="s">
        <v>29</v>
      </c>
      <c r="C940" s="1">
        <v>52607000</v>
      </c>
      <c r="D940" s="1">
        <v>52607000</v>
      </c>
    </row>
    <row r="941" spans="1:4">
      <c r="A941" s="3" t="s">
        <v>12</v>
      </c>
      <c r="B941" s="2" t="s">
        <v>13</v>
      </c>
      <c r="C941" s="1">
        <v>73039000</v>
      </c>
      <c r="D941" s="1">
        <v>73039000</v>
      </c>
    </row>
    <row r="942" spans="1:4">
      <c r="A942" s="3" t="s">
        <v>18</v>
      </c>
      <c r="B942" s="2" t="s">
        <v>345</v>
      </c>
      <c r="C942" s="1">
        <f>SUM(C943:C946)</f>
        <v>41040000</v>
      </c>
      <c r="D942" s="1">
        <f>SUM(D943:D946)</f>
        <v>41040000</v>
      </c>
    </row>
    <row r="943" spans="1:4">
      <c r="A943" s="3" t="s">
        <v>10</v>
      </c>
      <c r="B943" s="2" t="s">
        <v>11</v>
      </c>
      <c r="C943" s="1">
        <v>5800000</v>
      </c>
      <c r="D943" s="1">
        <v>5800000</v>
      </c>
    </row>
    <row r="944" spans="1:4">
      <c r="A944" s="3" t="s">
        <v>28</v>
      </c>
      <c r="B944" s="2" t="s">
        <v>29</v>
      </c>
      <c r="C944" s="1">
        <v>21000000</v>
      </c>
      <c r="D944" s="1">
        <v>21000000</v>
      </c>
    </row>
    <row r="945" spans="1:4">
      <c r="A945" s="3" t="s">
        <v>33</v>
      </c>
      <c r="B945" s="2" t="s">
        <v>34</v>
      </c>
      <c r="C945" s="1">
        <v>8600000</v>
      </c>
      <c r="D945" s="1">
        <v>8600000</v>
      </c>
    </row>
    <row r="946" spans="1:4">
      <c r="A946" s="3" t="s">
        <v>12</v>
      </c>
      <c r="B946" s="2" t="s">
        <v>13</v>
      </c>
      <c r="C946" s="1">
        <v>5640000</v>
      </c>
      <c r="D946" s="1">
        <v>5640000</v>
      </c>
    </row>
    <row r="947" spans="1:4">
      <c r="A947" s="3" t="s">
        <v>42</v>
      </c>
      <c r="B947" s="2" t="s">
        <v>346</v>
      </c>
      <c r="C947" s="1">
        <f>C948</f>
        <v>75000000</v>
      </c>
      <c r="D947" s="1">
        <f>D948</f>
        <v>75000000</v>
      </c>
    </row>
    <row r="948" spans="1:4">
      <c r="A948" s="3" t="s">
        <v>101</v>
      </c>
      <c r="B948" s="2" t="s">
        <v>102</v>
      </c>
      <c r="C948" s="1">
        <v>75000000</v>
      </c>
      <c r="D948" s="1">
        <v>75000000</v>
      </c>
    </row>
    <row r="949" spans="1:4">
      <c r="A949" s="3" t="s">
        <v>44</v>
      </c>
      <c r="B949" s="2" t="s">
        <v>347</v>
      </c>
      <c r="C949" s="1">
        <f>SUM(C950:C951)</f>
        <v>125212000</v>
      </c>
      <c r="D949" s="1">
        <f>SUM(D950:D951)</f>
        <v>125212000</v>
      </c>
    </row>
    <row r="950" spans="1:4">
      <c r="A950" s="3" t="s">
        <v>10</v>
      </c>
      <c r="B950" s="2" t="s">
        <v>11</v>
      </c>
      <c r="C950" s="1">
        <v>2800000</v>
      </c>
      <c r="D950" s="1">
        <v>2800000</v>
      </c>
    </row>
    <row r="951" spans="1:4">
      <c r="A951" s="3" t="s">
        <v>12</v>
      </c>
      <c r="B951" s="2" t="s">
        <v>13</v>
      </c>
      <c r="C951" s="1">
        <v>122412000</v>
      </c>
      <c r="D951" s="1">
        <v>122412000</v>
      </c>
    </row>
    <row r="952" spans="1:4">
      <c r="A952" s="3" t="s">
        <v>46</v>
      </c>
      <c r="B952" s="2" t="s">
        <v>348</v>
      </c>
      <c r="C952" s="1">
        <f>C953</f>
        <v>42000000</v>
      </c>
      <c r="D952" s="1">
        <f>D953</f>
        <v>42000000</v>
      </c>
    </row>
    <row r="953" spans="1:4">
      <c r="A953" s="3" t="s">
        <v>101</v>
      </c>
      <c r="B953" s="2" t="s">
        <v>102</v>
      </c>
      <c r="C953" s="1">
        <v>42000000</v>
      </c>
      <c r="D953" s="1">
        <v>42000000</v>
      </c>
    </row>
    <row r="954" spans="1:4">
      <c r="A954" s="3" t="s">
        <v>54</v>
      </c>
      <c r="B954" s="2" t="s">
        <v>349</v>
      </c>
      <c r="C954" s="1">
        <f>C955</f>
        <v>198000000</v>
      </c>
      <c r="D954" s="1">
        <f>D955</f>
        <v>198000000</v>
      </c>
    </row>
    <row r="955" spans="1:4">
      <c r="A955" s="3" t="s">
        <v>101</v>
      </c>
      <c r="B955" s="2" t="s">
        <v>102</v>
      </c>
      <c r="C955" s="1">
        <v>198000000</v>
      </c>
      <c r="D955" s="1">
        <v>198000000</v>
      </c>
    </row>
    <row r="956" spans="1:4" s="6" customFormat="1">
      <c r="A956" s="5" t="s">
        <v>350</v>
      </c>
      <c r="B956" s="6" t="s">
        <v>351</v>
      </c>
      <c r="C956" s="7">
        <f>SUM(C957,C987,C1003)</f>
        <v>2125720000</v>
      </c>
      <c r="D956" s="7">
        <f>SUM(D957,D987,D1003)</f>
        <v>2125720000</v>
      </c>
    </row>
    <row r="957" spans="1:4" s="6" customFormat="1">
      <c r="A957" s="5" t="s">
        <v>8</v>
      </c>
      <c r="B957" s="6" t="s">
        <v>352</v>
      </c>
      <c r="C957" s="7">
        <f>SUM(C958,C963,C968,C973,C976,C981)</f>
        <v>710000000</v>
      </c>
      <c r="D957" s="7">
        <f>SUM(D958,D963,D968,D973,D976,D981)</f>
        <v>710000000</v>
      </c>
    </row>
    <row r="958" spans="1:4">
      <c r="A958" s="3" t="s">
        <v>16</v>
      </c>
      <c r="B958" s="2" t="s">
        <v>353</v>
      </c>
      <c r="C958" s="1">
        <f>SUM(C959:C962)</f>
        <v>165945000</v>
      </c>
      <c r="D958" s="1">
        <f>SUM(D959:D962)</f>
        <v>165945000</v>
      </c>
    </row>
    <row r="959" spans="1:4">
      <c r="A959" s="3" t="s">
        <v>10</v>
      </c>
      <c r="B959" s="2" t="s">
        <v>11</v>
      </c>
      <c r="C959" s="1">
        <v>13325000</v>
      </c>
      <c r="D959" s="1">
        <v>13325000</v>
      </c>
    </row>
    <row r="960" spans="1:4">
      <c r="A960" s="3" t="s">
        <v>83</v>
      </c>
      <c r="B960" s="2" t="s">
        <v>84</v>
      </c>
      <c r="C960" s="1">
        <v>59580000</v>
      </c>
      <c r="D960" s="1">
        <v>59580000</v>
      </c>
    </row>
    <row r="961" spans="1:4">
      <c r="A961" s="3" t="s">
        <v>28</v>
      </c>
      <c r="B961" s="2" t="s">
        <v>29</v>
      </c>
      <c r="C961" s="1">
        <v>68000000</v>
      </c>
      <c r="D961" s="1">
        <v>68000000</v>
      </c>
    </row>
    <row r="962" spans="1:4">
      <c r="A962" s="3" t="s">
        <v>12</v>
      </c>
      <c r="B962" s="2" t="s">
        <v>13</v>
      </c>
      <c r="C962" s="1">
        <v>25040000</v>
      </c>
      <c r="D962" s="1">
        <v>25040000</v>
      </c>
    </row>
    <row r="963" spans="1:4">
      <c r="A963" s="3" t="s">
        <v>18</v>
      </c>
      <c r="B963" s="2" t="s">
        <v>354</v>
      </c>
      <c r="C963" s="1">
        <f>SUM(C964:C967)</f>
        <v>162420000</v>
      </c>
      <c r="D963" s="1">
        <f>SUM(D964:D967)</f>
        <v>162420000</v>
      </c>
    </row>
    <row r="964" spans="1:4">
      <c r="A964" s="3" t="s">
        <v>10</v>
      </c>
      <c r="B964" s="2" t="s">
        <v>11</v>
      </c>
      <c r="C964" s="1">
        <v>12800000</v>
      </c>
      <c r="D964" s="1">
        <v>12800000</v>
      </c>
    </row>
    <row r="965" spans="1:4">
      <c r="A965" s="3" t="s">
        <v>83</v>
      </c>
      <c r="B965" s="2" t="s">
        <v>84</v>
      </c>
      <c r="C965" s="1">
        <v>59580000</v>
      </c>
      <c r="D965" s="1">
        <v>59580000</v>
      </c>
    </row>
    <row r="966" spans="1:4">
      <c r="A966" s="3" t="s">
        <v>28</v>
      </c>
      <c r="B966" s="2" t="s">
        <v>29</v>
      </c>
      <c r="C966" s="1">
        <v>65000000</v>
      </c>
      <c r="D966" s="1">
        <v>65000000</v>
      </c>
    </row>
    <row r="967" spans="1:4">
      <c r="A967" s="3" t="s">
        <v>12</v>
      </c>
      <c r="B967" s="2" t="s">
        <v>13</v>
      </c>
      <c r="C967" s="1">
        <v>25040000</v>
      </c>
      <c r="D967" s="1">
        <v>25040000</v>
      </c>
    </row>
    <row r="968" spans="1:4">
      <c r="A968" s="3" t="s">
        <v>42</v>
      </c>
      <c r="B968" s="2" t="s">
        <v>355</v>
      </c>
      <c r="C968" s="1">
        <f>SUM(C969:C972)</f>
        <v>152690000</v>
      </c>
      <c r="D968" s="1">
        <f>SUM(D969:D972)</f>
        <v>152690000</v>
      </c>
    </row>
    <row r="969" spans="1:4">
      <c r="A969" s="3" t="s">
        <v>10</v>
      </c>
      <c r="B969" s="2" t="s">
        <v>11</v>
      </c>
      <c r="C969" s="1">
        <v>13175000</v>
      </c>
      <c r="D969" s="1">
        <v>13175000</v>
      </c>
    </row>
    <row r="970" spans="1:4">
      <c r="A970" s="3" t="s">
        <v>83</v>
      </c>
      <c r="B970" s="2" t="s">
        <v>84</v>
      </c>
      <c r="C970" s="1">
        <v>59580000</v>
      </c>
      <c r="D970" s="1">
        <v>59580000</v>
      </c>
    </row>
    <row r="971" spans="1:4">
      <c r="A971" s="3" t="s">
        <v>28</v>
      </c>
      <c r="B971" s="2" t="s">
        <v>29</v>
      </c>
      <c r="C971" s="1">
        <v>55000000</v>
      </c>
      <c r="D971" s="1">
        <v>55000000</v>
      </c>
    </row>
    <row r="972" spans="1:4">
      <c r="A972" s="3" t="s">
        <v>12</v>
      </c>
      <c r="B972" s="2" t="s">
        <v>13</v>
      </c>
      <c r="C972" s="1">
        <v>24935000</v>
      </c>
      <c r="D972" s="1">
        <v>24935000</v>
      </c>
    </row>
    <row r="973" spans="1:4">
      <c r="A973" s="3" t="s">
        <v>44</v>
      </c>
      <c r="B973" s="2" t="s">
        <v>356</v>
      </c>
      <c r="C973" s="1">
        <f>SUM(C974:C975)</f>
        <v>128945000</v>
      </c>
      <c r="D973" s="1">
        <f>SUM(D974:D975)</f>
        <v>128945000</v>
      </c>
    </row>
    <row r="974" spans="1:4">
      <c r="A974" s="3" t="s">
        <v>10</v>
      </c>
      <c r="B974" s="2" t="s">
        <v>11</v>
      </c>
      <c r="C974" s="1">
        <v>13445000</v>
      </c>
      <c r="D974" s="1">
        <v>13445000</v>
      </c>
    </row>
    <row r="975" spans="1:4">
      <c r="A975" s="3" t="s">
        <v>28</v>
      </c>
      <c r="B975" s="2" t="s">
        <v>29</v>
      </c>
      <c r="C975" s="1">
        <v>115500000</v>
      </c>
      <c r="D975" s="1">
        <v>115500000</v>
      </c>
    </row>
    <row r="976" spans="1:4">
      <c r="A976" s="3" t="s">
        <v>46</v>
      </c>
      <c r="B976" s="2" t="s">
        <v>357</v>
      </c>
      <c r="C976" s="1">
        <f>SUM(C977:C980)</f>
        <v>50370000</v>
      </c>
      <c r="D976" s="1">
        <f>SUM(D977:D980)</f>
        <v>50370000</v>
      </c>
    </row>
    <row r="977" spans="1:4">
      <c r="A977" s="3" t="s">
        <v>10</v>
      </c>
      <c r="B977" s="2" t="s">
        <v>11</v>
      </c>
      <c r="C977" s="1">
        <v>9800000</v>
      </c>
      <c r="D977" s="1">
        <v>9800000</v>
      </c>
    </row>
    <row r="978" spans="1:4">
      <c r="A978" s="3" t="s">
        <v>83</v>
      </c>
      <c r="B978" s="2" t="s">
        <v>84</v>
      </c>
      <c r="C978" s="1">
        <v>24010000</v>
      </c>
      <c r="D978" s="1">
        <v>24010000</v>
      </c>
    </row>
    <row r="979" spans="1:4">
      <c r="A979" s="3" t="s">
        <v>33</v>
      </c>
      <c r="B979" s="2" t="s">
        <v>34</v>
      </c>
      <c r="C979" s="1">
        <v>7200000</v>
      </c>
      <c r="D979" s="1">
        <v>7200000</v>
      </c>
    </row>
    <row r="980" spans="1:4">
      <c r="A980" s="3" t="s">
        <v>12</v>
      </c>
      <c r="B980" s="2" t="s">
        <v>13</v>
      </c>
      <c r="C980" s="1">
        <v>9360000</v>
      </c>
      <c r="D980" s="1">
        <v>9360000</v>
      </c>
    </row>
    <row r="981" spans="1:4">
      <c r="A981" s="3" t="s">
        <v>54</v>
      </c>
      <c r="B981" s="2" t="s">
        <v>358</v>
      </c>
      <c r="C981" s="1">
        <f>SUM(C982:C986)</f>
        <v>49630000</v>
      </c>
      <c r="D981" s="1">
        <f>SUM(D982:D986)</f>
        <v>49630000</v>
      </c>
    </row>
    <row r="982" spans="1:4">
      <c r="A982" s="3" t="s">
        <v>10</v>
      </c>
      <c r="B982" s="2" t="s">
        <v>11</v>
      </c>
      <c r="C982" s="1">
        <v>6600000</v>
      </c>
      <c r="D982" s="1">
        <v>6600000</v>
      </c>
    </row>
    <row r="983" spans="1:4">
      <c r="A983" s="3" t="s">
        <v>83</v>
      </c>
      <c r="B983" s="2" t="s">
        <v>84</v>
      </c>
      <c r="C983" s="1">
        <v>13505000</v>
      </c>
      <c r="D983" s="1">
        <v>13505000</v>
      </c>
    </row>
    <row r="984" spans="1:4">
      <c r="A984" s="3" t="s">
        <v>28</v>
      </c>
      <c r="B984" s="2" t="s">
        <v>29</v>
      </c>
      <c r="C984" s="1">
        <v>7500000</v>
      </c>
      <c r="D984" s="1">
        <v>7500000</v>
      </c>
    </row>
    <row r="985" spans="1:4">
      <c r="A985" s="3" t="s">
        <v>33</v>
      </c>
      <c r="B985" s="2" t="s">
        <v>34</v>
      </c>
      <c r="C985" s="1">
        <v>17575000</v>
      </c>
      <c r="D985" s="1">
        <v>17575000</v>
      </c>
    </row>
    <row r="986" spans="1:4">
      <c r="A986" s="3" t="s">
        <v>12</v>
      </c>
      <c r="B986" s="2" t="s">
        <v>13</v>
      </c>
      <c r="C986" s="1">
        <v>4450000</v>
      </c>
      <c r="D986" s="1">
        <v>4450000</v>
      </c>
    </row>
    <row r="987" spans="1:4" s="6" customFormat="1">
      <c r="A987" s="5" t="s">
        <v>14</v>
      </c>
      <c r="B987" s="6" t="s">
        <v>359</v>
      </c>
      <c r="C987" s="7">
        <f>SUM(C988,C993,C998)</f>
        <v>342720000</v>
      </c>
      <c r="D987" s="7">
        <f>SUM(D988,D993,D998)</f>
        <v>342720000</v>
      </c>
    </row>
    <row r="988" spans="1:4">
      <c r="A988" s="3" t="s">
        <v>16</v>
      </c>
      <c r="B988" s="2" t="s">
        <v>360</v>
      </c>
      <c r="C988" s="1">
        <f>SUM(C989:C992)</f>
        <v>114240000</v>
      </c>
      <c r="D988" s="1">
        <f>SUM(D989:D992)</f>
        <v>114240000</v>
      </c>
    </row>
    <row r="989" spans="1:4">
      <c r="A989" s="3" t="s">
        <v>10</v>
      </c>
      <c r="B989" s="2" t="s">
        <v>11</v>
      </c>
      <c r="C989" s="1">
        <v>10100000</v>
      </c>
      <c r="D989" s="1">
        <v>10100000</v>
      </c>
    </row>
    <row r="990" spans="1:4">
      <c r="A990" s="3" t="s">
        <v>83</v>
      </c>
      <c r="B990" s="2" t="s">
        <v>84</v>
      </c>
      <c r="C990" s="1">
        <v>88420000</v>
      </c>
      <c r="D990" s="1">
        <v>88420000</v>
      </c>
    </row>
    <row r="991" spans="1:4">
      <c r="A991" s="3" t="s">
        <v>33</v>
      </c>
      <c r="B991" s="2" t="s">
        <v>34</v>
      </c>
      <c r="C991" s="1">
        <v>8000000</v>
      </c>
      <c r="D991" s="1">
        <v>8000000</v>
      </c>
    </row>
    <row r="992" spans="1:4">
      <c r="A992" s="3" t="s">
        <v>12</v>
      </c>
      <c r="B992" s="2" t="s">
        <v>13</v>
      </c>
      <c r="C992" s="1">
        <v>7720000</v>
      </c>
      <c r="D992" s="1">
        <v>7720000</v>
      </c>
    </row>
    <row r="993" spans="1:4">
      <c r="A993" s="3" t="s">
        <v>18</v>
      </c>
      <c r="B993" s="2" t="s">
        <v>361</v>
      </c>
      <c r="C993" s="1">
        <f>SUM(C994:C997)</f>
        <v>114240000</v>
      </c>
      <c r="D993" s="1">
        <f>SUM(D994:D997)</f>
        <v>114240000</v>
      </c>
    </row>
    <row r="994" spans="1:4">
      <c r="A994" s="3" t="s">
        <v>10</v>
      </c>
      <c r="B994" s="2" t="s">
        <v>11</v>
      </c>
      <c r="C994" s="1">
        <v>10100000</v>
      </c>
      <c r="D994" s="1">
        <v>10100000</v>
      </c>
    </row>
    <row r="995" spans="1:4">
      <c r="A995" s="3" t="s">
        <v>83</v>
      </c>
      <c r="B995" s="2" t="s">
        <v>84</v>
      </c>
      <c r="C995" s="1">
        <v>88420000</v>
      </c>
      <c r="D995" s="1">
        <v>88420000</v>
      </c>
    </row>
    <row r="996" spans="1:4">
      <c r="A996" s="3" t="s">
        <v>33</v>
      </c>
      <c r="B996" s="2" t="s">
        <v>34</v>
      </c>
      <c r="C996" s="1">
        <v>8000000</v>
      </c>
      <c r="D996" s="1">
        <v>8000000</v>
      </c>
    </row>
    <row r="997" spans="1:4">
      <c r="A997" s="3" t="s">
        <v>12</v>
      </c>
      <c r="B997" s="2" t="s">
        <v>13</v>
      </c>
      <c r="C997" s="1">
        <v>7720000</v>
      </c>
      <c r="D997" s="1">
        <v>7720000</v>
      </c>
    </row>
    <row r="998" spans="1:4">
      <c r="A998" s="3" t="s">
        <v>42</v>
      </c>
      <c r="B998" s="2" t="s">
        <v>362</v>
      </c>
      <c r="C998" s="1">
        <f>SUM(C999:C1002)</f>
        <v>114240000</v>
      </c>
      <c r="D998" s="1">
        <f>SUM(D999:D1002)</f>
        <v>114240000</v>
      </c>
    </row>
    <row r="999" spans="1:4">
      <c r="A999" s="3" t="s">
        <v>10</v>
      </c>
      <c r="B999" s="2" t="s">
        <v>11</v>
      </c>
      <c r="C999" s="1">
        <v>10100000</v>
      </c>
      <c r="D999" s="1">
        <v>10100000</v>
      </c>
    </row>
    <row r="1000" spans="1:4">
      <c r="A1000" s="3" t="s">
        <v>83</v>
      </c>
      <c r="B1000" s="2" t="s">
        <v>84</v>
      </c>
      <c r="C1000" s="1">
        <v>88420000</v>
      </c>
      <c r="D1000" s="1">
        <v>88420000</v>
      </c>
    </row>
    <row r="1001" spans="1:4">
      <c r="A1001" s="3" t="s">
        <v>33</v>
      </c>
      <c r="B1001" s="2" t="s">
        <v>34</v>
      </c>
      <c r="C1001" s="1">
        <v>8000000</v>
      </c>
      <c r="D1001" s="1">
        <v>8000000</v>
      </c>
    </row>
    <row r="1002" spans="1:4">
      <c r="A1002" s="3" t="s">
        <v>12</v>
      </c>
      <c r="B1002" s="2" t="s">
        <v>13</v>
      </c>
      <c r="C1002" s="1">
        <v>7720000</v>
      </c>
      <c r="D1002" s="1">
        <v>7720000</v>
      </c>
    </row>
    <row r="1003" spans="1:4" s="6" customFormat="1">
      <c r="A1003" s="5" t="s">
        <v>20</v>
      </c>
      <c r="B1003" s="6" t="s">
        <v>363</v>
      </c>
      <c r="C1003" s="7">
        <f>SUM(C1004,C1009,C1014,C1019,C1024,C1029,C1034,C1039,C1044,C1049,C1054,C1059,C1064,C1069,C1074,C1079,C1084,C1089,C1094,C1099)</f>
        <v>1073000000</v>
      </c>
      <c r="D1003" s="7">
        <f>SUM(D1004,D1009,D1014,D1019,D1024,D1029,D1034,D1039,D1044,D1049,D1054,D1059,D1064,D1069,D1074,D1079,D1084,D1089,D1094,D1099)</f>
        <v>1073000000</v>
      </c>
    </row>
    <row r="1004" spans="1:4">
      <c r="A1004" s="3" t="s">
        <v>16</v>
      </c>
      <c r="B1004" s="2" t="s">
        <v>364</v>
      </c>
      <c r="C1004" s="1">
        <f>SUM(C1005:C1008)</f>
        <v>53650000</v>
      </c>
      <c r="D1004" s="1">
        <f>SUM(D1005:D1008)</f>
        <v>53650000</v>
      </c>
    </row>
    <row r="1005" spans="1:4">
      <c r="A1005" s="3" t="s">
        <v>10</v>
      </c>
      <c r="B1005" s="2" t="s">
        <v>11</v>
      </c>
      <c r="C1005" s="1">
        <v>10738000</v>
      </c>
      <c r="D1005" s="1">
        <v>10738000</v>
      </c>
    </row>
    <row r="1006" spans="1:4">
      <c r="A1006" s="3" t="s">
        <v>83</v>
      </c>
      <c r="B1006" s="2" t="s">
        <v>84</v>
      </c>
      <c r="C1006" s="1">
        <v>27120000</v>
      </c>
      <c r="D1006" s="1">
        <v>27120000</v>
      </c>
    </row>
    <row r="1007" spans="1:4">
      <c r="A1007" s="3" t="s">
        <v>33</v>
      </c>
      <c r="B1007" s="2" t="s">
        <v>34</v>
      </c>
      <c r="C1007" s="1">
        <v>8000000</v>
      </c>
      <c r="D1007" s="1">
        <v>8000000</v>
      </c>
    </row>
    <row r="1008" spans="1:4">
      <c r="A1008" s="3" t="s">
        <v>12</v>
      </c>
      <c r="B1008" s="2" t="s">
        <v>13</v>
      </c>
      <c r="C1008" s="1">
        <v>7792000</v>
      </c>
      <c r="D1008" s="1">
        <v>7792000</v>
      </c>
    </row>
    <row r="1009" spans="1:4">
      <c r="A1009" s="3" t="s">
        <v>18</v>
      </c>
      <c r="B1009" s="2" t="s">
        <v>365</v>
      </c>
      <c r="C1009" s="1">
        <f>SUM(C1010:C1013)</f>
        <v>53650000</v>
      </c>
      <c r="D1009" s="1">
        <f>SUM(D1010:D1013)</f>
        <v>53650000</v>
      </c>
    </row>
    <row r="1010" spans="1:4">
      <c r="A1010" s="3" t="s">
        <v>10</v>
      </c>
      <c r="B1010" s="2" t="s">
        <v>11</v>
      </c>
      <c r="C1010" s="1">
        <v>10738000</v>
      </c>
      <c r="D1010" s="1">
        <v>10738000</v>
      </c>
    </row>
    <row r="1011" spans="1:4">
      <c r="A1011" s="3" t="s">
        <v>83</v>
      </c>
      <c r="B1011" s="2" t="s">
        <v>84</v>
      </c>
      <c r="C1011" s="1">
        <v>27120000</v>
      </c>
      <c r="D1011" s="1">
        <v>27120000</v>
      </c>
    </row>
    <row r="1012" spans="1:4">
      <c r="A1012" s="3" t="s">
        <v>33</v>
      </c>
      <c r="B1012" s="2" t="s">
        <v>34</v>
      </c>
      <c r="C1012" s="1">
        <v>8000000</v>
      </c>
      <c r="D1012" s="1">
        <v>8000000</v>
      </c>
    </row>
    <row r="1013" spans="1:4">
      <c r="A1013" s="3" t="s">
        <v>12</v>
      </c>
      <c r="B1013" s="2" t="s">
        <v>13</v>
      </c>
      <c r="C1013" s="1">
        <v>7792000</v>
      </c>
      <c r="D1013" s="1">
        <v>7792000</v>
      </c>
    </row>
    <row r="1014" spans="1:4">
      <c r="A1014" s="3" t="s">
        <v>42</v>
      </c>
      <c r="B1014" s="2" t="s">
        <v>366</v>
      </c>
      <c r="C1014" s="1">
        <f>SUM(C1015:C1018)</f>
        <v>53650000</v>
      </c>
      <c r="D1014" s="1">
        <f>SUM(D1015:D1018)</f>
        <v>53650000</v>
      </c>
    </row>
    <row r="1015" spans="1:4">
      <c r="A1015" s="3" t="s">
        <v>10</v>
      </c>
      <c r="B1015" s="2" t="s">
        <v>11</v>
      </c>
      <c r="C1015" s="1">
        <v>10738000</v>
      </c>
      <c r="D1015" s="1">
        <v>10738000</v>
      </c>
    </row>
    <row r="1016" spans="1:4">
      <c r="A1016" s="3" t="s">
        <v>83</v>
      </c>
      <c r="B1016" s="2" t="s">
        <v>84</v>
      </c>
      <c r="C1016" s="1">
        <v>27120000</v>
      </c>
      <c r="D1016" s="1">
        <v>27120000</v>
      </c>
    </row>
    <row r="1017" spans="1:4">
      <c r="A1017" s="3" t="s">
        <v>33</v>
      </c>
      <c r="B1017" s="2" t="s">
        <v>34</v>
      </c>
      <c r="C1017" s="1">
        <v>8000000</v>
      </c>
      <c r="D1017" s="1">
        <v>8000000</v>
      </c>
    </row>
    <row r="1018" spans="1:4">
      <c r="A1018" s="3" t="s">
        <v>12</v>
      </c>
      <c r="B1018" s="2" t="s">
        <v>13</v>
      </c>
      <c r="C1018" s="1">
        <v>7792000</v>
      </c>
      <c r="D1018" s="1">
        <v>7792000</v>
      </c>
    </row>
    <row r="1019" spans="1:4">
      <c r="A1019" s="3" t="s">
        <v>44</v>
      </c>
      <c r="B1019" s="2" t="s">
        <v>367</v>
      </c>
      <c r="C1019" s="1">
        <f>SUM(C1020:C1023)</f>
        <v>53650000</v>
      </c>
      <c r="D1019" s="1">
        <f>SUM(D1020:D1023)</f>
        <v>53650000</v>
      </c>
    </row>
    <row r="1020" spans="1:4">
      <c r="A1020" s="3" t="s">
        <v>10</v>
      </c>
      <c r="B1020" s="2" t="s">
        <v>11</v>
      </c>
      <c r="C1020" s="1">
        <v>10738000</v>
      </c>
      <c r="D1020" s="1">
        <v>10738000</v>
      </c>
    </row>
    <row r="1021" spans="1:4">
      <c r="A1021" s="3" t="s">
        <v>83</v>
      </c>
      <c r="B1021" s="2" t="s">
        <v>84</v>
      </c>
      <c r="C1021" s="1">
        <v>27120000</v>
      </c>
      <c r="D1021" s="1">
        <v>27120000</v>
      </c>
    </row>
    <row r="1022" spans="1:4">
      <c r="A1022" s="3" t="s">
        <v>33</v>
      </c>
      <c r="B1022" s="2" t="s">
        <v>34</v>
      </c>
      <c r="C1022" s="1">
        <v>8000000</v>
      </c>
      <c r="D1022" s="1">
        <v>8000000</v>
      </c>
    </row>
    <row r="1023" spans="1:4">
      <c r="A1023" s="3" t="s">
        <v>12</v>
      </c>
      <c r="B1023" s="2" t="s">
        <v>13</v>
      </c>
      <c r="C1023" s="1">
        <v>7792000</v>
      </c>
      <c r="D1023" s="1">
        <v>7792000</v>
      </c>
    </row>
    <row r="1024" spans="1:4">
      <c r="A1024" s="3" t="s">
        <v>46</v>
      </c>
      <c r="B1024" s="2" t="s">
        <v>368</v>
      </c>
      <c r="C1024" s="1">
        <f>SUM(C1025:C1028)</f>
        <v>53650000</v>
      </c>
      <c r="D1024" s="1">
        <f>SUM(D1025:D1028)</f>
        <v>53650000</v>
      </c>
    </row>
    <row r="1025" spans="1:4">
      <c r="A1025" s="3" t="s">
        <v>10</v>
      </c>
      <c r="B1025" s="2" t="s">
        <v>11</v>
      </c>
      <c r="C1025" s="1">
        <v>10738000</v>
      </c>
      <c r="D1025" s="1">
        <v>10738000</v>
      </c>
    </row>
    <row r="1026" spans="1:4">
      <c r="A1026" s="3" t="s">
        <v>83</v>
      </c>
      <c r="B1026" s="2" t="s">
        <v>84</v>
      </c>
      <c r="C1026" s="1">
        <v>27120000</v>
      </c>
      <c r="D1026" s="1">
        <v>27120000</v>
      </c>
    </row>
    <row r="1027" spans="1:4">
      <c r="A1027" s="3" t="s">
        <v>33</v>
      </c>
      <c r="B1027" s="2" t="s">
        <v>34</v>
      </c>
      <c r="C1027" s="1">
        <v>8000000</v>
      </c>
      <c r="D1027" s="1">
        <v>8000000</v>
      </c>
    </row>
    <row r="1028" spans="1:4">
      <c r="A1028" s="3" t="s">
        <v>12</v>
      </c>
      <c r="B1028" s="2" t="s">
        <v>13</v>
      </c>
      <c r="C1028" s="1">
        <v>7792000</v>
      </c>
      <c r="D1028" s="1">
        <v>7792000</v>
      </c>
    </row>
    <row r="1029" spans="1:4">
      <c r="A1029" s="3" t="s">
        <v>54</v>
      </c>
      <c r="B1029" s="2" t="s">
        <v>369</v>
      </c>
      <c r="C1029" s="1">
        <f>SUM(C1030:C1033)</f>
        <v>53650000</v>
      </c>
      <c r="D1029" s="1">
        <f>SUM(D1030:D1033)</f>
        <v>53650000</v>
      </c>
    </row>
    <row r="1030" spans="1:4">
      <c r="A1030" s="3" t="s">
        <v>10</v>
      </c>
      <c r="B1030" s="2" t="s">
        <v>11</v>
      </c>
      <c r="C1030" s="1">
        <v>10738000</v>
      </c>
      <c r="D1030" s="1">
        <v>10738000</v>
      </c>
    </row>
    <row r="1031" spans="1:4">
      <c r="A1031" s="3" t="s">
        <v>83</v>
      </c>
      <c r="B1031" s="2" t="s">
        <v>84</v>
      </c>
      <c r="C1031" s="1">
        <v>27120000</v>
      </c>
      <c r="D1031" s="1">
        <v>27120000</v>
      </c>
    </row>
    <row r="1032" spans="1:4">
      <c r="A1032" s="3" t="s">
        <v>33</v>
      </c>
      <c r="B1032" s="2" t="s">
        <v>34</v>
      </c>
      <c r="C1032" s="1">
        <v>8000000</v>
      </c>
      <c r="D1032" s="1">
        <v>8000000</v>
      </c>
    </row>
    <row r="1033" spans="1:4">
      <c r="A1033" s="3" t="s">
        <v>12</v>
      </c>
      <c r="B1033" s="2" t="s">
        <v>13</v>
      </c>
      <c r="C1033" s="1">
        <v>7792000</v>
      </c>
      <c r="D1033" s="1">
        <v>7792000</v>
      </c>
    </row>
    <row r="1034" spans="1:4">
      <c r="A1034" s="3" t="s">
        <v>56</v>
      </c>
      <c r="B1034" s="2" t="s">
        <v>370</v>
      </c>
      <c r="C1034" s="1">
        <f>SUM(C1035:C1038)</f>
        <v>53650000</v>
      </c>
      <c r="D1034" s="1">
        <f>SUM(D1035:D1038)</f>
        <v>53650000</v>
      </c>
    </row>
    <row r="1035" spans="1:4">
      <c r="A1035" s="3" t="s">
        <v>10</v>
      </c>
      <c r="B1035" s="2" t="s">
        <v>11</v>
      </c>
      <c r="C1035" s="1">
        <v>10738000</v>
      </c>
      <c r="D1035" s="1">
        <v>10738000</v>
      </c>
    </row>
    <row r="1036" spans="1:4">
      <c r="A1036" s="3" t="s">
        <v>83</v>
      </c>
      <c r="B1036" s="2" t="s">
        <v>84</v>
      </c>
      <c r="C1036" s="1">
        <v>27120000</v>
      </c>
      <c r="D1036" s="1">
        <v>27120000</v>
      </c>
    </row>
    <row r="1037" spans="1:4">
      <c r="A1037" s="3" t="s">
        <v>33</v>
      </c>
      <c r="B1037" s="2" t="s">
        <v>34</v>
      </c>
      <c r="C1037" s="1">
        <v>8000000</v>
      </c>
      <c r="D1037" s="1">
        <v>8000000</v>
      </c>
    </row>
    <row r="1038" spans="1:4">
      <c r="A1038" s="3" t="s">
        <v>12</v>
      </c>
      <c r="B1038" s="2" t="s">
        <v>13</v>
      </c>
      <c r="C1038" s="1">
        <v>7792000</v>
      </c>
      <c r="D1038" s="1">
        <v>7792000</v>
      </c>
    </row>
    <row r="1039" spans="1:4">
      <c r="A1039" s="3" t="s">
        <v>58</v>
      </c>
      <c r="B1039" s="2" t="s">
        <v>371</v>
      </c>
      <c r="C1039" s="1">
        <f>SUM(C1040:C1043)</f>
        <v>53650000</v>
      </c>
      <c r="D1039" s="1">
        <f>SUM(D1040:D1043)</f>
        <v>53650000</v>
      </c>
    </row>
    <row r="1040" spans="1:4">
      <c r="A1040" s="3" t="s">
        <v>10</v>
      </c>
      <c r="B1040" s="2" t="s">
        <v>11</v>
      </c>
      <c r="C1040" s="1">
        <v>10738000</v>
      </c>
      <c r="D1040" s="1">
        <v>10738000</v>
      </c>
    </row>
    <row r="1041" spans="1:4">
      <c r="A1041" s="3" t="s">
        <v>83</v>
      </c>
      <c r="B1041" s="2" t="s">
        <v>84</v>
      </c>
      <c r="C1041" s="1">
        <v>27120000</v>
      </c>
      <c r="D1041" s="1">
        <v>27120000</v>
      </c>
    </row>
    <row r="1042" spans="1:4">
      <c r="A1042" s="3" t="s">
        <v>33</v>
      </c>
      <c r="B1042" s="2" t="s">
        <v>34</v>
      </c>
      <c r="C1042" s="1">
        <v>8000000</v>
      </c>
      <c r="D1042" s="1">
        <v>8000000</v>
      </c>
    </row>
    <row r="1043" spans="1:4">
      <c r="A1043" s="3" t="s">
        <v>12</v>
      </c>
      <c r="B1043" s="2" t="s">
        <v>13</v>
      </c>
      <c r="C1043" s="1">
        <v>7792000</v>
      </c>
      <c r="D1043" s="1">
        <v>7792000</v>
      </c>
    </row>
    <row r="1044" spans="1:4">
      <c r="A1044" s="3" t="s">
        <v>60</v>
      </c>
      <c r="B1044" s="2" t="s">
        <v>372</v>
      </c>
      <c r="C1044" s="1">
        <f>SUM(C1045:C1048)</f>
        <v>53650000</v>
      </c>
      <c r="D1044" s="1">
        <f>SUM(D1045:D1048)</f>
        <v>53650000</v>
      </c>
    </row>
    <row r="1045" spans="1:4">
      <c r="A1045" s="3" t="s">
        <v>10</v>
      </c>
      <c r="B1045" s="2" t="s">
        <v>11</v>
      </c>
      <c r="C1045" s="1">
        <v>10738000</v>
      </c>
      <c r="D1045" s="1">
        <v>10738000</v>
      </c>
    </row>
    <row r="1046" spans="1:4">
      <c r="A1046" s="3" t="s">
        <v>83</v>
      </c>
      <c r="B1046" s="2" t="s">
        <v>84</v>
      </c>
      <c r="C1046" s="1">
        <v>27120000</v>
      </c>
      <c r="D1046" s="1">
        <v>27120000</v>
      </c>
    </row>
    <row r="1047" spans="1:4">
      <c r="A1047" s="3" t="s">
        <v>33</v>
      </c>
      <c r="B1047" s="2" t="s">
        <v>34</v>
      </c>
      <c r="C1047" s="1">
        <v>8000000</v>
      </c>
      <c r="D1047" s="1">
        <v>8000000</v>
      </c>
    </row>
    <row r="1048" spans="1:4">
      <c r="A1048" s="3" t="s">
        <v>12</v>
      </c>
      <c r="B1048" s="2" t="s">
        <v>13</v>
      </c>
      <c r="C1048" s="1">
        <v>7792000</v>
      </c>
      <c r="D1048" s="1">
        <v>7792000</v>
      </c>
    </row>
    <row r="1049" spans="1:4">
      <c r="A1049" s="3" t="s">
        <v>62</v>
      </c>
      <c r="B1049" s="2" t="s">
        <v>373</v>
      </c>
      <c r="C1049" s="1">
        <f>SUM(C1050:C1053)</f>
        <v>53650000</v>
      </c>
      <c r="D1049" s="1">
        <f>SUM(D1050:D1053)</f>
        <v>53650000</v>
      </c>
    </row>
    <row r="1050" spans="1:4">
      <c r="A1050" s="3" t="s">
        <v>10</v>
      </c>
      <c r="B1050" s="2" t="s">
        <v>11</v>
      </c>
      <c r="C1050" s="1">
        <v>10738000</v>
      </c>
      <c r="D1050" s="1">
        <v>10738000</v>
      </c>
    </row>
    <row r="1051" spans="1:4">
      <c r="A1051" s="3" t="s">
        <v>83</v>
      </c>
      <c r="B1051" s="2" t="s">
        <v>84</v>
      </c>
      <c r="C1051" s="1">
        <v>27120000</v>
      </c>
      <c r="D1051" s="1">
        <v>27120000</v>
      </c>
    </row>
    <row r="1052" spans="1:4">
      <c r="A1052" s="3" t="s">
        <v>33</v>
      </c>
      <c r="B1052" s="2" t="s">
        <v>34</v>
      </c>
      <c r="C1052" s="1">
        <v>8000000</v>
      </c>
      <c r="D1052" s="1">
        <v>8000000</v>
      </c>
    </row>
    <row r="1053" spans="1:4">
      <c r="A1053" s="3" t="s">
        <v>12</v>
      </c>
      <c r="B1053" s="2" t="s">
        <v>13</v>
      </c>
      <c r="C1053" s="1">
        <v>7792000</v>
      </c>
      <c r="D1053" s="1">
        <v>7792000</v>
      </c>
    </row>
    <row r="1054" spans="1:4">
      <c r="A1054" s="3" t="s">
        <v>122</v>
      </c>
      <c r="B1054" s="2" t="s">
        <v>374</v>
      </c>
      <c r="C1054" s="1">
        <f>SUM(C1055:C1058)</f>
        <v>53650000</v>
      </c>
      <c r="D1054" s="1">
        <f>SUM(D1055:D1058)</f>
        <v>53650000</v>
      </c>
    </row>
    <row r="1055" spans="1:4">
      <c r="A1055" s="3" t="s">
        <v>10</v>
      </c>
      <c r="B1055" s="2" t="s">
        <v>11</v>
      </c>
      <c r="C1055" s="1">
        <v>10738000</v>
      </c>
      <c r="D1055" s="1">
        <v>10738000</v>
      </c>
    </row>
    <row r="1056" spans="1:4">
      <c r="A1056" s="3" t="s">
        <v>83</v>
      </c>
      <c r="B1056" s="2" t="s">
        <v>84</v>
      </c>
      <c r="C1056" s="1">
        <v>27120000</v>
      </c>
      <c r="D1056" s="1">
        <v>27120000</v>
      </c>
    </row>
    <row r="1057" spans="1:4">
      <c r="A1057" s="3" t="s">
        <v>33</v>
      </c>
      <c r="B1057" s="2" t="s">
        <v>34</v>
      </c>
      <c r="C1057" s="1">
        <v>8000000</v>
      </c>
      <c r="D1057" s="1">
        <v>8000000</v>
      </c>
    </row>
    <row r="1058" spans="1:4">
      <c r="A1058" s="3" t="s">
        <v>12</v>
      </c>
      <c r="B1058" s="2" t="s">
        <v>13</v>
      </c>
      <c r="C1058" s="1">
        <v>7792000</v>
      </c>
      <c r="D1058" s="1">
        <v>7792000</v>
      </c>
    </row>
    <row r="1059" spans="1:4">
      <c r="A1059" s="3" t="s">
        <v>124</v>
      </c>
      <c r="B1059" s="2" t="s">
        <v>375</v>
      </c>
      <c r="C1059" s="1">
        <f>SUM(C1060:C1063)</f>
        <v>53650000</v>
      </c>
      <c r="D1059" s="1">
        <f>SUM(D1060:D1063)</f>
        <v>53650000</v>
      </c>
    </row>
    <row r="1060" spans="1:4">
      <c r="A1060" s="3" t="s">
        <v>10</v>
      </c>
      <c r="B1060" s="2" t="s">
        <v>11</v>
      </c>
      <c r="C1060" s="1">
        <v>10738000</v>
      </c>
      <c r="D1060" s="1">
        <v>10738000</v>
      </c>
    </row>
    <row r="1061" spans="1:4">
      <c r="A1061" s="3" t="s">
        <v>83</v>
      </c>
      <c r="B1061" s="2" t="s">
        <v>84</v>
      </c>
      <c r="C1061" s="1">
        <v>27120000</v>
      </c>
      <c r="D1061" s="1">
        <v>27120000</v>
      </c>
    </row>
    <row r="1062" spans="1:4">
      <c r="A1062" s="3" t="s">
        <v>33</v>
      </c>
      <c r="B1062" s="2" t="s">
        <v>34</v>
      </c>
      <c r="C1062" s="1">
        <v>8000000</v>
      </c>
      <c r="D1062" s="1">
        <v>8000000</v>
      </c>
    </row>
    <row r="1063" spans="1:4">
      <c r="A1063" s="3" t="s">
        <v>12</v>
      </c>
      <c r="B1063" s="2" t="s">
        <v>13</v>
      </c>
      <c r="C1063" s="1">
        <v>7792000</v>
      </c>
      <c r="D1063" s="1">
        <v>7792000</v>
      </c>
    </row>
    <row r="1064" spans="1:4">
      <c r="A1064" s="3" t="s">
        <v>126</v>
      </c>
      <c r="B1064" s="2" t="s">
        <v>376</v>
      </c>
      <c r="C1064" s="1">
        <f>SUM(C1065:C1068)</f>
        <v>53650000</v>
      </c>
      <c r="D1064" s="1">
        <f>SUM(D1065:D1068)</f>
        <v>53650000</v>
      </c>
    </row>
    <row r="1065" spans="1:4">
      <c r="A1065" s="3" t="s">
        <v>10</v>
      </c>
      <c r="B1065" s="2" t="s">
        <v>11</v>
      </c>
      <c r="C1065" s="1">
        <v>10738000</v>
      </c>
      <c r="D1065" s="1">
        <v>10738000</v>
      </c>
    </row>
    <row r="1066" spans="1:4">
      <c r="A1066" s="3" t="s">
        <v>83</v>
      </c>
      <c r="B1066" s="2" t="s">
        <v>84</v>
      </c>
      <c r="C1066" s="1">
        <v>27120000</v>
      </c>
      <c r="D1066" s="1">
        <v>27120000</v>
      </c>
    </row>
    <row r="1067" spans="1:4">
      <c r="A1067" s="3" t="s">
        <v>33</v>
      </c>
      <c r="B1067" s="2" t="s">
        <v>34</v>
      </c>
      <c r="C1067" s="1">
        <v>8000000</v>
      </c>
      <c r="D1067" s="1">
        <v>8000000</v>
      </c>
    </row>
    <row r="1068" spans="1:4">
      <c r="A1068" s="3" t="s">
        <v>12</v>
      </c>
      <c r="B1068" s="2" t="s">
        <v>13</v>
      </c>
      <c r="C1068" s="1">
        <v>7792000</v>
      </c>
      <c r="D1068" s="1">
        <v>7792000</v>
      </c>
    </row>
    <row r="1069" spans="1:4">
      <c r="A1069" s="3" t="s">
        <v>128</v>
      </c>
      <c r="B1069" s="2" t="s">
        <v>377</v>
      </c>
      <c r="C1069" s="1">
        <f>SUM(C1070:C1073)</f>
        <v>53650000</v>
      </c>
      <c r="D1069" s="1">
        <f>SUM(D1070:D1073)</f>
        <v>53650000</v>
      </c>
    </row>
    <row r="1070" spans="1:4">
      <c r="A1070" s="3" t="s">
        <v>10</v>
      </c>
      <c r="B1070" s="2" t="s">
        <v>11</v>
      </c>
      <c r="C1070" s="1">
        <v>10738000</v>
      </c>
      <c r="D1070" s="1">
        <v>10738000</v>
      </c>
    </row>
    <row r="1071" spans="1:4">
      <c r="A1071" s="3" t="s">
        <v>83</v>
      </c>
      <c r="B1071" s="2" t="s">
        <v>84</v>
      </c>
      <c r="C1071" s="1">
        <v>27120000</v>
      </c>
      <c r="D1071" s="1">
        <v>27120000</v>
      </c>
    </row>
    <row r="1072" spans="1:4">
      <c r="A1072" s="3" t="s">
        <v>33</v>
      </c>
      <c r="B1072" s="2" t="s">
        <v>34</v>
      </c>
      <c r="C1072" s="1">
        <v>8000000</v>
      </c>
      <c r="D1072" s="1">
        <v>8000000</v>
      </c>
    </row>
    <row r="1073" spans="1:4">
      <c r="A1073" s="3" t="s">
        <v>12</v>
      </c>
      <c r="B1073" s="2" t="s">
        <v>13</v>
      </c>
      <c r="C1073" s="1">
        <v>7792000</v>
      </c>
      <c r="D1073" s="1">
        <v>7792000</v>
      </c>
    </row>
    <row r="1074" spans="1:4">
      <c r="A1074" s="3" t="s">
        <v>145</v>
      </c>
      <c r="B1074" s="2" t="s">
        <v>378</v>
      </c>
      <c r="C1074" s="1">
        <f>SUM(C1075:C1078)</f>
        <v>53650000</v>
      </c>
      <c r="D1074" s="1">
        <f>SUM(D1075:D1078)</f>
        <v>53650000</v>
      </c>
    </row>
    <row r="1075" spans="1:4">
      <c r="A1075" s="3" t="s">
        <v>10</v>
      </c>
      <c r="B1075" s="2" t="s">
        <v>11</v>
      </c>
      <c r="C1075" s="1">
        <v>10738000</v>
      </c>
      <c r="D1075" s="1">
        <v>10738000</v>
      </c>
    </row>
    <row r="1076" spans="1:4">
      <c r="A1076" s="3" t="s">
        <v>83</v>
      </c>
      <c r="B1076" s="2" t="s">
        <v>84</v>
      </c>
      <c r="C1076" s="1">
        <v>27120000</v>
      </c>
      <c r="D1076" s="1">
        <v>27120000</v>
      </c>
    </row>
    <row r="1077" spans="1:4">
      <c r="A1077" s="3" t="s">
        <v>33</v>
      </c>
      <c r="B1077" s="2" t="s">
        <v>34</v>
      </c>
      <c r="C1077" s="1">
        <v>8000000</v>
      </c>
      <c r="D1077" s="1">
        <v>8000000</v>
      </c>
    </row>
    <row r="1078" spans="1:4">
      <c r="A1078" s="3" t="s">
        <v>12</v>
      </c>
      <c r="B1078" s="2" t="s">
        <v>13</v>
      </c>
      <c r="C1078" s="1">
        <v>7792000</v>
      </c>
      <c r="D1078" s="1">
        <v>7792000</v>
      </c>
    </row>
    <row r="1079" spans="1:4">
      <c r="A1079" s="3" t="s">
        <v>147</v>
      </c>
      <c r="B1079" s="2" t="s">
        <v>379</v>
      </c>
      <c r="C1079" s="1">
        <f>SUM(C1080:C1083)</f>
        <v>53650000</v>
      </c>
      <c r="D1079" s="1">
        <f>SUM(D1080:D1083)</f>
        <v>53650000</v>
      </c>
    </row>
    <row r="1080" spans="1:4">
      <c r="A1080" s="3" t="s">
        <v>10</v>
      </c>
      <c r="B1080" s="2" t="s">
        <v>11</v>
      </c>
      <c r="C1080" s="1">
        <v>10738000</v>
      </c>
      <c r="D1080" s="1">
        <v>10738000</v>
      </c>
    </row>
    <row r="1081" spans="1:4">
      <c r="A1081" s="3" t="s">
        <v>83</v>
      </c>
      <c r="B1081" s="2" t="s">
        <v>84</v>
      </c>
      <c r="C1081" s="1">
        <v>27120000</v>
      </c>
      <c r="D1081" s="1">
        <v>27120000</v>
      </c>
    </row>
    <row r="1082" spans="1:4">
      <c r="A1082" s="3" t="s">
        <v>33</v>
      </c>
      <c r="B1082" s="2" t="s">
        <v>34</v>
      </c>
      <c r="C1082" s="1">
        <v>8000000</v>
      </c>
      <c r="D1082" s="1">
        <v>8000000</v>
      </c>
    </row>
    <row r="1083" spans="1:4">
      <c r="A1083" s="3" t="s">
        <v>12</v>
      </c>
      <c r="B1083" s="2" t="s">
        <v>13</v>
      </c>
      <c r="C1083" s="1">
        <v>7792000</v>
      </c>
      <c r="D1083" s="1">
        <v>7792000</v>
      </c>
    </row>
    <row r="1084" spans="1:4">
      <c r="A1084" s="3" t="s">
        <v>165</v>
      </c>
      <c r="B1084" s="2" t="s">
        <v>380</v>
      </c>
      <c r="C1084" s="1">
        <f>SUM(C1085:C1088)</f>
        <v>53650000</v>
      </c>
      <c r="D1084" s="1">
        <f>SUM(D1085:D1088)</f>
        <v>53650000</v>
      </c>
    </row>
    <row r="1085" spans="1:4">
      <c r="A1085" s="3" t="s">
        <v>10</v>
      </c>
      <c r="B1085" s="2" t="s">
        <v>11</v>
      </c>
      <c r="C1085" s="1">
        <v>10738000</v>
      </c>
      <c r="D1085" s="1">
        <v>10738000</v>
      </c>
    </row>
    <row r="1086" spans="1:4">
      <c r="A1086" s="3" t="s">
        <v>83</v>
      </c>
      <c r="B1086" s="2" t="s">
        <v>84</v>
      </c>
      <c r="C1086" s="1">
        <v>27120000</v>
      </c>
      <c r="D1086" s="1">
        <v>27120000</v>
      </c>
    </row>
    <row r="1087" spans="1:4">
      <c r="A1087" s="3" t="s">
        <v>33</v>
      </c>
      <c r="B1087" s="2" t="s">
        <v>34</v>
      </c>
      <c r="C1087" s="1">
        <v>8000000</v>
      </c>
      <c r="D1087" s="1">
        <v>8000000</v>
      </c>
    </row>
    <row r="1088" spans="1:4">
      <c r="A1088" s="3" t="s">
        <v>12</v>
      </c>
      <c r="B1088" s="2" t="s">
        <v>13</v>
      </c>
      <c r="C1088" s="1">
        <v>7792000</v>
      </c>
      <c r="D1088" s="1">
        <v>7792000</v>
      </c>
    </row>
    <row r="1089" spans="1:4">
      <c r="A1089" s="3" t="s">
        <v>166</v>
      </c>
      <c r="B1089" s="2" t="s">
        <v>381</v>
      </c>
      <c r="C1089" s="1">
        <f>SUM(C1090:C1093)</f>
        <v>53650000</v>
      </c>
      <c r="D1089" s="1">
        <f>SUM(D1090:D1093)</f>
        <v>53650000</v>
      </c>
    </row>
    <row r="1090" spans="1:4">
      <c r="A1090" s="3" t="s">
        <v>10</v>
      </c>
      <c r="B1090" s="2" t="s">
        <v>11</v>
      </c>
      <c r="C1090" s="1">
        <v>10738000</v>
      </c>
      <c r="D1090" s="1">
        <v>10738000</v>
      </c>
    </row>
    <row r="1091" spans="1:4">
      <c r="A1091" s="3" t="s">
        <v>83</v>
      </c>
      <c r="B1091" s="2" t="s">
        <v>84</v>
      </c>
      <c r="C1091" s="1">
        <v>27120000</v>
      </c>
      <c r="D1091" s="1">
        <v>27120000</v>
      </c>
    </row>
    <row r="1092" spans="1:4">
      <c r="A1092" s="3" t="s">
        <v>33</v>
      </c>
      <c r="B1092" s="2" t="s">
        <v>34</v>
      </c>
      <c r="C1092" s="1">
        <v>8000000</v>
      </c>
      <c r="D1092" s="1">
        <v>8000000</v>
      </c>
    </row>
    <row r="1093" spans="1:4">
      <c r="A1093" s="3" t="s">
        <v>12</v>
      </c>
      <c r="B1093" s="2" t="s">
        <v>13</v>
      </c>
      <c r="C1093" s="1">
        <v>7792000</v>
      </c>
      <c r="D1093" s="1">
        <v>7792000</v>
      </c>
    </row>
    <row r="1094" spans="1:4">
      <c r="A1094" s="3" t="s">
        <v>233</v>
      </c>
      <c r="B1094" s="2" t="s">
        <v>382</v>
      </c>
      <c r="C1094" s="1">
        <f>SUM(C1095:C1098)</f>
        <v>53650000</v>
      </c>
      <c r="D1094" s="1">
        <f>SUM(D1095:D1098)</f>
        <v>53650000</v>
      </c>
    </row>
    <row r="1095" spans="1:4">
      <c r="A1095" s="3" t="s">
        <v>10</v>
      </c>
      <c r="B1095" s="2" t="s">
        <v>11</v>
      </c>
      <c r="C1095" s="1">
        <v>10738000</v>
      </c>
      <c r="D1095" s="1">
        <v>10738000</v>
      </c>
    </row>
    <row r="1096" spans="1:4">
      <c r="A1096" s="3" t="s">
        <v>83</v>
      </c>
      <c r="B1096" s="2" t="s">
        <v>84</v>
      </c>
      <c r="C1096" s="1">
        <v>27120000</v>
      </c>
      <c r="D1096" s="1">
        <v>27120000</v>
      </c>
    </row>
    <row r="1097" spans="1:4">
      <c r="A1097" s="3" t="s">
        <v>33</v>
      </c>
      <c r="B1097" s="2" t="s">
        <v>34</v>
      </c>
      <c r="C1097" s="1">
        <v>8000000</v>
      </c>
      <c r="D1097" s="1">
        <v>8000000</v>
      </c>
    </row>
    <row r="1098" spans="1:4">
      <c r="A1098" s="3" t="s">
        <v>12</v>
      </c>
      <c r="B1098" s="2" t="s">
        <v>13</v>
      </c>
      <c r="C1098" s="1">
        <v>7792000</v>
      </c>
      <c r="D1098" s="1">
        <v>7792000</v>
      </c>
    </row>
    <row r="1099" spans="1:4">
      <c r="A1099" s="3" t="s">
        <v>235</v>
      </c>
      <c r="B1099" s="2" t="s">
        <v>383</v>
      </c>
      <c r="C1099" s="1">
        <f>SUM(C1100:C1103)</f>
        <v>53650000</v>
      </c>
      <c r="D1099" s="1">
        <f>SUM(D1100:D1103)</f>
        <v>53650000</v>
      </c>
    </row>
    <row r="1100" spans="1:4">
      <c r="A1100" s="3" t="s">
        <v>10</v>
      </c>
      <c r="B1100" s="2" t="s">
        <v>11</v>
      </c>
      <c r="C1100" s="1">
        <v>10738000</v>
      </c>
      <c r="D1100" s="1">
        <v>10738000</v>
      </c>
    </row>
    <row r="1101" spans="1:4">
      <c r="A1101" s="3" t="s">
        <v>83</v>
      </c>
      <c r="B1101" s="2" t="s">
        <v>84</v>
      </c>
      <c r="C1101" s="1">
        <v>27120000</v>
      </c>
      <c r="D1101" s="1">
        <v>27120000</v>
      </c>
    </row>
    <row r="1102" spans="1:4">
      <c r="A1102" s="3" t="s">
        <v>33</v>
      </c>
      <c r="B1102" s="2" t="s">
        <v>34</v>
      </c>
      <c r="C1102" s="1">
        <v>8000000</v>
      </c>
      <c r="D1102" s="1">
        <v>8000000</v>
      </c>
    </row>
    <row r="1103" spans="1:4">
      <c r="A1103" s="3" t="s">
        <v>12</v>
      </c>
      <c r="B1103" s="2" t="s">
        <v>13</v>
      </c>
      <c r="C1103" s="1">
        <v>7792000</v>
      </c>
      <c r="D1103" s="1">
        <v>7792000</v>
      </c>
    </row>
    <row r="1104" spans="1:4" s="6" customFormat="1">
      <c r="A1104" s="5" t="s">
        <v>384</v>
      </c>
      <c r="B1104" s="6" t="s">
        <v>385</v>
      </c>
      <c r="C1104" s="7">
        <f>SUM(C1105,C1127)</f>
        <v>1192030000</v>
      </c>
      <c r="D1104" s="7">
        <f>SUM(D1105,D1127)</f>
        <v>1192030000</v>
      </c>
    </row>
    <row r="1105" spans="1:4" s="6" customFormat="1">
      <c r="A1105" s="5" t="s">
        <v>8</v>
      </c>
      <c r="B1105" s="6" t="s">
        <v>386</v>
      </c>
      <c r="C1105" s="7">
        <f>SUM(C1106,C1109,C1113,C1117,C1123)</f>
        <v>796234000</v>
      </c>
      <c r="D1105" s="7">
        <f>SUM(D1106,D1109,D1113,D1117,D1123)</f>
        <v>796234000</v>
      </c>
    </row>
    <row r="1106" spans="1:4">
      <c r="A1106" s="3" t="s">
        <v>16</v>
      </c>
      <c r="B1106" s="2" t="s">
        <v>387</v>
      </c>
      <c r="C1106" s="1">
        <f>SUM(C1107:C1108)</f>
        <v>46400000</v>
      </c>
      <c r="D1106" s="1">
        <f>SUM(D1107:D1108)</f>
        <v>46400000</v>
      </c>
    </row>
    <row r="1107" spans="1:4">
      <c r="A1107" s="3" t="s">
        <v>10</v>
      </c>
      <c r="B1107" s="2" t="s">
        <v>11</v>
      </c>
      <c r="C1107" s="1">
        <v>21500000</v>
      </c>
      <c r="D1107" s="1">
        <v>21500000</v>
      </c>
    </row>
    <row r="1108" spans="1:4">
      <c r="A1108" s="3" t="s">
        <v>12</v>
      </c>
      <c r="B1108" s="2" t="s">
        <v>13</v>
      </c>
      <c r="C1108" s="1">
        <v>24900000</v>
      </c>
      <c r="D1108" s="1">
        <v>24900000</v>
      </c>
    </row>
    <row r="1109" spans="1:4">
      <c r="A1109" s="3" t="s">
        <v>18</v>
      </c>
      <c r="B1109" s="2" t="s">
        <v>388</v>
      </c>
      <c r="C1109" s="1">
        <f>SUM(C1110:C1112)</f>
        <v>131559000</v>
      </c>
      <c r="D1109" s="1">
        <f>SUM(D1110:D1112)</f>
        <v>131559000</v>
      </c>
    </row>
    <row r="1110" spans="1:4">
      <c r="A1110" s="3" t="s">
        <v>10</v>
      </c>
      <c r="B1110" s="2" t="s">
        <v>11</v>
      </c>
      <c r="C1110" s="1">
        <v>38225000</v>
      </c>
      <c r="D1110" s="1">
        <v>38225000</v>
      </c>
    </row>
    <row r="1111" spans="1:4">
      <c r="A1111" s="3" t="s">
        <v>28</v>
      </c>
      <c r="B1111" s="2" t="s">
        <v>29</v>
      </c>
      <c r="C1111" s="1">
        <v>80750000</v>
      </c>
      <c r="D1111" s="1">
        <v>80750000</v>
      </c>
    </row>
    <row r="1112" spans="1:4">
      <c r="A1112" s="3" t="s">
        <v>12</v>
      </c>
      <c r="B1112" s="2" t="s">
        <v>13</v>
      </c>
      <c r="C1112" s="1">
        <v>12584000</v>
      </c>
      <c r="D1112" s="1">
        <v>12584000</v>
      </c>
    </row>
    <row r="1113" spans="1:4">
      <c r="A1113" s="3" t="s">
        <v>42</v>
      </c>
      <c r="B1113" s="2" t="s">
        <v>389</v>
      </c>
      <c r="C1113" s="1">
        <f>SUM(C1114:C1116)</f>
        <v>147410000</v>
      </c>
      <c r="D1113" s="1">
        <f>SUM(D1114:D1116)</f>
        <v>147410000</v>
      </c>
    </row>
    <row r="1114" spans="1:4">
      <c r="A1114" s="3" t="s">
        <v>10</v>
      </c>
      <c r="B1114" s="2" t="s">
        <v>11</v>
      </c>
      <c r="C1114" s="1">
        <v>27150000</v>
      </c>
      <c r="D1114" s="1">
        <v>27150000</v>
      </c>
    </row>
    <row r="1115" spans="1:4">
      <c r="A1115" s="3" t="s">
        <v>28</v>
      </c>
      <c r="B1115" s="2" t="s">
        <v>29</v>
      </c>
      <c r="C1115" s="1">
        <v>87500000</v>
      </c>
      <c r="D1115" s="1">
        <v>87500000</v>
      </c>
    </row>
    <row r="1116" spans="1:4">
      <c r="A1116" s="3" t="s">
        <v>12</v>
      </c>
      <c r="B1116" s="2" t="s">
        <v>13</v>
      </c>
      <c r="C1116" s="1">
        <v>32760000</v>
      </c>
      <c r="D1116" s="1">
        <v>32760000</v>
      </c>
    </row>
    <row r="1117" spans="1:4">
      <c r="A1117" s="3" t="s">
        <v>44</v>
      </c>
      <c r="B1117" s="2" t="s">
        <v>390</v>
      </c>
      <c r="C1117" s="1">
        <f>SUM(C1118:C1122)</f>
        <v>368560000</v>
      </c>
      <c r="D1117" s="1">
        <f>SUM(D1118:D1122)</f>
        <v>368560000</v>
      </c>
    </row>
    <row r="1118" spans="1:4">
      <c r="A1118" s="3" t="s">
        <v>10</v>
      </c>
      <c r="B1118" s="2" t="s">
        <v>11</v>
      </c>
      <c r="C1118" s="1">
        <v>29660000</v>
      </c>
      <c r="D1118" s="1">
        <v>29660000</v>
      </c>
    </row>
    <row r="1119" spans="1:4">
      <c r="A1119" s="3" t="s">
        <v>28</v>
      </c>
      <c r="B1119" s="2" t="s">
        <v>29</v>
      </c>
      <c r="C1119" s="1">
        <v>90000000</v>
      </c>
      <c r="D1119" s="1">
        <v>90000000</v>
      </c>
    </row>
    <row r="1120" spans="1:4">
      <c r="A1120" s="3" t="s">
        <v>77</v>
      </c>
      <c r="B1120" s="2" t="s">
        <v>78</v>
      </c>
      <c r="C1120" s="1">
        <v>9060000</v>
      </c>
      <c r="D1120" s="1">
        <v>9060000</v>
      </c>
    </row>
    <row r="1121" spans="1:4">
      <c r="A1121" s="3" t="s">
        <v>101</v>
      </c>
      <c r="B1121" s="2" t="s">
        <v>102</v>
      </c>
      <c r="C1121" s="1">
        <v>200000000</v>
      </c>
      <c r="D1121" s="1">
        <v>200000000</v>
      </c>
    </row>
    <row r="1122" spans="1:4">
      <c r="A1122" s="3" t="s">
        <v>12</v>
      </c>
      <c r="B1122" s="2" t="s">
        <v>13</v>
      </c>
      <c r="C1122" s="1">
        <v>39840000</v>
      </c>
      <c r="D1122" s="1">
        <v>39840000</v>
      </c>
    </row>
    <row r="1123" spans="1:4">
      <c r="A1123" s="3" t="s">
        <v>46</v>
      </c>
      <c r="B1123" s="2" t="s">
        <v>391</v>
      </c>
      <c r="C1123" s="1">
        <f>SUM(C1124:C1126)</f>
        <v>102305000</v>
      </c>
      <c r="D1123" s="1">
        <f>SUM(D1124:D1126)</f>
        <v>102305000</v>
      </c>
    </row>
    <row r="1124" spans="1:4">
      <c r="A1124" s="3" t="s">
        <v>10</v>
      </c>
      <c r="B1124" s="2" t="s">
        <v>11</v>
      </c>
      <c r="C1124" s="1">
        <v>58525000</v>
      </c>
      <c r="D1124" s="1">
        <v>58525000</v>
      </c>
    </row>
    <row r="1125" spans="1:4">
      <c r="A1125" s="3" t="s">
        <v>33</v>
      </c>
      <c r="B1125" s="2" t="s">
        <v>34</v>
      </c>
      <c r="C1125" s="1">
        <v>22800000</v>
      </c>
      <c r="D1125" s="1">
        <v>22800000</v>
      </c>
    </row>
    <row r="1126" spans="1:4">
      <c r="A1126" s="3" t="s">
        <v>12</v>
      </c>
      <c r="B1126" s="2" t="s">
        <v>13</v>
      </c>
      <c r="C1126" s="1">
        <v>20980000</v>
      </c>
      <c r="D1126" s="1">
        <v>20980000</v>
      </c>
    </row>
    <row r="1127" spans="1:4" s="6" customFormat="1">
      <c r="A1127" s="5" t="s">
        <v>14</v>
      </c>
      <c r="B1127" s="6" t="s">
        <v>392</v>
      </c>
      <c r="C1127" s="7">
        <v>395796000</v>
      </c>
      <c r="D1127" s="7">
        <v>395796000</v>
      </c>
    </row>
    <row r="1128" spans="1:4">
      <c r="A1128" s="3" t="s">
        <v>16</v>
      </c>
      <c r="B1128" s="2" t="s">
        <v>393</v>
      </c>
      <c r="C1128" s="1">
        <v>108504000</v>
      </c>
      <c r="D1128" s="1">
        <v>108504000</v>
      </c>
    </row>
    <row r="1129" spans="1:4">
      <c r="A1129" s="3" t="s">
        <v>10</v>
      </c>
      <c r="B1129" s="2" t="s">
        <v>11</v>
      </c>
      <c r="C1129" s="1">
        <v>36720000</v>
      </c>
      <c r="D1129" s="1">
        <v>36720000</v>
      </c>
    </row>
    <row r="1130" spans="1:4">
      <c r="A1130" s="3" t="s">
        <v>12</v>
      </c>
      <c r="B1130" s="2" t="s">
        <v>13</v>
      </c>
      <c r="C1130" s="1">
        <v>71784000</v>
      </c>
      <c r="D1130" s="1">
        <v>71784000</v>
      </c>
    </row>
    <row r="1131" spans="1:4">
      <c r="A1131" s="3" t="s">
        <v>18</v>
      </c>
      <c r="B1131" s="2" t="s">
        <v>394</v>
      </c>
      <c r="C1131" s="1">
        <v>172181000</v>
      </c>
      <c r="D1131" s="1">
        <v>172181000</v>
      </c>
    </row>
    <row r="1132" spans="1:4">
      <c r="A1132" s="3" t="s">
        <v>10</v>
      </c>
      <c r="B1132" s="2" t="s">
        <v>11</v>
      </c>
      <c r="C1132" s="1">
        <v>7875000</v>
      </c>
      <c r="D1132" s="1">
        <v>7875000</v>
      </c>
    </row>
    <row r="1133" spans="1:4">
      <c r="A1133" s="3" t="s">
        <v>12</v>
      </c>
      <c r="B1133" s="2" t="s">
        <v>13</v>
      </c>
      <c r="C1133" s="1">
        <v>52306000</v>
      </c>
      <c r="D1133" s="1">
        <v>52306000</v>
      </c>
    </row>
    <row r="1134" spans="1:4">
      <c r="A1134" s="3" t="s">
        <v>395</v>
      </c>
      <c r="B1134" s="2" t="s">
        <v>396</v>
      </c>
      <c r="C1134" s="1">
        <v>112000000</v>
      </c>
      <c r="D1134" s="1">
        <v>112000000</v>
      </c>
    </row>
    <row r="1135" spans="1:4">
      <c r="A1135" s="3" t="s">
        <v>42</v>
      </c>
      <c r="B1135" s="2" t="s">
        <v>397</v>
      </c>
      <c r="C1135" s="1">
        <v>53360000</v>
      </c>
      <c r="D1135" s="1">
        <v>53360000</v>
      </c>
    </row>
    <row r="1136" spans="1:4">
      <c r="A1136" s="3" t="s">
        <v>10</v>
      </c>
      <c r="B1136" s="2" t="s">
        <v>11</v>
      </c>
      <c r="C1136" s="1">
        <v>9725000</v>
      </c>
      <c r="D1136" s="1">
        <v>9725000</v>
      </c>
    </row>
    <row r="1137" spans="1:4">
      <c r="A1137" s="3" t="s">
        <v>33</v>
      </c>
      <c r="B1137" s="2" t="s">
        <v>34</v>
      </c>
      <c r="C1137" s="1">
        <v>23000000</v>
      </c>
      <c r="D1137" s="1">
        <v>23000000</v>
      </c>
    </row>
    <row r="1138" spans="1:4">
      <c r="A1138" s="3" t="s">
        <v>12</v>
      </c>
      <c r="B1138" s="2" t="s">
        <v>13</v>
      </c>
      <c r="C1138" s="1">
        <v>20635000</v>
      </c>
      <c r="D1138" s="1">
        <v>20635000</v>
      </c>
    </row>
    <row r="1139" spans="1:4">
      <c r="A1139" s="3" t="s">
        <v>44</v>
      </c>
      <c r="B1139" s="2" t="s">
        <v>398</v>
      </c>
      <c r="C1139" s="1">
        <v>61751000</v>
      </c>
      <c r="D1139" s="1">
        <v>61751000</v>
      </c>
    </row>
    <row r="1140" spans="1:4">
      <c r="A1140" s="3" t="s">
        <v>10</v>
      </c>
      <c r="B1140" s="2" t="s">
        <v>11</v>
      </c>
      <c r="C1140" s="1">
        <v>20625000</v>
      </c>
      <c r="D1140" s="1">
        <v>20625000</v>
      </c>
    </row>
    <row r="1141" spans="1:4">
      <c r="A1141" s="3" t="s">
        <v>33</v>
      </c>
      <c r="B1141" s="2" t="s">
        <v>34</v>
      </c>
      <c r="C1141" s="1">
        <v>24400000</v>
      </c>
      <c r="D1141" s="1">
        <v>24400000</v>
      </c>
    </row>
    <row r="1142" spans="1:4">
      <c r="A1142" s="3" t="s">
        <v>12</v>
      </c>
      <c r="B1142" s="2" t="s">
        <v>13</v>
      </c>
      <c r="C1142" s="1">
        <v>16726000</v>
      </c>
      <c r="D1142" s="1">
        <v>16726000</v>
      </c>
    </row>
    <row r="1143" spans="1:4" s="6" customFormat="1">
      <c r="A1143" s="5" t="s">
        <v>399</v>
      </c>
      <c r="B1143" s="6" t="s">
        <v>400</v>
      </c>
      <c r="C1143" s="7">
        <f>C1144</f>
        <v>909450000</v>
      </c>
      <c r="D1143" s="7">
        <f>D1144</f>
        <v>909450000</v>
      </c>
    </row>
    <row r="1144" spans="1:4" s="6" customFormat="1">
      <c r="A1144" s="5" t="s">
        <v>401</v>
      </c>
      <c r="B1144" s="6" t="s">
        <v>402</v>
      </c>
      <c r="C1144" s="7">
        <f>SUM(C1145,C1156,C1159,C1163,C1165)</f>
        <v>909450000</v>
      </c>
      <c r="D1144" s="7">
        <f>SUM(D1145,D1156,D1159,D1163,D1165)</f>
        <v>909450000</v>
      </c>
    </row>
    <row r="1145" spans="1:4" s="6" customFormat="1">
      <c r="A1145" s="5" t="s">
        <v>8</v>
      </c>
      <c r="B1145" s="6" t="s">
        <v>403</v>
      </c>
      <c r="C1145" s="7">
        <f>SUM(C1146,C1148,C1150,C1154)</f>
        <v>39850000</v>
      </c>
      <c r="D1145" s="7">
        <f>SUM(D1146,D1148,D1150,D1154)</f>
        <v>39850000</v>
      </c>
    </row>
    <row r="1146" spans="1:4">
      <c r="A1146" s="3" t="s">
        <v>16</v>
      </c>
      <c r="B1146" s="2" t="s">
        <v>404</v>
      </c>
      <c r="C1146" s="1">
        <f>C1147</f>
        <v>2650000</v>
      </c>
      <c r="D1146" s="1">
        <f>D1147</f>
        <v>2650000</v>
      </c>
    </row>
    <row r="1147" spans="1:4">
      <c r="A1147" s="3" t="s">
        <v>10</v>
      </c>
      <c r="B1147" s="2" t="s">
        <v>11</v>
      </c>
      <c r="C1147" s="1">
        <v>2650000</v>
      </c>
      <c r="D1147" s="1">
        <v>2650000</v>
      </c>
    </row>
    <row r="1148" spans="1:4">
      <c r="A1148" s="3" t="s">
        <v>18</v>
      </c>
      <c r="B1148" s="2" t="s">
        <v>405</v>
      </c>
      <c r="C1148" s="1">
        <f>C1149</f>
        <v>1300000</v>
      </c>
      <c r="D1148" s="1">
        <f>D1149</f>
        <v>1300000</v>
      </c>
    </row>
    <row r="1149" spans="1:4">
      <c r="A1149" s="3" t="s">
        <v>10</v>
      </c>
      <c r="B1149" s="2" t="s">
        <v>11</v>
      </c>
      <c r="C1149" s="1">
        <v>1300000</v>
      </c>
      <c r="D1149" s="1">
        <v>1300000</v>
      </c>
    </row>
    <row r="1150" spans="1:4">
      <c r="A1150" s="3" t="s">
        <v>42</v>
      </c>
      <c r="B1150" s="2" t="s">
        <v>406</v>
      </c>
      <c r="C1150" s="1">
        <f>SUM(C1151:C1153)</f>
        <v>34535000</v>
      </c>
      <c r="D1150" s="1">
        <f>SUM(D1151:D1153)</f>
        <v>34535000</v>
      </c>
    </row>
    <row r="1151" spans="1:4">
      <c r="A1151" s="3" t="s">
        <v>10</v>
      </c>
      <c r="B1151" s="2" t="s">
        <v>11</v>
      </c>
      <c r="C1151" s="1">
        <v>5375000</v>
      </c>
      <c r="D1151" s="1">
        <v>5375000</v>
      </c>
    </row>
    <row r="1152" spans="1:4">
      <c r="A1152" s="3" t="s">
        <v>83</v>
      </c>
      <c r="B1152" s="2" t="s">
        <v>84</v>
      </c>
      <c r="C1152" s="1">
        <v>13200000</v>
      </c>
      <c r="D1152" s="1">
        <v>13200000</v>
      </c>
    </row>
    <row r="1153" spans="1:4">
      <c r="A1153" s="3" t="s">
        <v>12</v>
      </c>
      <c r="B1153" s="2" t="s">
        <v>13</v>
      </c>
      <c r="C1153" s="1">
        <v>15960000</v>
      </c>
      <c r="D1153" s="1">
        <v>15960000</v>
      </c>
    </row>
    <row r="1154" spans="1:4">
      <c r="A1154" s="3" t="s">
        <v>44</v>
      </c>
      <c r="B1154" s="2" t="s">
        <v>407</v>
      </c>
      <c r="C1154" s="1">
        <f>C1155</f>
        <v>1365000</v>
      </c>
      <c r="D1154" s="1">
        <f>D1155</f>
        <v>1365000</v>
      </c>
    </row>
    <row r="1155" spans="1:4">
      <c r="A1155" s="3" t="s">
        <v>10</v>
      </c>
      <c r="B1155" s="2" t="s">
        <v>11</v>
      </c>
      <c r="C1155" s="1">
        <v>1365000</v>
      </c>
      <c r="D1155" s="1">
        <v>1365000</v>
      </c>
    </row>
    <row r="1156" spans="1:4" s="6" customFormat="1">
      <c r="A1156" s="5" t="s">
        <v>14</v>
      </c>
      <c r="B1156" s="6" t="s">
        <v>408</v>
      </c>
      <c r="C1156" s="7">
        <f>SUM(C1157:C1158)</f>
        <v>642850000</v>
      </c>
      <c r="D1156" s="7">
        <f>SUM(D1157:D1158)</f>
        <v>642850000</v>
      </c>
    </row>
    <row r="1157" spans="1:4">
      <c r="A1157" s="3" t="s">
        <v>10</v>
      </c>
      <c r="B1157" s="2" t="s">
        <v>11</v>
      </c>
      <c r="C1157" s="1">
        <v>2850000</v>
      </c>
      <c r="D1157" s="1">
        <v>2850000</v>
      </c>
    </row>
    <row r="1158" spans="1:4">
      <c r="A1158" s="3" t="s">
        <v>83</v>
      </c>
      <c r="B1158" s="2" t="s">
        <v>84</v>
      </c>
      <c r="C1158" s="1">
        <v>640000000</v>
      </c>
      <c r="D1158" s="1">
        <v>640000000</v>
      </c>
    </row>
    <row r="1159" spans="1:4" s="6" customFormat="1">
      <c r="A1159" s="5" t="s">
        <v>20</v>
      </c>
      <c r="B1159" s="6" t="s">
        <v>409</v>
      </c>
      <c r="C1159" s="7">
        <f>SUM(C1160:C1162)</f>
        <v>76250000</v>
      </c>
      <c r="D1159" s="7">
        <f>SUM(D1160:D1162)</f>
        <v>76250000</v>
      </c>
    </row>
    <row r="1160" spans="1:4">
      <c r="A1160" s="3" t="s">
        <v>10</v>
      </c>
      <c r="B1160" s="2" t="s">
        <v>11</v>
      </c>
      <c r="C1160" s="1">
        <v>10850000</v>
      </c>
      <c r="D1160" s="1">
        <v>10850000</v>
      </c>
    </row>
    <row r="1161" spans="1:4">
      <c r="A1161" s="3" t="s">
        <v>33</v>
      </c>
      <c r="B1161" s="2" t="s">
        <v>34</v>
      </c>
      <c r="C1161" s="1">
        <v>28000000</v>
      </c>
      <c r="D1161" s="1">
        <v>28000000</v>
      </c>
    </row>
    <row r="1162" spans="1:4">
      <c r="A1162" s="3" t="s">
        <v>12</v>
      </c>
      <c r="B1162" s="2" t="s">
        <v>13</v>
      </c>
      <c r="C1162" s="1">
        <v>37400000</v>
      </c>
      <c r="D1162" s="1">
        <v>37400000</v>
      </c>
    </row>
    <row r="1163" spans="1:4" s="6" customFormat="1">
      <c r="A1163" s="5" t="s">
        <v>94</v>
      </c>
      <c r="B1163" s="6" t="s">
        <v>410</v>
      </c>
      <c r="C1163" s="7">
        <f>C1164</f>
        <v>150000000</v>
      </c>
      <c r="D1163" s="7">
        <f>D1164</f>
        <v>150000000</v>
      </c>
    </row>
    <row r="1164" spans="1:4">
      <c r="A1164" s="3" t="s">
        <v>28</v>
      </c>
      <c r="B1164" s="2" t="s">
        <v>29</v>
      </c>
      <c r="C1164" s="1">
        <v>150000000</v>
      </c>
      <c r="D1164" s="1">
        <v>150000000</v>
      </c>
    </row>
    <row r="1165" spans="1:4" s="6" customFormat="1">
      <c r="A1165" s="5" t="s">
        <v>177</v>
      </c>
      <c r="B1165" s="6" t="s">
        <v>411</v>
      </c>
      <c r="C1165" s="7">
        <f>C1166</f>
        <v>500000</v>
      </c>
      <c r="D1165" s="7">
        <f>D1166</f>
        <v>500000</v>
      </c>
    </row>
    <row r="1166" spans="1:4">
      <c r="A1166" s="3" t="s">
        <v>28</v>
      </c>
      <c r="B1166" s="2" t="s">
        <v>29</v>
      </c>
      <c r="C1166" s="1">
        <v>500000</v>
      </c>
      <c r="D1166" s="1">
        <v>500000</v>
      </c>
    </row>
    <row r="1167" spans="1:4" s="6" customFormat="1">
      <c r="A1167" s="5" t="s">
        <v>412</v>
      </c>
      <c r="B1167" s="6" t="s">
        <v>413</v>
      </c>
      <c r="C1167" s="7">
        <f>SUM(C1168,C1182,C1196)</f>
        <v>1545144000</v>
      </c>
      <c r="D1167" s="7">
        <f>SUM(D1168,D1182,D1196)</f>
        <v>1545144000</v>
      </c>
    </row>
    <row r="1168" spans="1:4" s="6" customFormat="1">
      <c r="A1168" s="5" t="s">
        <v>414</v>
      </c>
      <c r="B1168" s="6" t="s">
        <v>415</v>
      </c>
      <c r="C1168" s="7">
        <f>SUM(C1169,C1171,C1174,C1178,C1180)</f>
        <v>506200000</v>
      </c>
      <c r="D1168" s="7">
        <f>SUM(D1169,D1171,D1174,D1178,D1180)</f>
        <v>506200000</v>
      </c>
    </row>
    <row r="1169" spans="1:4" s="6" customFormat="1">
      <c r="A1169" s="5" t="s">
        <v>8</v>
      </c>
      <c r="B1169" s="6" t="s">
        <v>416</v>
      </c>
      <c r="C1169" s="7">
        <f>C1170</f>
        <v>1800000</v>
      </c>
      <c r="D1169" s="7">
        <f>D1170</f>
        <v>1800000</v>
      </c>
    </row>
    <row r="1170" spans="1:4">
      <c r="A1170" s="3" t="s">
        <v>10</v>
      </c>
      <c r="B1170" s="2" t="s">
        <v>11</v>
      </c>
      <c r="C1170" s="1">
        <v>1800000</v>
      </c>
      <c r="D1170" s="1">
        <v>1800000</v>
      </c>
    </row>
    <row r="1171" spans="1:4" s="6" customFormat="1">
      <c r="A1171" s="5" t="s">
        <v>14</v>
      </c>
      <c r="B1171" s="6" t="s">
        <v>415</v>
      </c>
      <c r="C1171" s="7">
        <f>SUM(C1172:C1173)</f>
        <v>297425000</v>
      </c>
      <c r="D1171" s="7">
        <f>SUM(D1172:D1173)</f>
        <v>297425000</v>
      </c>
    </row>
    <row r="1172" spans="1:4">
      <c r="A1172" s="3" t="s">
        <v>10</v>
      </c>
      <c r="B1172" s="2" t="s">
        <v>11</v>
      </c>
      <c r="C1172" s="1">
        <v>2425000</v>
      </c>
      <c r="D1172" s="1">
        <v>2425000</v>
      </c>
    </row>
    <row r="1173" spans="1:4">
      <c r="A1173" s="3" t="s">
        <v>83</v>
      </c>
      <c r="B1173" s="2" t="s">
        <v>84</v>
      </c>
      <c r="C1173" s="1">
        <v>295000000</v>
      </c>
      <c r="D1173" s="1">
        <v>295000000</v>
      </c>
    </row>
    <row r="1174" spans="1:4" s="6" customFormat="1">
      <c r="A1174" s="5" t="s">
        <v>20</v>
      </c>
      <c r="B1174" s="6" t="s">
        <v>417</v>
      </c>
      <c r="C1174" s="7">
        <f>SUM(C1175:C1177)</f>
        <v>60225000</v>
      </c>
      <c r="D1174" s="7">
        <f>SUM(D1175:D1177)</f>
        <v>60225000</v>
      </c>
    </row>
    <row r="1175" spans="1:4">
      <c r="A1175" s="3" t="s">
        <v>10</v>
      </c>
      <c r="B1175" s="2" t="s">
        <v>11</v>
      </c>
      <c r="C1175" s="1">
        <v>16525000</v>
      </c>
      <c r="D1175" s="1">
        <v>16525000</v>
      </c>
    </row>
    <row r="1176" spans="1:4">
      <c r="A1176" s="3" t="s">
        <v>33</v>
      </c>
      <c r="B1176" s="2" t="s">
        <v>34</v>
      </c>
      <c r="C1176" s="1">
        <v>16200000</v>
      </c>
      <c r="D1176" s="1">
        <v>16200000</v>
      </c>
    </row>
    <row r="1177" spans="1:4">
      <c r="A1177" s="3" t="s">
        <v>12</v>
      </c>
      <c r="B1177" s="2" t="s">
        <v>13</v>
      </c>
      <c r="C1177" s="1">
        <v>27500000</v>
      </c>
      <c r="D1177" s="1">
        <v>27500000</v>
      </c>
    </row>
    <row r="1178" spans="1:4" s="6" customFormat="1">
      <c r="A1178" s="5" t="s">
        <v>94</v>
      </c>
      <c r="B1178" s="6" t="s">
        <v>418</v>
      </c>
      <c r="C1178" s="7">
        <f>C1179</f>
        <v>146250000</v>
      </c>
      <c r="D1178" s="7">
        <f>D1179</f>
        <v>146250000</v>
      </c>
    </row>
    <row r="1179" spans="1:4">
      <c r="A1179" s="3" t="s">
        <v>28</v>
      </c>
      <c r="B1179" s="2" t="s">
        <v>29</v>
      </c>
      <c r="C1179" s="1">
        <v>146250000</v>
      </c>
      <c r="D1179" s="1">
        <v>146250000</v>
      </c>
    </row>
    <row r="1180" spans="1:4" s="6" customFormat="1">
      <c r="A1180" s="5" t="s">
        <v>177</v>
      </c>
      <c r="B1180" s="6" t="s">
        <v>411</v>
      </c>
      <c r="C1180" s="7">
        <f>C1181</f>
        <v>500000</v>
      </c>
      <c r="D1180" s="7">
        <f>D1181</f>
        <v>500000</v>
      </c>
    </row>
    <row r="1181" spans="1:4">
      <c r="A1181" s="3" t="s">
        <v>28</v>
      </c>
      <c r="B1181" s="2" t="s">
        <v>29</v>
      </c>
      <c r="C1181" s="1">
        <v>500000</v>
      </c>
      <c r="D1181" s="1">
        <v>500000</v>
      </c>
    </row>
    <row r="1182" spans="1:4" s="6" customFormat="1">
      <c r="A1182" s="5" t="s">
        <v>419</v>
      </c>
      <c r="B1182" s="6" t="s">
        <v>420</v>
      </c>
      <c r="C1182" s="7">
        <f>SUM(C1183,C1185,C1188,C1192,C1194)</f>
        <v>532475000</v>
      </c>
      <c r="D1182" s="7">
        <f>SUM(D1183,D1185,D1188,D1192,D1194)</f>
        <v>532475000</v>
      </c>
    </row>
    <row r="1183" spans="1:4" s="6" customFormat="1">
      <c r="A1183" s="5" t="s">
        <v>8</v>
      </c>
      <c r="B1183" s="6" t="s">
        <v>421</v>
      </c>
      <c r="C1183" s="7">
        <f>C1184</f>
        <v>1800000</v>
      </c>
      <c r="D1183" s="7">
        <f>D1184</f>
        <v>1800000</v>
      </c>
    </row>
    <row r="1184" spans="1:4">
      <c r="A1184" s="3" t="s">
        <v>10</v>
      </c>
      <c r="B1184" s="2" t="s">
        <v>11</v>
      </c>
      <c r="C1184" s="1">
        <v>1800000</v>
      </c>
      <c r="D1184" s="1">
        <v>1800000</v>
      </c>
    </row>
    <row r="1185" spans="1:4" s="6" customFormat="1">
      <c r="A1185" s="5" t="s">
        <v>14</v>
      </c>
      <c r="B1185" s="6" t="s">
        <v>420</v>
      </c>
      <c r="C1185" s="7">
        <f>SUM(C1186:C1187)</f>
        <v>312450000</v>
      </c>
      <c r="D1185" s="7">
        <f>SUM(D1186:D1187)</f>
        <v>312450000</v>
      </c>
    </row>
    <row r="1186" spans="1:4">
      <c r="A1186" s="3" t="s">
        <v>10</v>
      </c>
      <c r="B1186" s="2" t="s">
        <v>11</v>
      </c>
      <c r="C1186" s="1">
        <v>2450000</v>
      </c>
      <c r="D1186" s="1">
        <v>2450000</v>
      </c>
    </row>
    <row r="1187" spans="1:4">
      <c r="A1187" s="3" t="s">
        <v>83</v>
      </c>
      <c r="B1187" s="2" t="s">
        <v>84</v>
      </c>
      <c r="C1187" s="1">
        <v>310000000</v>
      </c>
      <c r="D1187" s="1">
        <v>310000000</v>
      </c>
    </row>
    <row r="1188" spans="1:4" s="6" customFormat="1">
      <c r="A1188" s="5" t="s">
        <v>20</v>
      </c>
      <c r="B1188" s="6" t="s">
        <v>422</v>
      </c>
      <c r="C1188" s="7">
        <f>SUM(C1189:C1191)</f>
        <v>60225000</v>
      </c>
      <c r="D1188" s="7">
        <f>SUM(D1189:D1191)</f>
        <v>60225000</v>
      </c>
    </row>
    <row r="1189" spans="1:4">
      <c r="A1189" s="3" t="s">
        <v>10</v>
      </c>
      <c r="B1189" s="2" t="s">
        <v>11</v>
      </c>
      <c r="C1189" s="1">
        <v>16525000</v>
      </c>
      <c r="D1189" s="1">
        <v>16525000</v>
      </c>
    </row>
    <row r="1190" spans="1:4">
      <c r="A1190" s="3" t="s">
        <v>33</v>
      </c>
      <c r="B1190" s="2" t="s">
        <v>34</v>
      </c>
      <c r="C1190" s="1">
        <v>16200000</v>
      </c>
      <c r="D1190" s="1">
        <v>16200000</v>
      </c>
    </row>
    <row r="1191" spans="1:4">
      <c r="A1191" s="3" t="s">
        <v>12</v>
      </c>
      <c r="B1191" s="2" t="s">
        <v>13</v>
      </c>
      <c r="C1191" s="1">
        <v>27500000</v>
      </c>
      <c r="D1191" s="1">
        <v>27500000</v>
      </c>
    </row>
    <row r="1192" spans="1:4" s="6" customFormat="1">
      <c r="A1192" s="5" t="s">
        <v>94</v>
      </c>
      <c r="B1192" s="6" t="s">
        <v>423</v>
      </c>
      <c r="C1192" s="7">
        <f>C1193</f>
        <v>157500000</v>
      </c>
      <c r="D1192" s="7">
        <f>D1193</f>
        <v>157500000</v>
      </c>
    </row>
    <row r="1193" spans="1:4">
      <c r="A1193" s="3" t="s">
        <v>28</v>
      </c>
      <c r="B1193" s="2" t="s">
        <v>29</v>
      </c>
      <c r="C1193" s="1">
        <v>157500000</v>
      </c>
      <c r="D1193" s="1">
        <v>157500000</v>
      </c>
    </row>
    <row r="1194" spans="1:4" s="6" customFormat="1">
      <c r="A1194" s="5" t="s">
        <v>177</v>
      </c>
      <c r="B1194" s="6" t="s">
        <v>411</v>
      </c>
      <c r="C1194" s="7">
        <f>C1195</f>
        <v>500000</v>
      </c>
      <c r="D1194" s="7">
        <f>D1195</f>
        <v>500000</v>
      </c>
    </row>
    <row r="1195" spans="1:4">
      <c r="A1195" s="3" t="s">
        <v>28</v>
      </c>
      <c r="B1195" s="2" t="s">
        <v>29</v>
      </c>
      <c r="C1195" s="1">
        <v>500000</v>
      </c>
      <c r="D1195" s="1">
        <v>500000</v>
      </c>
    </row>
    <row r="1196" spans="1:4" s="6" customFormat="1">
      <c r="A1196" s="5" t="s">
        <v>424</v>
      </c>
      <c r="B1196" s="6" t="s">
        <v>425</v>
      </c>
      <c r="C1196" s="7">
        <f>SUM(C1197,C1199,C1202,C1206,C1208)</f>
        <v>506469000</v>
      </c>
      <c r="D1196" s="7">
        <f>SUM(D1197,D1199,D1202,D1206,D1208)</f>
        <v>506469000</v>
      </c>
    </row>
    <row r="1197" spans="1:4" s="6" customFormat="1">
      <c r="A1197" s="5" t="s">
        <v>8</v>
      </c>
      <c r="B1197" s="6" t="s">
        <v>426</v>
      </c>
      <c r="C1197" s="7">
        <f>C1198</f>
        <v>1800000</v>
      </c>
      <c r="D1197" s="7">
        <f>D1198</f>
        <v>1800000</v>
      </c>
    </row>
    <row r="1198" spans="1:4">
      <c r="A1198" s="3" t="s">
        <v>10</v>
      </c>
      <c r="B1198" s="2" t="s">
        <v>11</v>
      </c>
      <c r="C1198" s="1">
        <v>1800000</v>
      </c>
      <c r="D1198" s="1">
        <v>1800000</v>
      </c>
    </row>
    <row r="1199" spans="1:4" s="6" customFormat="1">
      <c r="A1199" s="5" t="s">
        <v>14</v>
      </c>
      <c r="B1199" s="6" t="s">
        <v>425</v>
      </c>
      <c r="C1199" s="7">
        <f>SUM(C1200:C1201)</f>
        <v>297425000</v>
      </c>
      <c r="D1199" s="7">
        <f>SUM(D1200:D1201)</f>
        <v>297425000</v>
      </c>
    </row>
    <row r="1200" spans="1:4">
      <c r="A1200" s="3" t="s">
        <v>10</v>
      </c>
      <c r="B1200" s="2" t="s">
        <v>11</v>
      </c>
      <c r="C1200" s="1">
        <v>2425000</v>
      </c>
      <c r="D1200" s="1">
        <v>2425000</v>
      </c>
    </row>
    <row r="1201" spans="1:4">
      <c r="A1201" s="3" t="s">
        <v>83</v>
      </c>
      <c r="B1201" s="2" t="s">
        <v>84</v>
      </c>
      <c r="C1201" s="1">
        <v>295000000</v>
      </c>
      <c r="D1201" s="1">
        <v>295000000</v>
      </c>
    </row>
    <row r="1202" spans="1:4" s="6" customFormat="1">
      <c r="A1202" s="5" t="s">
        <v>20</v>
      </c>
      <c r="B1202" s="6" t="s">
        <v>427</v>
      </c>
      <c r="C1202" s="7">
        <f>SUM(C1203:C1205)</f>
        <v>60494000</v>
      </c>
      <c r="D1202" s="7">
        <f>SUM(D1203:D1205)</f>
        <v>60494000</v>
      </c>
    </row>
    <row r="1203" spans="1:4">
      <c r="A1203" s="3" t="s">
        <v>10</v>
      </c>
      <c r="B1203" s="2" t="s">
        <v>11</v>
      </c>
      <c r="C1203" s="1">
        <v>16794000</v>
      </c>
      <c r="D1203" s="1">
        <v>16794000</v>
      </c>
    </row>
    <row r="1204" spans="1:4">
      <c r="A1204" s="3" t="s">
        <v>33</v>
      </c>
      <c r="B1204" s="2" t="s">
        <v>34</v>
      </c>
      <c r="C1204" s="1">
        <v>16200000</v>
      </c>
      <c r="D1204" s="1">
        <v>16200000</v>
      </c>
    </row>
    <row r="1205" spans="1:4">
      <c r="A1205" s="3" t="s">
        <v>12</v>
      </c>
      <c r="B1205" s="2" t="s">
        <v>13</v>
      </c>
      <c r="C1205" s="1">
        <v>27500000</v>
      </c>
      <c r="D1205" s="1">
        <v>27500000</v>
      </c>
    </row>
    <row r="1206" spans="1:4" s="6" customFormat="1">
      <c r="A1206" s="5" t="s">
        <v>94</v>
      </c>
      <c r="B1206" s="6" t="s">
        <v>428</v>
      </c>
      <c r="C1206" s="7">
        <f>C1207</f>
        <v>146250000</v>
      </c>
      <c r="D1206" s="7">
        <f>D1207</f>
        <v>146250000</v>
      </c>
    </row>
    <row r="1207" spans="1:4">
      <c r="A1207" s="3" t="s">
        <v>28</v>
      </c>
      <c r="B1207" s="2" t="s">
        <v>29</v>
      </c>
      <c r="C1207" s="1">
        <v>146250000</v>
      </c>
      <c r="D1207" s="1">
        <v>146250000</v>
      </c>
    </row>
    <row r="1208" spans="1:4" s="6" customFormat="1">
      <c r="A1208" s="5" t="s">
        <v>177</v>
      </c>
      <c r="B1208" s="6" t="s">
        <v>411</v>
      </c>
      <c r="C1208" s="7">
        <f>C1209</f>
        <v>500000</v>
      </c>
      <c r="D1208" s="7">
        <f>D1209</f>
        <v>500000</v>
      </c>
    </row>
    <row r="1209" spans="1:4">
      <c r="A1209" s="3" t="s">
        <v>28</v>
      </c>
      <c r="B1209" s="2" t="s">
        <v>29</v>
      </c>
      <c r="C1209" s="1">
        <v>500000</v>
      </c>
      <c r="D1209" s="1">
        <v>500000</v>
      </c>
    </row>
    <row r="1210" spans="1:4" s="6" customFormat="1">
      <c r="A1210" s="5" t="s">
        <v>429</v>
      </c>
      <c r="B1210" s="6" t="s">
        <v>430</v>
      </c>
      <c r="C1210" s="7">
        <f>SUM(C1211,C1225)</f>
        <v>790211000</v>
      </c>
      <c r="D1210" s="7">
        <f>SUM(D1211,D1225)</f>
        <v>790211000</v>
      </c>
    </row>
    <row r="1211" spans="1:4" s="6" customFormat="1">
      <c r="A1211" s="5" t="s">
        <v>431</v>
      </c>
      <c r="B1211" s="6" t="s">
        <v>432</v>
      </c>
      <c r="C1211" s="7">
        <f>SUM(C1212,C1214,C1217,C1221,C1223)</f>
        <v>553491000</v>
      </c>
      <c r="D1211" s="7">
        <f>SUM(D1212,D1214,D1217,D1221,D1223)</f>
        <v>553491000</v>
      </c>
    </row>
    <row r="1212" spans="1:4" s="6" customFormat="1">
      <c r="A1212" s="5" t="s">
        <v>8</v>
      </c>
      <c r="B1212" s="6" t="s">
        <v>433</v>
      </c>
      <c r="C1212" s="7">
        <f>C1213</f>
        <v>1800000</v>
      </c>
      <c r="D1212" s="7">
        <f>D1213</f>
        <v>1800000</v>
      </c>
    </row>
    <row r="1213" spans="1:4">
      <c r="A1213" s="3" t="s">
        <v>10</v>
      </c>
      <c r="B1213" s="2" t="s">
        <v>11</v>
      </c>
      <c r="C1213" s="1">
        <v>1800000</v>
      </c>
      <c r="D1213" s="1">
        <v>1800000</v>
      </c>
    </row>
    <row r="1214" spans="1:4" s="6" customFormat="1">
      <c r="A1214" s="5" t="s">
        <v>14</v>
      </c>
      <c r="B1214" s="6" t="s">
        <v>434</v>
      </c>
      <c r="C1214" s="7">
        <f>SUM(C1215:C1216)</f>
        <v>136462000</v>
      </c>
      <c r="D1214" s="7">
        <f>SUM(D1215:D1216)</f>
        <v>136462000</v>
      </c>
    </row>
    <row r="1215" spans="1:4">
      <c r="A1215" s="3" t="s">
        <v>10</v>
      </c>
      <c r="B1215" s="2" t="s">
        <v>11</v>
      </c>
      <c r="C1215" s="1">
        <v>1462000</v>
      </c>
      <c r="D1215" s="1">
        <v>1462000</v>
      </c>
    </row>
    <row r="1216" spans="1:4">
      <c r="A1216" s="3" t="s">
        <v>83</v>
      </c>
      <c r="B1216" s="2" t="s">
        <v>84</v>
      </c>
      <c r="C1216" s="1">
        <v>135000000</v>
      </c>
      <c r="D1216" s="1">
        <v>135000000</v>
      </c>
    </row>
    <row r="1217" spans="1:4" s="6" customFormat="1">
      <c r="A1217" s="5" t="s">
        <v>20</v>
      </c>
      <c r="B1217" s="6" t="s">
        <v>435</v>
      </c>
      <c r="C1217" s="7">
        <f>SUM(C1218:C1220)</f>
        <v>302229000</v>
      </c>
      <c r="D1217" s="7">
        <f>SUM(D1218:D1220)</f>
        <v>302229000</v>
      </c>
    </row>
    <row r="1218" spans="1:4">
      <c r="A1218" s="3" t="s">
        <v>10</v>
      </c>
      <c r="B1218" s="2" t="s">
        <v>11</v>
      </c>
      <c r="C1218" s="1">
        <v>26650000</v>
      </c>
      <c r="D1218" s="1">
        <v>26650000</v>
      </c>
    </row>
    <row r="1219" spans="1:4">
      <c r="A1219" s="3" t="s">
        <v>33</v>
      </c>
      <c r="B1219" s="2" t="s">
        <v>34</v>
      </c>
      <c r="C1219" s="1">
        <v>42000000</v>
      </c>
      <c r="D1219" s="1">
        <v>42000000</v>
      </c>
    </row>
    <row r="1220" spans="1:4">
      <c r="A1220" s="3" t="s">
        <v>12</v>
      </c>
      <c r="B1220" s="2" t="s">
        <v>13</v>
      </c>
      <c r="C1220" s="1">
        <v>233579000</v>
      </c>
      <c r="D1220" s="1">
        <v>233579000</v>
      </c>
    </row>
    <row r="1221" spans="1:4" s="6" customFormat="1">
      <c r="A1221" s="5" t="s">
        <v>94</v>
      </c>
      <c r="B1221" s="6" t="s">
        <v>436</v>
      </c>
      <c r="C1221" s="7">
        <f>C1222</f>
        <v>112500000</v>
      </c>
      <c r="D1221" s="7">
        <f>D1222</f>
        <v>112500000</v>
      </c>
    </row>
    <row r="1222" spans="1:4">
      <c r="A1222" s="3" t="s">
        <v>28</v>
      </c>
      <c r="B1222" s="2" t="s">
        <v>29</v>
      </c>
      <c r="C1222" s="1">
        <v>112500000</v>
      </c>
      <c r="D1222" s="1">
        <v>112500000</v>
      </c>
    </row>
    <row r="1223" spans="1:4" s="6" customFormat="1">
      <c r="A1223" s="5" t="s">
        <v>177</v>
      </c>
      <c r="B1223" s="6" t="s">
        <v>411</v>
      </c>
      <c r="C1223" s="7">
        <f>C1224</f>
        <v>500000</v>
      </c>
      <c r="D1223" s="7">
        <f>D1224</f>
        <v>500000</v>
      </c>
    </row>
    <row r="1224" spans="1:4">
      <c r="A1224" s="3" t="s">
        <v>28</v>
      </c>
      <c r="B1224" s="2" t="s">
        <v>29</v>
      </c>
      <c r="C1224" s="1">
        <v>500000</v>
      </c>
      <c r="D1224" s="1">
        <v>500000</v>
      </c>
    </row>
    <row r="1225" spans="1:4" s="6" customFormat="1">
      <c r="A1225" s="5" t="s">
        <v>437</v>
      </c>
      <c r="B1225" s="6" t="s">
        <v>438</v>
      </c>
      <c r="C1225" s="7">
        <f>SUM(C1226,C1228,C1231,C1235,C1237)</f>
        <v>236720000</v>
      </c>
      <c r="D1225" s="7">
        <f>SUM(D1226,D1228,D1231,D1235,D1237)</f>
        <v>236720000</v>
      </c>
    </row>
    <row r="1226" spans="1:4" s="6" customFormat="1">
      <c r="A1226" s="5" t="s">
        <v>8</v>
      </c>
      <c r="B1226" s="6" t="s">
        <v>439</v>
      </c>
      <c r="C1226" s="7">
        <f>C1227</f>
        <v>1800000</v>
      </c>
      <c r="D1226" s="7">
        <f>D1227</f>
        <v>1800000</v>
      </c>
    </row>
    <row r="1227" spans="1:4">
      <c r="A1227" s="3" t="s">
        <v>10</v>
      </c>
      <c r="B1227" s="2" t="s">
        <v>11</v>
      </c>
      <c r="C1227" s="1">
        <v>1800000</v>
      </c>
      <c r="D1227" s="1">
        <v>1800000</v>
      </c>
    </row>
    <row r="1228" spans="1:4" s="6" customFormat="1">
      <c r="A1228" s="5" t="s">
        <v>14</v>
      </c>
      <c r="B1228" s="6" t="s">
        <v>440</v>
      </c>
      <c r="C1228" s="7">
        <f>SUM(C1229:C1230)</f>
        <v>56145000</v>
      </c>
      <c r="D1228" s="7">
        <f>SUM(D1229:D1230)</f>
        <v>56145000</v>
      </c>
    </row>
    <row r="1229" spans="1:4">
      <c r="A1229" s="3" t="s">
        <v>10</v>
      </c>
      <c r="B1229" s="2" t="s">
        <v>11</v>
      </c>
      <c r="C1229" s="1">
        <v>2145000</v>
      </c>
      <c r="D1229" s="1">
        <v>2145000</v>
      </c>
    </row>
    <row r="1230" spans="1:4">
      <c r="A1230" s="3" t="s">
        <v>83</v>
      </c>
      <c r="B1230" s="2" t="s">
        <v>84</v>
      </c>
      <c r="C1230" s="1">
        <v>54000000</v>
      </c>
      <c r="D1230" s="1">
        <v>54000000</v>
      </c>
    </row>
    <row r="1231" spans="1:4" s="6" customFormat="1">
      <c r="A1231" s="5" t="s">
        <v>20</v>
      </c>
      <c r="B1231" s="6" t="s">
        <v>441</v>
      </c>
      <c r="C1231" s="7">
        <f>SUM(C1232:C1234)</f>
        <v>88275000</v>
      </c>
      <c r="D1231" s="7">
        <f>SUM(D1232:D1234)</f>
        <v>88275000</v>
      </c>
    </row>
    <row r="1232" spans="1:4">
      <c r="A1232" s="3" t="s">
        <v>10</v>
      </c>
      <c r="B1232" s="2" t="s">
        <v>11</v>
      </c>
      <c r="C1232" s="1">
        <v>27775000</v>
      </c>
      <c r="D1232" s="1">
        <v>27775000</v>
      </c>
    </row>
    <row r="1233" spans="1:4">
      <c r="A1233" s="3" t="s">
        <v>33</v>
      </c>
      <c r="B1233" s="2" t="s">
        <v>34</v>
      </c>
      <c r="C1233" s="1">
        <v>16200000</v>
      </c>
      <c r="D1233" s="1">
        <v>16200000</v>
      </c>
    </row>
    <row r="1234" spans="1:4">
      <c r="A1234" s="3" t="s">
        <v>12</v>
      </c>
      <c r="B1234" s="2" t="s">
        <v>13</v>
      </c>
      <c r="C1234" s="1">
        <v>44300000</v>
      </c>
      <c r="D1234" s="1">
        <v>44300000</v>
      </c>
    </row>
    <row r="1235" spans="1:4" s="6" customFormat="1">
      <c r="A1235" s="5" t="s">
        <v>94</v>
      </c>
      <c r="B1235" s="6" t="s">
        <v>442</v>
      </c>
      <c r="C1235" s="7">
        <f>C1236</f>
        <v>90000000</v>
      </c>
      <c r="D1235" s="7">
        <f>D1236</f>
        <v>90000000</v>
      </c>
    </row>
    <row r="1236" spans="1:4">
      <c r="A1236" s="3" t="s">
        <v>28</v>
      </c>
      <c r="B1236" s="2" t="s">
        <v>29</v>
      </c>
      <c r="C1236" s="1">
        <v>90000000</v>
      </c>
      <c r="D1236" s="1">
        <v>90000000</v>
      </c>
    </row>
    <row r="1237" spans="1:4" s="6" customFormat="1">
      <c r="A1237" s="5" t="s">
        <v>177</v>
      </c>
      <c r="B1237" s="6" t="s">
        <v>443</v>
      </c>
      <c r="C1237" s="7">
        <f>C1238</f>
        <v>500000</v>
      </c>
      <c r="D1237" s="7">
        <f>D1238</f>
        <v>500000</v>
      </c>
    </row>
    <row r="1238" spans="1:4">
      <c r="A1238" s="3" t="s">
        <v>28</v>
      </c>
      <c r="B1238" s="2" t="s">
        <v>29</v>
      </c>
      <c r="C1238" s="1">
        <v>500000</v>
      </c>
      <c r="D1238" s="1">
        <v>500000</v>
      </c>
    </row>
    <row r="1239" spans="1:4" s="6" customFormat="1">
      <c r="A1239" s="5" t="s">
        <v>444</v>
      </c>
      <c r="B1239" s="6" t="s">
        <v>445</v>
      </c>
      <c r="C1239" s="7">
        <f>SUM(C1240,C1271)</f>
        <v>812618000</v>
      </c>
      <c r="D1239" s="7">
        <f>SUM(D1240,D1271)</f>
        <v>812618000</v>
      </c>
    </row>
    <row r="1240" spans="1:4" s="6" customFormat="1">
      <c r="A1240" s="5" t="s">
        <v>446</v>
      </c>
      <c r="B1240" s="6" t="s">
        <v>447</v>
      </c>
      <c r="C1240" s="7">
        <f>SUM(C1241,C1255,C1267,C1269)</f>
        <v>588163000</v>
      </c>
      <c r="D1240" s="7">
        <f>SUM(D1241,D1255,D1267,D1269)</f>
        <v>588163000</v>
      </c>
    </row>
    <row r="1241" spans="1:4" s="6" customFormat="1">
      <c r="A1241" s="5" t="s">
        <v>8</v>
      </c>
      <c r="B1241" s="6" t="s">
        <v>448</v>
      </c>
      <c r="C1241" s="7">
        <f>SUM(C1242,C1245,C1248,C1251)</f>
        <v>160225000</v>
      </c>
      <c r="D1241" s="7">
        <f>SUM(D1242,D1245,D1248,D1251)</f>
        <v>160225000</v>
      </c>
    </row>
    <row r="1242" spans="1:4">
      <c r="A1242" s="3" t="s">
        <v>16</v>
      </c>
      <c r="B1242" s="2" t="s">
        <v>449</v>
      </c>
      <c r="C1242" s="1">
        <f>SUM(C1243:C1244)</f>
        <v>25516000</v>
      </c>
      <c r="D1242" s="1">
        <f>SUM(D1243:D1244)</f>
        <v>25516000</v>
      </c>
    </row>
    <row r="1243" spans="1:4">
      <c r="A1243" s="3" t="s">
        <v>10</v>
      </c>
      <c r="B1243" s="2" t="s">
        <v>11</v>
      </c>
      <c r="C1243" s="1">
        <v>6700000</v>
      </c>
      <c r="D1243" s="1">
        <v>6700000</v>
      </c>
    </row>
    <row r="1244" spans="1:4">
      <c r="A1244" s="3" t="s">
        <v>12</v>
      </c>
      <c r="B1244" s="2" t="s">
        <v>13</v>
      </c>
      <c r="C1244" s="1">
        <v>18816000</v>
      </c>
      <c r="D1244" s="1">
        <v>18816000</v>
      </c>
    </row>
    <row r="1245" spans="1:4">
      <c r="A1245" s="3" t="s">
        <v>18</v>
      </c>
      <c r="B1245" s="2" t="s">
        <v>450</v>
      </c>
      <c r="C1245" s="1">
        <f>SUM(C1246:C1247)</f>
        <v>26620000</v>
      </c>
      <c r="D1245" s="1">
        <f>SUM(D1246:D1247)</f>
        <v>26620000</v>
      </c>
    </row>
    <row r="1246" spans="1:4">
      <c r="A1246" s="3" t="s">
        <v>10</v>
      </c>
      <c r="B1246" s="2" t="s">
        <v>11</v>
      </c>
      <c r="C1246" s="1">
        <v>6700000</v>
      </c>
      <c r="D1246" s="1">
        <v>6700000</v>
      </c>
    </row>
    <row r="1247" spans="1:4">
      <c r="A1247" s="3" t="s">
        <v>12</v>
      </c>
      <c r="B1247" s="2" t="s">
        <v>13</v>
      </c>
      <c r="C1247" s="1">
        <v>19920000</v>
      </c>
      <c r="D1247" s="1">
        <v>19920000</v>
      </c>
    </row>
    <row r="1248" spans="1:4">
      <c r="A1248" s="3" t="s">
        <v>42</v>
      </c>
      <c r="B1248" s="2" t="s">
        <v>451</v>
      </c>
      <c r="C1248" s="1">
        <f>SUM(C1249:C1250)</f>
        <v>38999000</v>
      </c>
      <c r="D1248" s="1">
        <f>SUM(D1249:D1250)</f>
        <v>38999000</v>
      </c>
    </row>
    <row r="1249" spans="1:4">
      <c r="A1249" s="3" t="s">
        <v>10</v>
      </c>
      <c r="B1249" s="2" t="s">
        <v>11</v>
      </c>
      <c r="C1249" s="1">
        <v>1250000</v>
      </c>
      <c r="D1249" s="1">
        <v>1250000</v>
      </c>
    </row>
    <row r="1250" spans="1:4">
      <c r="A1250" s="3" t="s">
        <v>12</v>
      </c>
      <c r="B1250" s="2" t="s">
        <v>13</v>
      </c>
      <c r="C1250" s="1">
        <v>37749000</v>
      </c>
      <c r="D1250" s="1">
        <v>37749000</v>
      </c>
    </row>
    <row r="1251" spans="1:4">
      <c r="A1251" s="3" t="s">
        <v>44</v>
      </c>
      <c r="B1251" s="2" t="s">
        <v>452</v>
      </c>
      <c r="C1251" s="1">
        <f>SUM(C1252:C1254)</f>
        <v>69090000</v>
      </c>
      <c r="D1251" s="1">
        <f>SUM(D1252:D1254)</f>
        <v>69090000</v>
      </c>
    </row>
    <row r="1252" spans="1:4">
      <c r="A1252" s="3" t="s">
        <v>10</v>
      </c>
      <c r="B1252" s="2" t="s">
        <v>11</v>
      </c>
      <c r="C1252" s="1">
        <v>10880000</v>
      </c>
      <c r="D1252" s="1">
        <v>10880000</v>
      </c>
    </row>
    <row r="1253" spans="1:4">
      <c r="A1253" s="3" t="s">
        <v>77</v>
      </c>
      <c r="B1253" s="2" t="s">
        <v>78</v>
      </c>
      <c r="C1253" s="1">
        <v>5130000</v>
      </c>
      <c r="D1253" s="1">
        <v>5130000</v>
      </c>
    </row>
    <row r="1254" spans="1:4">
      <c r="A1254" s="3" t="s">
        <v>12</v>
      </c>
      <c r="B1254" s="2" t="s">
        <v>13</v>
      </c>
      <c r="C1254" s="1">
        <v>53080000</v>
      </c>
      <c r="D1254" s="1">
        <v>53080000</v>
      </c>
    </row>
    <row r="1255" spans="1:4" s="6" customFormat="1">
      <c r="A1255" s="5" t="s">
        <v>14</v>
      </c>
      <c r="B1255" s="6" t="s">
        <v>453</v>
      </c>
      <c r="C1255" s="7">
        <f>SUM(C1256,C1259,C1262)</f>
        <v>401700000</v>
      </c>
      <c r="D1255" s="7">
        <f>SUM(D1256,D1259,D1262)</f>
        <v>401700000</v>
      </c>
    </row>
    <row r="1256" spans="1:4">
      <c r="A1256" s="3" t="s">
        <v>16</v>
      </c>
      <c r="B1256" s="2" t="s">
        <v>454</v>
      </c>
      <c r="C1256" s="1">
        <f>SUM(C1257:C1258)</f>
        <v>52832000</v>
      </c>
      <c r="D1256" s="1">
        <f>SUM(D1257:D1258)</f>
        <v>52832000</v>
      </c>
    </row>
    <row r="1257" spans="1:4">
      <c r="A1257" s="3" t="s">
        <v>10</v>
      </c>
      <c r="B1257" s="2" t="s">
        <v>11</v>
      </c>
      <c r="C1257" s="1">
        <v>18800000</v>
      </c>
      <c r="D1257" s="1">
        <v>18800000</v>
      </c>
    </row>
    <row r="1258" spans="1:4">
      <c r="A1258" s="3" t="s">
        <v>12</v>
      </c>
      <c r="B1258" s="2" t="s">
        <v>13</v>
      </c>
      <c r="C1258" s="1">
        <v>34032000</v>
      </c>
      <c r="D1258" s="1">
        <v>34032000</v>
      </c>
    </row>
    <row r="1259" spans="1:4">
      <c r="A1259" s="3" t="s">
        <v>18</v>
      </c>
      <c r="B1259" s="2" t="s">
        <v>455</v>
      </c>
      <c r="C1259" s="1">
        <f>SUM(C1260:C1261)</f>
        <v>144092000</v>
      </c>
      <c r="D1259" s="1">
        <f>SUM(D1260:D1261)</f>
        <v>144092000</v>
      </c>
    </row>
    <row r="1260" spans="1:4">
      <c r="A1260" s="3" t="s">
        <v>10</v>
      </c>
      <c r="B1260" s="2" t="s">
        <v>11</v>
      </c>
      <c r="C1260" s="1">
        <v>6250000</v>
      </c>
      <c r="D1260" s="1">
        <v>6250000</v>
      </c>
    </row>
    <row r="1261" spans="1:4">
      <c r="A1261" s="3" t="s">
        <v>12</v>
      </c>
      <c r="B1261" s="2" t="s">
        <v>13</v>
      </c>
      <c r="C1261" s="1">
        <v>137842000</v>
      </c>
      <c r="D1261" s="1">
        <v>137842000</v>
      </c>
    </row>
    <row r="1262" spans="1:4">
      <c r="A1262" s="3" t="s">
        <v>42</v>
      </c>
      <c r="B1262" s="2" t="s">
        <v>456</v>
      </c>
      <c r="C1262" s="1">
        <f>SUM(C1263:C1266)</f>
        <v>204776000</v>
      </c>
      <c r="D1262" s="1">
        <f>SUM(D1263:D1266)</f>
        <v>204776000</v>
      </c>
    </row>
    <row r="1263" spans="1:4">
      <c r="A1263" s="3" t="s">
        <v>10</v>
      </c>
      <c r="B1263" s="2" t="s">
        <v>11</v>
      </c>
      <c r="C1263" s="1">
        <v>9500000</v>
      </c>
      <c r="D1263" s="1">
        <v>9500000</v>
      </c>
    </row>
    <row r="1264" spans="1:4">
      <c r="A1264" s="3" t="s">
        <v>77</v>
      </c>
      <c r="B1264" s="2" t="s">
        <v>78</v>
      </c>
      <c r="C1264" s="1">
        <v>119040000</v>
      </c>
      <c r="D1264" s="1">
        <v>119040000</v>
      </c>
    </row>
    <row r="1265" spans="1:4">
      <c r="A1265" s="3" t="s">
        <v>33</v>
      </c>
      <c r="B1265" s="2" t="s">
        <v>34</v>
      </c>
      <c r="C1265" s="1">
        <v>45200000</v>
      </c>
      <c r="D1265" s="1">
        <v>45200000</v>
      </c>
    </row>
    <row r="1266" spans="1:4">
      <c r="A1266" s="3" t="s">
        <v>12</v>
      </c>
      <c r="B1266" s="2" t="s">
        <v>13</v>
      </c>
      <c r="C1266" s="1">
        <v>31036000</v>
      </c>
      <c r="D1266" s="1">
        <v>31036000</v>
      </c>
    </row>
    <row r="1267" spans="1:4" s="6" customFormat="1">
      <c r="A1267" s="5" t="s">
        <v>20</v>
      </c>
      <c r="B1267" s="6" t="s">
        <v>457</v>
      </c>
      <c r="C1267" s="7">
        <f>C1268</f>
        <v>13973000</v>
      </c>
      <c r="D1267" s="7">
        <f>D1268</f>
        <v>13973000</v>
      </c>
    </row>
    <row r="1268" spans="1:4">
      <c r="A1268" s="3" t="s">
        <v>10</v>
      </c>
      <c r="B1268" s="2" t="s">
        <v>11</v>
      </c>
      <c r="C1268" s="1">
        <v>13973000</v>
      </c>
      <c r="D1268" s="1">
        <v>13973000</v>
      </c>
    </row>
    <row r="1269" spans="1:4" s="6" customFormat="1">
      <c r="A1269" s="5" t="s">
        <v>94</v>
      </c>
      <c r="B1269" s="6" t="s">
        <v>458</v>
      </c>
      <c r="C1269" s="7">
        <f>C1270</f>
        <v>12265000</v>
      </c>
      <c r="D1269" s="7">
        <f>D1270</f>
        <v>12265000</v>
      </c>
    </row>
    <row r="1270" spans="1:4">
      <c r="A1270" s="3" t="s">
        <v>10</v>
      </c>
      <c r="B1270" s="2" t="s">
        <v>11</v>
      </c>
      <c r="C1270" s="1">
        <v>12265000</v>
      </c>
      <c r="D1270" s="1">
        <v>12265000</v>
      </c>
    </row>
    <row r="1271" spans="1:4" s="6" customFormat="1">
      <c r="A1271" s="5" t="s">
        <v>459</v>
      </c>
      <c r="B1271" s="6" t="s">
        <v>460</v>
      </c>
      <c r="C1271" s="7">
        <f>SUM(C1272,C1279,C1287,C1289)</f>
        <v>224455000</v>
      </c>
      <c r="D1271" s="7">
        <f>SUM(D1272,D1279,D1287,D1289)</f>
        <v>224455000</v>
      </c>
    </row>
    <row r="1272" spans="1:4" s="6" customFormat="1">
      <c r="A1272" s="5" t="s">
        <v>8</v>
      </c>
      <c r="B1272" s="6" t="s">
        <v>448</v>
      </c>
      <c r="C1272" s="7">
        <f>SUM(C1273,C1277)</f>
        <v>50449000</v>
      </c>
      <c r="D1272" s="7">
        <f>SUM(D1273,D1277)</f>
        <v>50449000</v>
      </c>
    </row>
    <row r="1273" spans="1:4">
      <c r="A1273" s="3" t="s">
        <v>16</v>
      </c>
      <c r="B1273" s="2" t="s">
        <v>461</v>
      </c>
      <c r="C1273" s="1">
        <f>SUM(C1274:C1276)</f>
        <v>44074000</v>
      </c>
      <c r="D1273" s="1">
        <f>SUM(D1274:D1276)</f>
        <v>44074000</v>
      </c>
    </row>
    <row r="1274" spans="1:4">
      <c r="A1274" s="3" t="s">
        <v>10</v>
      </c>
      <c r="B1274" s="2" t="s">
        <v>11</v>
      </c>
      <c r="C1274" s="1">
        <v>10500000</v>
      </c>
      <c r="D1274" s="1">
        <v>10500000</v>
      </c>
    </row>
    <row r="1275" spans="1:4">
      <c r="A1275" s="3" t="s">
        <v>33</v>
      </c>
      <c r="B1275" s="2" t="s">
        <v>34</v>
      </c>
      <c r="C1275" s="1">
        <v>20000000</v>
      </c>
      <c r="D1275" s="1">
        <v>20000000</v>
      </c>
    </row>
    <row r="1276" spans="1:4">
      <c r="A1276" s="3" t="s">
        <v>12</v>
      </c>
      <c r="B1276" s="2" t="s">
        <v>13</v>
      </c>
      <c r="C1276" s="1">
        <v>13574000</v>
      </c>
      <c r="D1276" s="1">
        <v>13574000</v>
      </c>
    </row>
    <row r="1277" spans="1:4">
      <c r="A1277" s="3" t="s">
        <v>18</v>
      </c>
      <c r="B1277" s="2" t="s">
        <v>462</v>
      </c>
      <c r="C1277" s="1">
        <f>C1278</f>
        <v>6375000</v>
      </c>
      <c r="D1277" s="1">
        <f>D1278</f>
        <v>6375000</v>
      </c>
    </row>
    <row r="1278" spans="1:4">
      <c r="A1278" s="3" t="s">
        <v>10</v>
      </c>
      <c r="B1278" s="2" t="s">
        <v>11</v>
      </c>
      <c r="C1278" s="1">
        <v>6375000</v>
      </c>
      <c r="D1278" s="1">
        <v>6375000</v>
      </c>
    </row>
    <row r="1279" spans="1:4" s="6" customFormat="1">
      <c r="A1279" s="5" t="s">
        <v>14</v>
      </c>
      <c r="B1279" s="6" t="s">
        <v>453</v>
      </c>
      <c r="C1279" s="7">
        <f>SUM(C1280,C1284)</f>
        <v>78860000</v>
      </c>
      <c r="D1279" s="7">
        <f>SUM(D1280,D1284)</f>
        <v>78860000</v>
      </c>
    </row>
    <row r="1280" spans="1:4">
      <c r="A1280" s="3" t="s">
        <v>16</v>
      </c>
      <c r="B1280" s="2" t="s">
        <v>463</v>
      </c>
      <c r="C1280" s="1">
        <f>SUM(C1281:C1283)</f>
        <v>59179000</v>
      </c>
      <c r="D1280" s="1">
        <f>SUM(D1281:D1283)</f>
        <v>59179000</v>
      </c>
    </row>
    <row r="1281" spans="1:4">
      <c r="A1281" s="3" t="s">
        <v>10</v>
      </c>
      <c r="B1281" s="2" t="s">
        <v>11</v>
      </c>
      <c r="C1281" s="1">
        <v>11451000</v>
      </c>
      <c r="D1281" s="1">
        <v>11451000</v>
      </c>
    </row>
    <row r="1282" spans="1:4">
      <c r="A1282" s="3" t="s">
        <v>33</v>
      </c>
      <c r="B1282" s="2" t="s">
        <v>34</v>
      </c>
      <c r="C1282" s="1">
        <v>30000000</v>
      </c>
      <c r="D1282" s="1">
        <v>30000000</v>
      </c>
    </row>
    <row r="1283" spans="1:4">
      <c r="A1283" s="3" t="s">
        <v>12</v>
      </c>
      <c r="B1283" s="2" t="s">
        <v>13</v>
      </c>
      <c r="C1283" s="1">
        <v>17728000</v>
      </c>
      <c r="D1283" s="1">
        <v>17728000</v>
      </c>
    </row>
    <row r="1284" spans="1:4">
      <c r="A1284" s="3" t="s">
        <v>18</v>
      </c>
      <c r="B1284" s="2" t="s">
        <v>464</v>
      </c>
      <c r="C1284" s="1">
        <f>SUM(C1285:C1286)</f>
        <v>19681000</v>
      </c>
      <c r="D1284" s="1">
        <f>SUM(D1285:D1286)</f>
        <v>19681000</v>
      </c>
    </row>
    <row r="1285" spans="1:4">
      <c r="A1285" s="3" t="s">
        <v>10</v>
      </c>
      <c r="B1285" s="2" t="s">
        <v>11</v>
      </c>
      <c r="C1285" s="1">
        <v>14701000</v>
      </c>
      <c r="D1285" s="1">
        <v>14701000</v>
      </c>
    </row>
    <row r="1286" spans="1:4">
      <c r="A1286" s="3" t="s">
        <v>12</v>
      </c>
      <c r="B1286" s="2" t="s">
        <v>13</v>
      </c>
      <c r="C1286" s="1">
        <v>4980000</v>
      </c>
      <c r="D1286" s="1">
        <v>4980000</v>
      </c>
    </row>
    <row r="1287" spans="1:4" s="6" customFormat="1">
      <c r="A1287" s="5" t="s">
        <v>20</v>
      </c>
      <c r="B1287" s="6" t="s">
        <v>457</v>
      </c>
      <c r="C1287" s="7">
        <f>C1288</f>
        <v>19406000</v>
      </c>
      <c r="D1287" s="7">
        <f>D1288</f>
        <v>19406000</v>
      </c>
    </row>
    <row r="1288" spans="1:4">
      <c r="A1288" s="3" t="s">
        <v>10</v>
      </c>
      <c r="B1288" s="2" t="s">
        <v>11</v>
      </c>
      <c r="C1288" s="1">
        <v>19406000</v>
      </c>
      <c r="D1288" s="1">
        <v>19406000</v>
      </c>
    </row>
    <row r="1289" spans="1:4" s="6" customFormat="1">
      <c r="A1289" s="5" t="s">
        <v>94</v>
      </c>
      <c r="B1289" s="6" t="s">
        <v>458</v>
      </c>
      <c r="C1289" s="7">
        <f>SUM(C1290:C1291)</f>
        <v>75740000</v>
      </c>
      <c r="D1289" s="7">
        <f>SUM(D1290:D1291)</f>
        <v>75740000</v>
      </c>
    </row>
    <row r="1290" spans="1:4">
      <c r="A1290" s="3" t="s">
        <v>10</v>
      </c>
      <c r="B1290" s="2" t="s">
        <v>11</v>
      </c>
      <c r="C1290" s="1">
        <v>12100000</v>
      </c>
      <c r="D1290" s="1">
        <v>12100000</v>
      </c>
    </row>
    <row r="1291" spans="1:4">
      <c r="A1291" s="3" t="s">
        <v>12</v>
      </c>
      <c r="B1291" s="2" t="s">
        <v>13</v>
      </c>
      <c r="C1291" s="1">
        <v>63640000</v>
      </c>
      <c r="D1291" s="1">
        <v>63640000</v>
      </c>
    </row>
    <row r="1292" spans="1:4" s="6" customFormat="1">
      <c r="A1292" s="5" t="s">
        <v>465</v>
      </c>
      <c r="B1292" s="6" t="s">
        <v>93</v>
      </c>
      <c r="C1292" s="7">
        <f>SUM(C1293,C1324)</f>
        <v>1799395000</v>
      </c>
      <c r="D1292" s="7">
        <f>SUM(D1293,D1324)</f>
        <v>1799395000</v>
      </c>
    </row>
    <row r="1293" spans="1:4" s="6" customFormat="1">
      <c r="A1293" s="5" t="s">
        <v>8</v>
      </c>
      <c r="B1293" s="6" t="s">
        <v>466</v>
      </c>
      <c r="C1293" s="7">
        <f>SUM(C1294,C1297,C1301,C1305,C1308,C1311,C1313,C1316,C1321)</f>
        <v>826026000</v>
      </c>
      <c r="D1293" s="7">
        <f>SUM(D1294,D1297,D1301,D1305,D1308,D1311,D1313,D1316,D1321)</f>
        <v>826026000</v>
      </c>
    </row>
    <row r="1294" spans="1:4">
      <c r="A1294" s="3" t="s">
        <v>16</v>
      </c>
      <c r="B1294" s="2" t="s">
        <v>467</v>
      </c>
      <c r="C1294" s="1">
        <f>SUM(C1295:C1296)</f>
        <v>40530000</v>
      </c>
      <c r="D1294" s="1">
        <f>SUM(D1295:D1296)</f>
        <v>40530000</v>
      </c>
    </row>
    <row r="1295" spans="1:4">
      <c r="A1295" s="3" t="s">
        <v>10</v>
      </c>
      <c r="B1295" s="2" t="s">
        <v>11</v>
      </c>
      <c r="C1295" s="1">
        <v>27250000</v>
      </c>
      <c r="D1295" s="1">
        <v>27250000</v>
      </c>
    </row>
    <row r="1296" spans="1:4">
      <c r="A1296" s="3" t="s">
        <v>12</v>
      </c>
      <c r="B1296" s="2" t="s">
        <v>13</v>
      </c>
      <c r="C1296" s="1">
        <v>13280000</v>
      </c>
      <c r="D1296" s="1">
        <v>13280000</v>
      </c>
    </row>
    <row r="1297" spans="1:4">
      <c r="A1297" s="3" t="s">
        <v>18</v>
      </c>
      <c r="B1297" s="2" t="s">
        <v>468</v>
      </c>
      <c r="C1297" s="1">
        <f>SUM(C1298:C1300)</f>
        <v>103520000</v>
      </c>
      <c r="D1297" s="1">
        <f>SUM(D1298:D1300)</f>
        <v>103520000</v>
      </c>
    </row>
    <row r="1298" spans="1:4">
      <c r="A1298" s="3" t="s">
        <v>10</v>
      </c>
      <c r="B1298" s="2" t="s">
        <v>11</v>
      </c>
      <c r="C1298" s="1">
        <v>19280000</v>
      </c>
      <c r="D1298" s="1">
        <v>19280000</v>
      </c>
    </row>
    <row r="1299" spans="1:4">
      <c r="A1299" s="3" t="s">
        <v>33</v>
      </c>
      <c r="B1299" s="2" t="s">
        <v>34</v>
      </c>
      <c r="C1299" s="1">
        <v>45200000</v>
      </c>
      <c r="D1299" s="1">
        <v>45200000</v>
      </c>
    </row>
    <row r="1300" spans="1:4">
      <c r="A1300" s="3" t="s">
        <v>12</v>
      </c>
      <c r="B1300" s="2" t="s">
        <v>13</v>
      </c>
      <c r="C1300" s="1">
        <v>39040000</v>
      </c>
      <c r="D1300" s="1">
        <v>39040000</v>
      </c>
    </row>
    <row r="1301" spans="1:4">
      <c r="A1301" s="3" t="s">
        <v>42</v>
      </c>
      <c r="B1301" s="2" t="s">
        <v>469</v>
      </c>
      <c r="C1301" s="1">
        <f>SUM(C1302:C1304)</f>
        <v>258065000</v>
      </c>
      <c r="D1301" s="1">
        <f>SUM(D1302:D1304)</f>
        <v>258065000</v>
      </c>
    </row>
    <row r="1302" spans="1:4">
      <c r="A1302" s="3" t="s">
        <v>10</v>
      </c>
      <c r="B1302" s="2" t="s">
        <v>11</v>
      </c>
      <c r="C1302" s="1">
        <v>2675000</v>
      </c>
      <c r="D1302" s="1">
        <v>2675000</v>
      </c>
    </row>
    <row r="1303" spans="1:4">
      <c r="A1303" s="3" t="s">
        <v>33</v>
      </c>
      <c r="B1303" s="2" t="s">
        <v>34</v>
      </c>
      <c r="C1303" s="1">
        <v>19600000</v>
      </c>
      <c r="D1303" s="1">
        <v>19600000</v>
      </c>
    </row>
    <row r="1304" spans="1:4">
      <c r="A1304" s="3" t="s">
        <v>35</v>
      </c>
      <c r="B1304" s="2" t="s">
        <v>36</v>
      </c>
      <c r="C1304" s="1">
        <v>235790000</v>
      </c>
      <c r="D1304" s="1">
        <v>235790000</v>
      </c>
    </row>
    <row r="1305" spans="1:4">
      <c r="A1305" s="3" t="s">
        <v>44</v>
      </c>
      <c r="B1305" s="2" t="s">
        <v>470</v>
      </c>
      <c r="C1305" s="1">
        <f>SUM(C1306:C1307)</f>
        <v>145212000</v>
      </c>
      <c r="D1305" s="1">
        <f>SUM(D1306:D1307)</f>
        <v>145212000</v>
      </c>
    </row>
    <row r="1306" spans="1:4">
      <c r="A1306" s="3" t="s">
        <v>10</v>
      </c>
      <c r="B1306" s="2" t="s">
        <v>11</v>
      </c>
      <c r="C1306" s="1">
        <v>13500000</v>
      </c>
      <c r="D1306" s="1">
        <v>13500000</v>
      </c>
    </row>
    <row r="1307" spans="1:4">
      <c r="A1307" s="3" t="s">
        <v>12</v>
      </c>
      <c r="B1307" s="2" t="s">
        <v>13</v>
      </c>
      <c r="C1307" s="1">
        <v>131712000</v>
      </c>
      <c r="D1307" s="1">
        <v>131712000</v>
      </c>
    </row>
    <row r="1308" spans="1:4">
      <c r="A1308" s="3" t="s">
        <v>46</v>
      </c>
      <c r="B1308" s="2" t="s">
        <v>471</v>
      </c>
      <c r="C1308" s="1">
        <f>SUM(C1309:C1310)</f>
        <v>7190000</v>
      </c>
      <c r="D1308" s="1">
        <f>SUM(D1309:D1310)</f>
        <v>7190000</v>
      </c>
    </row>
    <row r="1309" spans="1:4">
      <c r="A1309" s="3" t="s">
        <v>10</v>
      </c>
      <c r="B1309" s="2" t="s">
        <v>11</v>
      </c>
      <c r="C1309" s="1">
        <v>4700000</v>
      </c>
      <c r="D1309" s="1">
        <v>4700000</v>
      </c>
    </row>
    <row r="1310" spans="1:4">
      <c r="A1310" s="3" t="s">
        <v>12</v>
      </c>
      <c r="B1310" s="2" t="s">
        <v>13</v>
      </c>
      <c r="C1310" s="1">
        <v>2490000</v>
      </c>
      <c r="D1310" s="1">
        <v>2490000</v>
      </c>
    </row>
    <row r="1311" spans="1:4">
      <c r="A1311" s="3" t="s">
        <v>54</v>
      </c>
      <c r="B1311" s="2" t="s">
        <v>472</v>
      </c>
      <c r="C1311" s="1">
        <f>C1312</f>
        <v>24750000</v>
      </c>
      <c r="D1311" s="1">
        <f>D1312</f>
        <v>24750000</v>
      </c>
    </row>
    <row r="1312" spans="1:4">
      <c r="A1312" s="3" t="s">
        <v>10</v>
      </c>
      <c r="B1312" s="2" t="s">
        <v>11</v>
      </c>
      <c r="C1312" s="1">
        <v>24750000</v>
      </c>
      <c r="D1312" s="1">
        <v>24750000</v>
      </c>
    </row>
    <row r="1313" spans="1:4">
      <c r="A1313" s="3" t="s">
        <v>56</v>
      </c>
      <c r="B1313" s="2" t="s">
        <v>473</v>
      </c>
      <c r="C1313" s="1">
        <f>SUM(C1314:C1315)</f>
        <v>84270000</v>
      </c>
      <c r="D1313" s="1">
        <f>SUM(D1314:D1315)</f>
        <v>84270000</v>
      </c>
    </row>
    <row r="1314" spans="1:4">
      <c r="A1314" s="3" t="s">
        <v>10</v>
      </c>
      <c r="B1314" s="2" t="s">
        <v>11</v>
      </c>
      <c r="C1314" s="1">
        <v>43550000</v>
      </c>
      <c r="D1314" s="1">
        <v>43550000</v>
      </c>
    </row>
    <row r="1315" spans="1:4">
      <c r="A1315" s="3" t="s">
        <v>12</v>
      </c>
      <c r="B1315" s="2" t="s">
        <v>13</v>
      </c>
      <c r="C1315" s="1">
        <v>40720000</v>
      </c>
      <c r="D1315" s="1">
        <v>40720000</v>
      </c>
    </row>
    <row r="1316" spans="1:4">
      <c r="A1316" s="3" t="s">
        <v>58</v>
      </c>
      <c r="B1316" s="2" t="s">
        <v>474</v>
      </c>
      <c r="C1316" s="1">
        <f>SUM(C1317:C1320)</f>
        <v>148474000</v>
      </c>
      <c r="D1316" s="1">
        <f>SUM(D1317:D1320)</f>
        <v>148474000</v>
      </c>
    </row>
    <row r="1317" spans="1:4">
      <c r="A1317" s="3" t="s">
        <v>10</v>
      </c>
      <c r="B1317" s="2" t="s">
        <v>11</v>
      </c>
      <c r="C1317" s="1">
        <v>2800000</v>
      </c>
      <c r="D1317" s="1">
        <v>2800000</v>
      </c>
    </row>
    <row r="1318" spans="1:4">
      <c r="A1318" s="3" t="s">
        <v>33</v>
      </c>
      <c r="B1318" s="2" t="s">
        <v>34</v>
      </c>
      <c r="C1318" s="1">
        <v>12800000</v>
      </c>
      <c r="D1318" s="1">
        <v>12800000</v>
      </c>
    </row>
    <row r="1319" spans="1:4">
      <c r="A1319" s="3" t="s">
        <v>12</v>
      </c>
      <c r="B1319" s="2" t="s">
        <v>13</v>
      </c>
      <c r="C1319" s="1">
        <v>4980000</v>
      </c>
      <c r="D1319" s="1">
        <v>4980000</v>
      </c>
    </row>
    <row r="1320" spans="1:4">
      <c r="A1320" s="3" t="s">
        <v>35</v>
      </c>
      <c r="B1320" s="2" t="s">
        <v>36</v>
      </c>
      <c r="C1320" s="1">
        <v>127894000</v>
      </c>
      <c r="D1320" s="1">
        <v>127894000</v>
      </c>
    </row>
    <row r="1321" spans="1:4">
      <c r="A1321" s="3" t="s">
        <v>60</v>
      </c>
      <c r="B1321" s="2" t="s">
        <v>475</v>
      </c>
      <c r="C1321" s="1">
        <f>SUM(C1322:C1323)</f>
        <v>14015000</v>
      </c>
      <c r="D1321" s="1">
        <f>SUM(D1322:D1323)</f>
        <v>14015000</v>
      </c>
    </row>
    <row r="1322" spans="1:4">
      <c r="A1322" s="3" t="s">
        <v>10</v>
      </c>
      <c r="B1322" s="2" t="s">
        <v>11</v>
      </c>
      <c r="C1322" s="1">
        <v>7375000</v>
      </c>
      <c r="D1322" s="1">
        <v>7375000</v>
      </c>
    </row>
    <row r="1323" spans="1:4">
      <c r="A1323" s="3" t="s">
        <v>12</v>
      </c>
      <c r="B1323" s="2" t="s">
        <v>13</v>
      </c>
      <c r="C1323" s="1">
        <v>6640000</v>
      </c>
      <c r="D1323" s="1">
        <v>6640000</v>
      </c>
    </row>
    <row r="1324" spans="1:4" s="6" customFormat="1">
      <c r="A1324" s="5" t="s">
        <v>14</v>
      </c>
      <c r="B1324" s="6" t="s">
        <v>476</v>
      </c>
      <c r="C1324" s="7">
        <f>SUM(C1325,C1328,C1331,C1333,C1337,C1341)</f>
        <v>973369000</v>
      </c>
      <c r="D1324" s="7">
        <f>SUM(D1325,D1328,D1331,D1333,D1337,D1341)</f>
        <v>973369000</v>
      </c>
    </row>
    <row r="1325" spans="1:4">
      <c r="A1325" s="3" t="s">
        <v>16</v>
      </c>
      <c r="B1325" s="2" t="s">
        <v>477</v>
      </c>
      <c r="C1325" s="1">
        <f>SUM(C1326:C1327)</f>
        <v>61950000</v>
      </c>
      <c r="D1325" s="1">
        <f>SUM(D1326:D1327)</f>
        <v>61950000</v>
      </c>
    </row>
    <row r="1326" spans="1:4">
      <c r="A1326" s="3" t="s">
        <v>10</v>
      </c>
      <c r="B1326" s="2" t="s">
        <v>11</v>
      </c>
      <c r="C1326" s="1">
        <v>28750000</v>
      </c>
      <c r="D1326" s="1">
        <v>28750000</v>
      </c>
    </row>
    <row r="1327" spans="1:4">
      <c r="A1327" s="3" t="s">
        <v>12</v>
      </c>
      <c r="B1327" s="2" t="s">
        <v>13</v>
      </c>
      <c r="C1327" s="1">
        <v>33200000</v>
      </c>
      <c r="D1327" s="1">
        <v>33200000</v>
      </c>
    </row>
    <row r="1328" spans="1:4">
      <c r="A1328" s="3" t="s">
        <v>18</v>
      </c>
      <c r="B1328" s="2" t="s">
        <v>478</v>
      </c>
      <c r="C1328" s="1">
        <f>SUM(C1329:C1330)</f>
        <v>174700000</v>
      </c>
      <c r="D1328" s="1">
        <f>SUM(D1329:D1330)</f>
        <v>174700000</v>
      </c>
    </row>
    <row r="1329" spans="1:4">
      <c r="A1329" s="3" t="s">
        <v>10</v>
      </c>
      <c r="B1329" s="2" t="s">
        <v>11</v>
      </c>
      <c r="C1329" s="1">
        <v>100000000</v>
      </c>
      <c r="D1329" s="1">
        <v>100000000</v>
      </c>
    </row>
    <row r="1330" spans="1:4">
      <c r="A1330" s="3" t="s">
        <v>12</v>
      </c>
      <c r="B1330" s="2" t="s">
        <v>13</v>
      </c>
      <c r="C1330" s="1">
        <v>74700000</v>
      </c>
      <c r="D1330" s="1">
        <v>74700000</v>
      </c>
    </row>
    <row r="1331" spans="1:4">
      <c r="A1331" s="3" t="s">
        <v>42</v>
      </c>
      <c r="B1331" s="2" t="s">
        <v>479</v>
      </c>
      <c r="C1331" s="1">
        <f>C1332</f>
        <v>163089000</v>
      </c>
      <c r="D1331" s="1">
        <f>D1332</f>
        <v>163089000</v>
      </c>
    </row>
    <row r="1332" spans="1:4">
      <c r="A1332" s="3" t="s">
        <v>12</v>
      </c>
      <c r="B1332" s="2" t="s">
        <v>13</v>
      </c>
      <c r="C1332" s="1">
        <v>163089000</v>
      </c>
      <c r="D1332" s="1">
        <v>163089000</v>
      </c>
    </row>
    <row r="1333" spans="1:4">
      <c r="A1333" s="3" t="s">
        <v>44</v>
      </c>
      <c r="B1333" s="2" t="s">
        <v>480</v>
      </c>
      <c r="C1333" s="1">
        <f>SUM(C1334:C1336)</f>
        <v>197250000</v>
      </c>
      <c r="D1333" s="1">
        <f>SUM(D1334:D1336)</f>
        <v>197250000</v>
      </c>
    </row>
    <row r="1334" spans="1:4">
      <c r="A1334" s="3" t="s">
        <v>10</v>
      </c>
      <c r="B1334" s="2" t="s">
        <v>11</v>
      </c>
      <c r="C1334" s="1">
        <v>10250000</v>
      </c>
      <c r="D1334" s="1">
        <v>10250000</v>
      </c>
    </row>
    <row r="1335" spans="1:4">
      <c r="A1335" s="3" t="s">
        <v>83</v>
      </c>
      <c r="B1335" s="2" t="s">
        <v>84</v>
      </c>
      <c r="C1335" s="1">
        <v>170400000</v>
      </c>
      <c r="D1335" s="1">
        <v>170400000</v>
      </c>
    </row>
    <row r="1336" spans="1:4">
      <c r="A1336" s="3" t="s">
        <v>12</v>
      </c>
      <c r="B1336" s="2" t="s">
        <v>13</v>
      </c>
      <c r="C1336" s="1">
        <v>16600000</v>
      </c>
      <c r="D1336" s="1">
        <v>16600000</v>
      </c>
    </row>
    <row r="1337" spans="1:4">
      <c r="A1337" s="3" t="s">
        <v>46</v>
      </c>
      <c r="B1337" s="2" t="s">
        <v>481</v>
      </c>
      <c r="C1337" s="1">
        <f>SUM(C1338:C1340)</f>
        <v>184700000</v>
      </c>
      <c r="D1337" s="1">
        <f>SUM(D1338:D1340)</f>
        <v>184700000</v>
      </c>
    </row>
    <row r="1338" spans="1:4">
      <c r="A1338" s="3" t="s">
        <v>10</v>
      </c>
      <c r="B1338" s="2" t="s">
        <v>11</v>
      </c>
      <c r="C1338" s="1">
        <v>9500000</v>
      </c>
      <c r="D1338" s="1">
        <v>9500000</v>
      </c>
    </row>
    <row r="1339" spans="1:4">
      <c r="A1339" s="3" t="s">
        <v>83</v>
      </c>
      <c r="B1339" s="2" t="s">
        <v>84</v>
      </c>
      <c r="C1339" s="1">
        <v>142000000</v>
      </c>
      <c r="D1339" s="1">
        <v>142000000</v>
      </c>
    </row>
    <row r="1340" spans="1:4">
      <c r="A1340" s="3" t="s">
        <v>12</v>
      </c>
      <c r="B1340" s="2" t="s">
        <v>13</v>
      </c>
      <c r="C1340" s="1">
        <v>33200000</v>
      </c>
      <c r="D1340" s="1">
        <v>33200000</v>
      </c>
    </row>
    <row r="1341" spans="1:4">
      <c r="A1341" s="3" t="s">
        <v>54</v>
      </c>
      <c r="B1341" s="2" t="s">
        <v>482</v>
      </c>
      <c r="C1341" s="1">
        <f>SUM(C1342:C1344)</f>
        <v>191680000</v>
      </c>
      <c r="D1341" s="1">
        <f>SUM(D1342:D1344)</f>
        <v>191680000</v>
      </c>
    </row>
    <row r="1342" spans="1:4">
      <c r="A1342" s="3" t="s">
        <v>10</v>
      </c>
      <c r="B1342" s="2" t="s">
        <v>11</v>
      </c>
      <c r="C1342" s="1">
        <v>8000000</v>
      </c>
      <c r="D1342" s="1">
        <v>8000000</v>
      </c>
    </row>
    <row r="1343" spans="1:4">
      <c r="A1343" s="3" t="s">
        <v>83</v>
      </c>
      <c r="B1343" s="2" t="s">
        <v>84</v>
      </c>
      <c r="C1343" s="1">
        <v>170400000</v>
      </c>
      <c r="D1343" s="1">
        <v>170400000</v>
      </c>
    </row>
    <row r="1344" spans="1:4">
      <c r="A1344" s="3" t="s">
        <v>12</v>
      </c>
      <c r="B1344" s="2" t="s">
        <v>13</v>
      </c>
      <c r="C1344" s="1">
        <v>13280000</v>
      </c>
      <c r="D1344" s="1">
        <v>13280000</v>
      </c>
    </row>
    <row r="1345" spans="1:4" s="6" customFormat="1">
      <c r="A1345" s="5" t="s">
        <v>483</v>
      </c>
      <c r="B1345" s="6" t="s">
        <v>484</v>
      </c>
      <c r="C1345" s="7">
        <f>SUM(C1346,C1606)</f>
        <v>28110526000</v>
      </c>
      <c r="D1345" s="7">
        <f>SUM(D1346,D1606)</f>
        <v>28110526000</v>
      </c>
    </row>
    <row r="1346" spans="1:4" s="6" customFormat="1">
      <c r="A1346" s="5" t="s">
        <v>485</v>
      </c>
      <c r="B1346" s="6" t="s">
        <v>486</v>
      </c>
      <c r="C1346" s="7">
        <f>SUM(C1347,C1409,C1478,C1520,C1558,C1563,C1587)</f>
        <v>27316524000</v>
      </c>
      <c r="D1346" s="7">
        <f>SUM(D1347,D1409,D1478,D1520,D1558,D1563,D1587)</f>
        <v>27316524000</v>
      </c>
    </row>
    <row r="1347" spans="1:4" s="6" customFormat="1">
      <c r="A1347" s="5" t="s">
        <v>8</v>
      </c>
      <c r="B1347" s="6" t="s">
        <v>487</v>
      </c>
      <c r="C1347" s="7">
        <f>SUM(C1348,C1352,C1356,C1362,C1366,C1368,C1374,C1378,C1382,C1388,C1393,C1397,C1401,C1405)</f>
        <v>3587340000</v>
      </c>
      <c r="D1347" s="7">
        <f>SUM(D1348,D1352,D1356,D1362,D1366,D1368,D1374,D1378,D1382,D1388,D1393,D1397,D1401,D1405)</f>
        <v>3587340000</v>
      </c>
    </row>
    <row r="1348" spans="1:4">
      <c r="A1348" s="3" t="s">
        <v>16</v>
      </c>
      <c r="B1348" s="2" t="s">
        <v>488</v>
      </c>
      <c r="C1348" s="1">
        <f>SUM(C1349:C1351)</f>
        <v>186385000</v>
      </c>
      <c r="D1348" s="1">
        <f>SUM(D1349:D1351)</f>
        <v>186385000</v>
      </c>
    </row>
    <row r="1349" spans="1:4">
      <c r="A1349" s="3" t="s">
        <v>10</v>
      </c>
      <c r="B1349" s="2" t="s">
        <v>11</v>
      </c>
      <c r="C1349" s="1">
        <v>79100000</v>
      </c>
      <c r="D1349" s="1">
        <v>79100000</v>
      </c>
    </row>
    <row r="1350" spans="1:4">
      <c r="A1350" s="3" t="s">
        <v>33</v>
      </c>
      <c r="B1350" s="2" t="s">
        <v>34</v>
      </c>
      <c r="C1350" s="1">
        <v>24600000</v>
      </c>
      <c r="D1350" s="1">
        <v>24600000</v>
      </c>
    </row>
    <row r="1351" spans="1:4">
      <c r="A1351" s="3" t="s">
        <v>12</v>
      </c>
      <c r="B1351" s="2" t="s">
        <v>13</v>
      </c>
      <c r="C1351" s="1">
        <v>82685000</v>
      </c>
      <c r="D1351" s="1">
        <v>82685000</v>
      </c>
    </row>
    <row r="1352" spans="1:4">
      <c r="A1352" s="3" t="s">
        <v>18</v>
      </c>
      <c r="B1352" s="2" t="s">
        <v>489</v>
      </c>
      <c r="C1352" s="1">
        <f>SUM(C1353:C1355)</f>
        <v>135480000</v>
      </c>
      <c r="D1352" s="1">
        <f>SUM(D1353:D1355)</f>
        <v>135480000</v>
      </c>
    </row>
    <row r="1353" spans="1:4">
      <c r="A1353" s="3" t="s">
        <v>10</v>
      </c>
      <c r="B1353" s="2" t="s">
        <v>11</v>
      </c>
      <c r="C1353" s="1">
        <v>97400000</v>
      </c>
      <c r="D1353" s="1">
        <v>97400000</v>
      </c>
    </row>
    <row r="1354" spans="1:4">
      <c r="A1354" s="3" t="s">
        <v>33</v>
      </c>
      <c r="B1354" s="2" t="s">
        <v>34</v>
      </c>
      <c r="C1354" s="1">
        <v>30000000</v>
      </c>
      <c r="D1354" s="1">
        <v>30000000</v>
      </c>
    </row>
    <row r="1355" spans="1:4">
      <c r="A1355" s="3" t="s">
        <v>12</v>
      </c>
      <c r="B1355" s="2" t="s">
        <v>13</v>
      </c>
      <c r="C1355" s="1">
        <v>8080000</v>
      </c>
      <c r="D1355" s="1">
        <v>8080000</v>
      </c>
    </row>
    <row r="1356" spans="1:4">
      <c r="A1356" s="3" t="s">
        <v>42</v>
      </c>
      <c r="B1356" s="2" t="s">
        <v>490</v>
      </c>
      <c r="C1356" s="1">
        <f>SUM(C1357:C1361)</f>
        <v>359788000</v>
      </c>
      <c r="D1356" s="1">
        <f>SUM(D1357:D1361)</f>
        <v>359788000</v>
      </c>
    </row>
    <row r="1357" spans="1:4">
      <c r="A1357" s="3" t="s">
        <v>10</v>
      </c>
      <c r="B1357" s="2" t="s">
        <v>11</v>
      </c>
      <c r="C1357" s="1">
        <v>46200000</v>
      </c>
      <c r="D1357" s="1">
        <v>46200000</v>
      </c>
    </row>
    <row r="1358" spans="1:4">
      <c r="A1358" s="3" t="s">
        <v>28</v>
      </c>
      <c r="B1358" s="2" t="s">
        <v>29</v>
      </c>
      <c r="C1358" s="1">
        <v>103644000</v>
      </c>
      <c r="D1358" s="1">
        <v>103644000</v>
      </c>
    </row>
    <row r="1359" spans="1:4">
      <c r="A1359" s="3" t="s">
        <v>77</v>
      </c>
      <c r="B1359" s="2" t="s">
        <v>78</v>
      </c>
      <c r="C1359" s="1">
        <v>23864000</v>
      </c>
      <c r="D1359" s="1">
        <v>23864000</v>
      </c>
    </row>
    <row r="1360" spans="1:4">
      <c r="A1360" s="3" t="s">
        <v>33</v>
      </c>
      <c r="B1360" s="2" t="s">
        <v>34</v>
      </c>
      <c r="C1360" s="1">
        <v>8600000</v>
      </c>
      <c r="D1360" s="1">
        <v>8600000</v>
      </c>
    </row>
    <row r="1361" spans="1:4">
      <c r="A1361" s="3" t="s">
        <v>12</v>
      </c>
      <c r="B1361" s="2" t="s">
        <v>13</v>
      </c>
      <c r="C1361" s="1">
        <v>177480000</v>
      </c>
      <c r="D1361" s="1">
        <v>177480000</v>
      </c>
    </row>
    <row r="1362" spans="1:4">
      <c r="A1362" s="3" t="s">
        <v>44</v>
      </c>
      <c r="B1362" s="2" t="s">
        <v>491</v>
      </c>
      <c r="C1362" s="1">
        <f>SUM(C1363:C1365)</f>
        <v>554600000</v>
      </c>
      <c r="D1362" s="1">
        <f>SUM(D1363:D1365)</f>
        <v>554600000</v>
      </c>
    </row>
    <row r="1363" spans="1:4">
      <c r="A1363" s="3" t="s">
        <v>10</v>
      </c>
      <c r="B1363" s="2" t="s">
        <v>11</v>
      </c>
      <c r="C1363" s="1">
        <v>308000000</v>
      </c>
      <c r="D1363" s="1">
        <v>308000000</v>
      </c>
    </row>
    <row r="1364" spans="1:4">
      <c r="A1364" s="3" t="s">
        <v>28</v>
      </c>
      <c r="B1364" s="2" t="s">
        <v>29</v>
      </c>
      <c r="C1364" s="1">
        <v>195600000</v>
      </c>
      <c r="D1364" s="1">
        <v>195600000</v>
      </c>
    </row>
    <row r="1365" spans="1:4">
      <c r="A1365" s="3" t="s">
        <v>12</v>
      </c>
      <c r="B1365" s="2" t="s">
        <v>13</v>
      </c>
      <c r="C1365" s="1">
        <v>51000000</v>
      </c>
      <c r="D1365" s="1">
        <v>51000000</v>
      </c>
    </row>
    <row r="1366" spans="1:4">
      <c r="A1366" s="3" t="s">
        <v>46</v>
      </c>
      <c r="B1366" s="2" t="s">
        <v>492</v>
      </c>
      <c r="C1366" s="1">
        <f>C1367</f>
        <v>58000000</v>
      </c>
      <c r="D1366" s="1">
        <f>D1367</f>
        <v>58000000</v>
      </c>
    </row>
    <row r="1367" spans="1:4">
      <c r="A1367" s="3" t="s">
        <v>10</v>
      </c>
      <c r="B1367" s="2" t="s">
        <v>11</v>
      </c>
      <c r="C1367" s="1">
        <v>58000000</v>
      </c>
      <c r="D1367" s="1">
        <v>58000000</v>
      </c>
    </row>
    <row r="1368" spans="1:4">
      <c r="A1368" s="3" t="s">
        <v>54</v>
      </c>
      <c r="B1368" s="2" t="s">
        <v>493</v>
      </c>
      <c r="C1368" s="1">
        <f>SUM(C1369:C1373)</f>
        <v>375725000</v>
      </c>
      <c r="D1368" s="1">
        <f>SUM(D1369:D1373)</f>
        <v>375725000</v>
      </c>
    </row>
    <row r="1369" spans="1:4">
      <c r="A1369" s="3" t="s">
        <v>10</v>
      </c>
      <c r="B1369" s="2" t="s">
        <v>11</v>
      </c>
      <c r="C1369" s="1">
        <v>70825000</v>
      </c>
      <c r="D1369" s="1">
        <v>70825000</v>
      </c>
    </row>
    <row r="1370" spans="1:4">
      <c r="A1370" s="3" t="s">
        <v>28</v>
      </c>
      <c r="B1370" s="2" t="s">
        <v>29</v>
      </c>
      <c r="C1370" s="1">
        <v>64500000</v>
      </c>
      <c r="D1370" s="1">
        <v>64500000</v>
      </c>
    </row>
    <row r="1371" spans="1:4">
      <c r="A1371" s="3" t="s">
        <v>77</v>
      </c>
      <c r="B1371" s="2" t="s">
        <v>78</v>
      </c>
      <c r="C1371" s="1">
        <v>62000000</v>
      </c>
      <c r="D1371" s="1">
        <v>62000000</v>
      </c>
    </row>
    <row r="1372" spans="1:4">
      <c r="A1372" s="3" t="s">
        <v>33</v>
      </c>
      <c r="B1372" s="2" t="s">
        <v>34</v>
      </c>
      <c r="C1372" s="1">
        <v>40000000</v>
      </c>
      <c r="D1372" s="1">
        <v>40000000</v>
      </c>
    </row>
    <row r="1373" spans="1:4">
      <c r="A1373" s="3" t="s">
        <v>12</v>
      </c>
      <c r="B1373" s="2" t="s">
        <v>13</v>
      </c>
      <c r="C1373" s="1">
        <v>138400000</v>
      </c>
      <c r="D1373" s="1">
        <v>138400000</v>
      </c>
    </row>
    <row r="1374" spans="1:4">
      <c r="A1374" s="3" t="s">
        <v>56</v>
      </c>
      <c r="B1374" s="2" t="s">
        <v>494</v>
      </c>
      <c r="C1374" s="1">
        <f>SUM(C1375:C1377)</f>
        <v>140270000</v>
      </c>
      <c r="D1374" s="1">
        <f>SUM(D1375:D1377)</f>
        <v>140270000</v>
      </c>
    </row>
    <row r="1375" spans="1:4">
      <c r="A1375" s="3" t="s">
        <v>10</v>
      </c>
      <c r="B1375" s="2" t="s">
        <v>11</v>
      </c>
      <c r="C1375" s="1">
        <v>16050000</v>
      </c>
      <c r="D1375" s="1">
        <v>16050000</v>
      </c>
    </row>
    <row r="1376" spans="1:4">
      <c r="A1376" s="3" t="s">
        <v>28</v>
      </c>
      <c r="B1376" s="2" t="s">
        <v>29</v>
      </c>
      <c r="C1376" s="1">
        <v>58920000</v>
      </c>
      <c r="D1376" s="1">
        <v>58920000</v>
      </c>
    </row>
    <row r="1377" spans="1:4">
      <c r="A1377" s="3" t="s">
        <v>12</v>
      </c>
      <c r="B1377" s="2" t="s">
        <v>13</v>
      </c>
      <c r="C1377" s="1">
        <v>65300000</v>
      </c>
      <c r="D1377" s="1">
        <v>65300000</v>
      </c>
    </row>
    <row r="1378" spans="1:4">
      <c r="A1378" s="3" t="s">
        <v>58</v>
      </c>
      <c r="B1378" s="2" t="s">
        <v>495</v>
      </c>
      <c r="C1378" s="1">
        <f>SUM(C1379:C1381)</f>
        <v>186717000</v>
      </c>
      <c r="D1378" s="1">
        <f>SUM(D1379:D1381)</f>
        <v>186717000</v>
      </c>
    </row>
    <row r="1379" spans="1:4">
      <c r="A1379" s="3" t="s">
        <v>10</v>
      </c>
      <c r="B1379" s="2" t="s">
        <v>11</v>
      </c>
      <c r="C1379" s="1">
        <v>31858000</v>
      </c>
      <c r="D1379" s="1">
        <v>31858000</v>
      </c>
    </row>
    <row r="1380" spans="1:4">
      <c r="A1380" s="3" t="s">
        <v>28</v>
      </c>
      <c r="B1380" s="2" t="s">
        <v>29</v>
      </c>
      <c r="C1380" s="1">
        <v>52387000</v>
      </c>
      <c r="D1380" s="1">
        <v>52387000</v>
      </c>
    </row>
    <row r="1381" spans="1:4">
      <c r="A1381" s="3" t="s">
        <v>12</v>
      </c>
      <c r="B1381" s="2" t="s">
        <v>13</v>
      </c>
      <c r="C1381" s="1">
        <v>102472000</v>
      </c>
      <c r="D1381" s="1">
        <v>102472000</v>
      </c>
    </row>
    <row r="1382" spans="1:4">
      <c r="A1382" s="3" t="s">
        <v>60</v>
      </c>
      <c r="B1382" s="2" t="s">
        <v>496</v>
      </c>
      <c r="C1382" s="1">
        <f>SUM(C1383:C1387)</f>
        <v>711270000</v>
      </c>
      <c r="D1382" s="1">
        <f>SUM(D1383:D1387)</f>
        <v>711270000</v>
      </c>
    </row>
    <row r="1383" spans="1:4">
      <c r="A1383" s="3" t="s">
        <v>10</v>
      </c>
      <c r="B1383" s="2" t="s">
        <v>11</v>
      </c>
      <c r="C1383" s="1">
        <v>68621000</v>
      </c>
      <c r="D1383" s="1">
        <v>68621000</v>
      </c>
    </row>
    <row r="1384" spans="1:4">
      <c r="A1384" s="3" t="s">
        <v>28</v>
      </c>
      <c r="B1384" s="2" t="s">
        <v>29</v>
      </c>
      <c r="C1384" s="1">
        <v>234547000</v>
      </c>
      <c r="D1384" s="1">
        <v>234547000</v>
      </c>
    </row>
    <row r="1385" spans="1:4">
      <c r="A1385" s="3" t="s">
        <v>77</v>
      </c>
      <c r="B1385" s="2" t="s">
        <v>78</v>
      </c>
      <c r="C1385" s="1">
        <v>67500000</v>
      </c>
      <c r="D1385" s="1">
        <v>67500000</v>
      </c>
    </row>
    <row r="1386" spans="1:4">
      <c r="A1386" s="3" t="s">
        <v>33</v>
      </c>
      <c r="B1386" s="2" t="s">
        <v>34</v>
      </c>
      <c r="C1386" s="1">
        <v>23700000</v>
      </c>
      <c r="D1386" s="1">
        <v>23700000</v>
      </c>
    </row>
    <row r="1387" spans="1:4">
      <c r="A1387" s="3" t="s">
        <v>12</v>
      </c>
      <c r="B1387" s="2" t="s">
        <v>13</v>
      </c>
      <c r="C1387" s="1">
        <v>316902000</v>
      </c>
      <c r="D1387" s="1">
        <v>316902000</v>
      </c>
    </row>
    <row r="1388" spans="1:4">
      <c r="A1388" s="3" t="s">
        <v>62</v>
      </c>
      <c r="B1388" s="2" t="s">
        <v>497</v>
      </c>
      <c r="C1388" s="1">
        <f>SUM(C1389:C1392)</f>
        <v>591680000</v>
      </c>
      <c r="D1388" s="1">
        <f>SUM(D1389:D1392)</f>
        <v>591680000</v>
      </c>
    </row>
    <row r="1389" spans="1:4">
      <c r="A1389" s="3" t="s">
        <v>10</v>
      </c>
      <c r="B1389" s="2" t="s">
        <v>11</v>
      </c>
      <c r="C1389" s="1">
        <v>33125000</v>
      </c>
      <c r="D1389" s="1">
        <v>33125000</v>
      </c>
    </row>
    <row r="1390" spans="1:4">
      <c r="A1390" s="3" t="s">
        <v>83</v>
      </c>
      <c r="B1390" s="2" t="s">
        <v>84</v>
      </c>
      <c r="C1390" s="1">
        <v>432000000</v>
      </c>
      <c r="D1390" s="1">
        <v>432000000</v>
      </c>
    </row>
    <row r="1391" spans="1:4">
      <c r="A1391" s="3" t="s">
        <v>12</v>
      </c>
      <c r="B1391" s="2" t="s">
        <v>13</v>
      </c>
      <c r="C1391" s="1">
        <v>112755000</v>
      </c>
      <c r="D1391" s="1">
        <v>112755000</v>
      </c>
    </row>
    <row r="1392" spans="1:4">
      <c r="A1392" s="3" t="s">
        <v>68</v>
      </c>
      <c r="B1392" s="2" t="s">
        <v>69</v>
      </c>
      <c r="C1392" s="1">
        <v>13800000</v>
      </c>
      <c r="D1392" s="1">
        <v>13800000</v>
      </c>
    </row>
    <row r="1393" spans="1:4">
      <c r="A1393" s="3" t="s">
        <v>122</v>
      </c>
      <c r="B1393" s="2" t="s">
        <v>498</v>
      </c>
      <c r="C1393" s="1">
        <f>SUM(C1394:C1396)</f>
        <v>34770000</v>
      </c>
      <c r="D1393" s="1">
        <f>SUM(D1394:D1396)</f>
        <v>34770000</v>
      </c>
    </row>
    <row r="1394" spans="1:4">
      <c r="A1394" s="3" t="s">
        <v>10</v>
      </c>
      <c r="B1394" s="2" t="s">
        <v>11</v>
      </c>
      <c r="C1394" s="1">
        <v>4650000</v>
      </c>
      <c r="D1394" s="1">
        <v>4650000</v>
      </c>
    </row>
    <row r="1395" spans="1:4">
      <c r="A1395" s="3" t="s">
        <v>28</v>
      </c>
      <c r="B1395" s="2" t="s">
        <v>29</v>
      </c>
      <c r="C1395" s="1">
        <v>24000000</v>
      </c>
      <c r="D1395" s="1">
        <v>24000000</v>
      </c>
    </row>
    <row r="1396" spans="1:4">
      <c r="A1396" s="3" t="s">
        <v>12</v>
      </c>
      <c r="B1396" s="2" t="s">
        <v>13</v>
      </c>
      <c r="C1396" s="1">
        <v>6120000</v>
      </c>
      <c r="D1396" s="1">
        <v>6120000</v>
      </c>
    </row>
    <row r="1397" spans="1:4">
      <c r="A1397" s="3" t="s">
        <v>124</v>
      </c>
      <c r="B1397" s="2" t="s">
        <v>499</v>
      </c>
      <c r="C1397" s="1">
        <f>SUM(C1398:C1400)</f>
        <v>100990000</v>
      </c>
      <c r="D1397" s="1">
        <f>SUM(D1398:D1400)</f>
        <v>100990000</v>
      </c>
    </row>
    <row r="1398" spans="1:4">
      <c r="A1398" s="3" t="s">
        <v>10</v>
      </c>
      <c r="B1398" s="2" t="s">
        <v>11</v>
      </c>
      <c r="C1398" s="1">
        <v>37950000</v>
      </c>
      <c r="D1398" s="1">
        <v>37950000</v>
      </c>
    </row>
    <row r="1399" spans="1:4">
      <c r="A1399" s="3" t="s">
        <v>33</v>
      </c>
      <c r="B1399" s="2" t="s">
        <v>34</v>
      </c>
      <c r="C1399" s="1">
        <v>41200000</v>
      </c>
      <c r="D1399" s="1">
        <v>41200000</v>
      </c>
    </row>
    <row r="1400" spans="1:4">
      <c r="A1400" s="3" t="s">
        <v>12</v>
      </c>
      <c r="B1400" s="2" t="s">
        <v>13</v>
      </c>
      <c r="C1400" s="1">
        <v>21840000</v>
      </c>
      <c r="D1400" s="1">
        <v>21840000</v>
      </c>
    </row>
    <row r="1401" spans="1:4">
      <c r="A1401" s="3" t="s">
        <v>126</v>
      </c>
      <c r="B1401" s="2" t="s">
        <v>500</v>
      </c>
      <c r="C1401" s="1">
        <f>SUM(C1402:C1404)</f>
        <v>105980000</v>
      </c>
      <c r="D1401" s="1">
        <f>SUM(D1402:D1404)</f>
        <v>105980000</v>
      </c>
    </row>
    <row r="1402" spans="1:4">
      <c r="A1402" s="3" t="s">
        <v>10</v>
      </c>
      <c r="B1402" s="2" t="s">
        <v>11</v>
      </c>
      <c r="C1402" s="1">
        <v>41760000</v>
      </c>
      <c r="D1402" s="1">
        <v>41760000</v>
      </c>
    </row>
    <row r="1403" spans="1:4">
      <c r="A1403" s="3" t="s">
        <v>33</v>
      </c>
      <c r="B1403" s="2" t="s">
        <v>34</v>
      </c>
      <c r="C1403" s="1">
        <v>63200000</v>
      </c>
      <c r="D1403" s="1">
        <v>63200000</v>
      </c>
    </row>
    <row r="1404" spans="1:4">
      <c r="A1404" s="3" t="s">
        <v>12</v>
      </c>
      <c r="B1404" s="2" t="s">
        <v>13</v>
      </c>
      <c r="C1404" s="1">
        <v>1020000</v>
      </c>
      <c r="D1404" s="1">
        <v>1020000</v>
      </c>
    </row>
    <row r="1405" spans="1:4">
      <c r="A1405" s="3" t="s">
        <v>128</v>
      </c>
      <c r="B1405" s="2" t="s">
        <v>501</v>
      </c>
      <c r="C1405" s="1">
        <f>SUM(C1406:C1408)</f>
        <v>45685000</v>
      </c>
      <c r="D1405" s="1">
        <f>SUM(D1406:D1408)</f>
        <v>45685000</v>
      </c>
    </row>
    <row r="1406" spans="1:4">
      <c r="A1406" s="3" t="s">
        <v>10</v>
      </c>
      <c r="B1406" s="2" t="s">
        <v>11</v>
      </c>
      <c r="C1406" s="1">
        <v>20345000</v>
      </c>
      <c r="D1406" s="1">
        <v>20345000</v>
      </c>
    </row>
    <row r="1407" spans="1:4">
      <c r="A1407" s="3" t="s">
        <v>33</v>
      </c>
      <c r="B1407" s="2" t="s">
        <v>34</v>
      </c>
      <c r="C1407" s="1">
        <v>15100000</v>
      </c>
      <c r="D1407" s="1">
        <v>15100000</v>
      </c>
    </row>
    <row r="1408" spans="1:4">
      <c r="A1408" s="3" t="s">
        <v>12</v>
      </c>
      <c r="B1408" s="2" t="s">
        <v>13</v>
      </c>
      <c r="C1408" s="1">
        <v>10240000</v>
      </c>
      <c r="D1408" s="1">
        <v>10240000</v>
      </c>
    </row>
    <row r="1409" spans="1:4" s="6" customFormat="1">
      <c r="A1409" s="5" t="s">
        <v>14</v>
      </c>
      <c r="B1409" s="6" t="s">
        <v>502</v>
      </c>
      <c r="C1409" s="7">
        <f>SUM(C1410,C1417,C1421,C1425,C1430,C1434,C1438,C1442,C1446,C1450,C1454,C1456,C1459,C1463,C1468,C1471,C1473)</f>
        <v>3008537000</v>
      </c>
      <c r="D1409" s="7">
        <f>SUM(D1410,D1417,D1421,D1425,D1430,D1434,D1438,D1442,D1446,D1450,D1454,D1456,D1459,D1463,D1468,D1471,D1473)</f>
        <v>3008537000</v>
      </c>
    </row>
    <row r="1410" spans="1:4">
      <c r="A1410" s="3" t="s">
        <v>16</v>
      </c>
      <c r="B1410" s="2" t="s">
        <v>503</v>
      </c>
      <c r="C1410" s="1">
        <f>SUM(C1411:C1416)</f>
        <v>666745000</v>
      </c>
      <c r="D1410" s="1">
        <f>SUM(D1411:D1416)</f>
        <v>666745000</v>
      </c>
    </row>
    <row r="1411" spans="1:4">
      <c r="A1411" s="3" t="s">
        <v>10</v>
      </c>
      <c r="B1411" s="2" t="s">
        <v>11</v>
      </c>
      <c r="C1411" s="1">
        <v>94600000</v>
      </c>
      <c r="D1411" s="1">
        <v>94600000</v>
      </c>
    </row>
    <row r="1412" spans="1:4">
      <c r="A1412" s="3" t="s">
        <v>28</v>
      </c>
      <c r="B1412" s="2" t="s">
        <v>29</v>
      </c>
      <c r="C1412" s="1">
        <v>315905000</v>
      </c>
      <c r="D1412" s="1">
        <v>315905000</v>
      </c>
    </row>
    <row r="1413" spans="1:4">
      <c r="A1413" s="3" t="s">
        <v>77</v>
      </c>
      <c r="B1413" s="2" t="s">
        <v>78</v>
      </c>
      <c r="C1413" s="1">
        <v>27200000</v>
      </c>
      <c r="D1413" s="1">
        <v>27200000</v>
      </c>
    </row>
    <row r="1414" spans="1:4">
      <c r="A1414" s="3" t="s">
        <v>33</v>
      </c>
      <c r="B1414" s="2" t="s">
        <v>34</v>
      </c>
      <c r="C1414" s="1">
        <v>50000000</v>
      </c>
      <c r="D1414" s="1">
        <v>50000000</v>
      </c>
    </row>
    <row r="1415" spans="1:4">
      <c r="A1415" s="3" t="s">
        <v>12</v>
      </c>
      <c r="B1415" s="2" t="s">
        <v>13</v>
      </c>
      <c r="C1415" s="1">
        <v>161040000</v>
      </c>
      <c r="D1415" s="1">
        <v>161040000</v>
      </c>
    </row>
    <row r="1416" spans="1:4">
      <c r="A1416" s="3" t="s">
        <v>68</v>
      </c>
      <c r="B1416" s="2" t="s">
        <v>69</v>
      </c>
      <c r="C1416" s="1">
        <v>18000000</v>
      </c>
      <c r="D1416" s="1">
        <v>18000000</v>
      </c>
    </row>
    <row r="1417" spans="1:4">
      <c r="A1417" s="3" t="s">
        <v>18</v>
      </c>
      <c r="B1417" s="2" t="s">
        <v>504</v>
      </c>
      <c r="C1417" s="1">
        <f>SUM(C1418:C1420)</f>
        <v>17085000</v>
      </c>
      <c r="D1417" s="1">
        <f>SUM(D1418:D1420)</f>
        <v>17085000</v>
      </c>
    </row>
    <row r="1418" spans="1:4">
      <c r="A1418" s="3" t="s">
        <v>10</v>
      </c>
      <c r="B1418" s="2" t="s">
        <v>11</v>
      </c>
      <c r="C1418" s="1">
        <v>10025000</v>
      </c>
      <c r="D1418" s="1">
        <v>10025000</v>
      </c>
    </row>
    <row r="1419" spans="1:4">
      <c r="A1419" s="3" t="s">
        <v>33</v>
      </c>
      <c r="B1419" s="2" t="s">
        <v>34</v>
      </c>
      <c r="C1419" s="1">
        <v>5000000</v>
      </c>
      <c r="D1419" s="1">
        <v>5000000</v>
      </c>
    </row>
    <row r="1420" spans="1:4">
      <c r="A1420" s="3" t="s">
        <v>12</v>
      </c>
      <c r="B1420" s="2" t="s">
        <v>13</v>
      </c>
      <c r="C1420" s="1">
        <v>2060000</v>
      </c>
      <c r="D1420" s="1">
        <v>2060000</v>
      </c>
    </row>
    <row r="1421" spans="1:4">
      <c r="A1421" s="3" t="s">
        <v>42</v>
      </c>
      <c r="B1421" s="2" t="s">
        <v>505</v>
      </c>
      <c r="C1421" s="1">
        <f>SUM(C1422:C1424)</f>
        <v>19660000</v>
      </c>
      <c r="D1421" s="1">
        <f>SUM(D1422:D1424)</f>
        <v>19660000</v>
      </c>
    </row>
    <row r="1422" spans="1:4">
      <c r="A1422" s="3" t="s">
        <v>10</v>
      </c>
      <c r="B1422" s="2" t="s">
        <v>11</v>
      </c>
      <c r="C1422" s="1">
        <v>13200000</v>
      </c>
      <c r="D1422" s="1">
        <v>13200000</v>
      </c>
    </row>
    <row r="1423" spans="1:4">
      <c r="A1423" s="3" t="s">
        <v>33</v>
      </c>
      <c r="B1423" s="2" t="s">
        <v>34</v>
      </c>
      <c r="C1423" s="1">
        <v>5000000</v>
      </c>
      <c r="D1423" s="1">
        <v>5000000</v>
      </c>
    </row>
    <row r="1424" spans="1:4">
      <c r="A1424" s="3" t="s">
        <v>12</v>
      </c>
      <c r="B1424" s="2" t="s">
        <v>13</v>
      </c>
      <c r="C1424" s="1">
        <v>1460000</v>
      </c>
      <c r="D1424" s="1">
        <v>1460000</v>
      </c>
    </row>
    <row r="1425" spans="1:4">
      <c r="A1425" s="3" t="s">
        <v>44</v>
      </c>
      <c r="B1425" s="2" t="s">
        <v>506</v>
      </c>
      <c r="C1425" s="1">
        <f>SUM(C1426:C1429)</f>
        <v>115917000</v>
      </c>
      <c r="D1425" s="1">
        <f>SUM(D1426:D1429)</f>
        <v>115917000</v>
      </c>
    </row>
    <row r="1426" spans="1:4">
      <c r="A1426" s="3" t="s">
        <v>10</v>
      </c>
      <c r="B1426" s="2" t="s">
        <v>11</v>
      </c>
      <c r="C1426" s="1">
        <v>18787000</v>
      </c>
      <c r="D1426" s="1">
        <v>18787000</v>
      </c>
    </row>
    <row r="1427" spans="1:4">
      <c r="A1427" s="3" t="s">
        <v>77</v>
      </c>
      <c r="B1427" s="2" t="s">
        <v>78</v>
      </c>
      <c r="C1427" s="1">
        <v>72000000</v>
      </c>
      <c r="D1427" s="1">
        <v>72000000</v>
      </c>
    </row>
    <row r="1428" spans="1:4">
      <c r="A1428" s="3" t="s">
        <v>33</v>
      </c>
      <c r="B1428" s="2" t="s">
        <v>34</v>
      </c>
      <c r="C1428" s="1">
        <v>10000000</v>
      </c>
      <c r="D1428" s="1">
        <v>10000000</v>
      </c>
    </row>
    <row r="1429" spans="1:4">
      <c r="A1429" s="3" t="s">
        <v>12</v>
      </c>
      <c r="B1429" s="2" t="s">
        <v>13</v>
      </c>
      <c r="C1429" s="1">
        <v>15130000</v>
      </c>
      <c r="D1429" s="1">
        <v>15130000</v>
      </c>
    </row>
    <row r="1430" spans="1:4">
      <c r="A1430" s="3" t="s">
        <v>46</v>
      </c>
      <c r="B1430" s="2" t="s">
        <v>507</v>
      </c>
      <c r="C1430" s="1">
        <f>SUM(C1431:C1433)</f>
        <v>17902000</v>
      </c>
      <c r="D1430" s="1">
        <f>SUM(D1431:D1433)</f>
        <v>17902000</v>
      </c>
    </row>
    <row r="1431" spans="1:4">
      <c r="A1431" s="3" t="s">
        <v>10</v>
      </c>
      <c r="B1431" s="2" t="s">
        <v>11</v>
      </c>
      <c r="C1431" s="1">
        <v>9112000</v>
      </c>
      <c r="D1431" s="1">
        <v>9112000</v>
      </c>
    </row>
    <row r="1432" spans="1:4">
      <c r="A1432" s="3" t="s">
        <v>33</v>
      </c>
      <c r="B1432" s="2" t="s">
        <v>34</v>
      </c>
      <c r="C1432" s="1">
        <v>7500000</v>
      </c>
      <c r="D1432" s="1">
        <v>7500000</v>
      </c>
    </row>
    <row r="1433" spans="1:4">
      <c r="A1433" s="3" t="s">
        <v>12</v>
      </c>
      <c r="B1433" s="2" t="s">
        <v>13</v>
      </c>
      <c r="C1433" s="1">
        <v>1290000</v>
      </c>
      <c r="D1433" s="1">
        <v>1290000</v>
      </c>
    </row>
    <row r="1434" spans="1:4">
      <c r="A1434" s="3" t="s">
        <v>54</v>
      </c>
      <c r="B1434" s="2" t="s">
        <v>508</v>
      </c>
      <c r="C1434" s="1">
        <f>SUM(C1435:C1437)</f>
        <v>125865000</v>
      </c>
      <c r="D1434" s="1">
        <f>SUM(D1435:D1437)</f>
        <v>125865000</v>
      </c>
    </row>
    <row r="1435" spans="1:4">
      <c r="A1435" s="3" t="s">
        <v>10</v>
      </c>
      <c r="B1435" s="2" t="s">
        <v>11</v>
      </c>
      <c r="C1435" s="1">
        <v>112625000</v>
      </c>
      <c r="D1435" s="1">
        <v>112625000</v>
      </c>
    </row>
    <row r="1436" spans="1:4">
      <c r="A1436" s="3" t="s">
        <v>33</v>
      </c>
      <c r="B1436" s="2" t="s">
        <v>34</v>
      </c>
      <c r="C1436" s="1">
        <v>8600000</v>
      </c>
      <c r="D1436" s="1">
        <v>8600000</v>
      </c>
    </row>
    <row r="1437" spans="1:4">
      <c r="A1437" s="3" t="s">
        <v>12</v>
      </c>
      <c r="B1437" s="2" t="s">
        <v>13</v>
      </c>
      <c r="C1437" s="1">
        <v>4640000</v>
      </c>
      <c r="D1437" s="1">
        <v>4640000</v>
      </c>
    </row>
    <row r="1438" spans="1:4">
      <c r="A1438" s="3" t="s">
        <v>56</v>
      </c>
      <c r="B1438" s="2" t="s">
        <v>509</v>
      </c>
      <c r="C1438" s="1">
        <f>SUM(C1439:C1441)</f>
        <v>125050000</v>
      </c>
      <c r="D1438" s="1">
        <f>SUM(D1439:D1441)</f>
        <v>125050000</v>
      </c>
    </row>
    <row r="1439" spans="1:4">
      <c r="A1439" s="3" t="s">
        <v>10</v>
      </c>
      <c r="B1439" s="2" t="s">
        <v>11</v>
      </c>
      <c r="C1439" s="1">
        <v>66650000</v>
      </c>
      <c r="D1439" s="1">
        <v>66650000</v>
      </c>
    </row>
    <row r="1440" spans="1:4">
      <c r="A1440" s="3" t="s">
        <v>33</v>
      </c>
      <c r="B1440" s="2" t="s">
        <v>34</v>
      </c>
      <c r="C1440" s="1">
        <v>55000000</v>
      </c>
      <c r="D1440" s="1">
        <v>55000000</v>
      </c>
    </row>
    <row r="1441" spans="1:4">
      <c r="A1441" s="3" t="s">
        <v>12</v>
      </c>
      <c r="B1441" s="2" t="s">
        <v>13</v>
      </c>
      <c r="C1441" s="1">
        <v>3400000</v>
      </c>
      <c r="D1441" s="1">
        <v>3400000</v>
      </c>
    </row>
    <row r="1442" spans="1:4">
      <c r="A1442" s="3" t="s">
        <v>58</v>
      </c>
      <c r="B1442" s="2" t="s">
        <v>510</v>
      </c>
      <c r="C1442" s="1">
        <f>SUM(C1443:C1445)</f>
        <v>62880000</v>
      </c>
      <c r="D1442" s="1">
        <f>SUM(D1443:D1445)</f>
        <v>62880000</v>
      </c>
    </row>
    <row r="1443" spans="1:4">
      <c r="A1443" s="3" t="s">
        <v>10</v>
      </c>
      <c r="B1443" s="2" t="s">
        <v>11</v>
      </c>
      <c r="C1443" s="1">
        <v>25500000</v>
      </c>
      <c r="D1443" s="1">
        <v>25500000</v>
      </c>
    </row>
    <row r="1444" spans="1:4">
      <c r="A1444" s="3" t="s">
        <v>33</v>
      </c>
      <c r="B1444" s="2" t="s">
        <v>34</v>
      </c>
      <c r="C1444" s="1">
        <v>35000000</v>
      </c>
      <c r="D1444" s="1">
        <v>35000000</v>
      </c>
    </row>
    <row r="1445" spans="1:4">
      <c r="A1445" s="3" t="s">
        <v>12</v>
      </c>
      <c r="B1445" s="2" t="s">
        <v>13</v>
      </c>
      <c r="C1445" s="1">
        <v>2380000</v>
      </c>
      <c r="D1445" s="1">
        <v>2380000</v>
      </c>
    </row>
    <row r="1446" spans="1:4">
      <c r="A1446" s="3" t="s">
        <v>60</v>
      </c>
      <c r="B1446" s="2" t="s">
        <v>511</v>
      </c>
      <c r="C1446" s="1">
        <f>SUM(C1447:C1449)</f>
        <v>59505000</v>
      </c>
      <c r="D1446" s="1">
        <f>SUM(D1447:D1449)</f>
        <v>59505000</v>
      </c>
    </row>
    <row r="1447" spans="1:4">
      <c r="A1447" s="3" t="s">
        <v>10</v>
      </c>
      <c r="B1447" s="2" t="s">
        <v>11</v>
      </c>
      <c r="C1447" s="1">
        <v>22125000</v>
      </c>
      <c r="D1447" s="1">
        <v>22125000</v>
      </c>
    </row>
    <row r="1448" spans="1:4">
      <c r="A1448" s="3" t="s">
        <v>33</v>
      </c>
      <c r="B1448" s="2" t="s">
        <v>34</v>
      </c>
      <c r="C1448" s="1">
        <v>35000000</v>
      </c>
      <c r="D1448" s="1">
        <v>35000000</v>
      </c>
    </row>
    <row r="1449" spans="1:4">
      <c r="A1449" s="3" t="s">
        <v>12</v>
      </c>
      <c r="B1449" s="2" t="s">
        <v>13</v>
      </c>
      <c r="C1449" s="1">
        <v>2380000</v>
      </c>
      <c r="D1449" s="1">
        <v>2380000</v>
      </c>
    </row>
    <row r="1450" spans="1:4">
      <c r="A1450" s="3" t="s">
        <v>62</v>
      </c>
      <c r="B1450" s="2" t="s">
        <v>512</v>
      </c>
      <c r="C1450" s="1">
        <f>SUM(C1451:C1453)</f>
        <v>57425000</v>
      </c>
      <c r="D1450" s="1">
        <f>SUM(D1451:D1453)</f>
        <v>57425000</v>
      </c>
    </row>
    <row r="1451" spans="1:4">
      <c r="A1451" s="3" t="s">
        <v>10</v>
      </c>
      <c r="B1451" s="2" t="s">
        <v>11</v>
      </c>
      <c r="C1451" s="1">
        <v>18425000</v>
      </c>
      <c r="D1451" s="1">
        <v>18425000</v>
      </c>
    </row>
    <row r="1452" spans="1:4">
      <c r="A1452" s="3" t="s">
        <v>33</v>
      </c>
      <c r="B1452" s="2" t="s">
        <v>34</v>
      </c>
      <c r="C1452" s="1">
        <v>37200000</v>
      </c>
      <c r="D1452" s="1">
        <v>37200000</v>
      </c>
    </row>
    <row r="1453" spans="1:4">
      <c r="A1453" s="3" t="s">
        <v>12</v>
      </c>
      <c r="B1453" s="2" t="s">
        <v>13</v>
      </c>
      <c r="C1453" s="1">
        <v>1800000</v>
      </c>
      <c r="D1453" s="1">
        <v>1800000</v>
      </c>
    </row>
    <row r="1454" spans="1:4">
      <c r="A1454" s="3" t="s">
        <v>122</v>
      </c>
      <c r="B1454" s="2" t="s">
        <v>513</v>
      </c>
      <c r="C1454" s="1">
        <f>C1455</f>
        <v>125774000</v>
      </c>
      <c r="D1454" s="1">
        <f>D1455</f>
        <v>125774000</v>
      </c>
    </row>
    <row r="1455" spans="1:4">
      <c r="A1455" s="3" t="s">
        <v>12</v>
      </c>
      <c r="B1455" s="2" t="s">
        <v>13</v>
      </c>
      <c r="C1455" s="1">
        <v>125774000</v>
      </c>
      <c r="D1455" s="1">
        <v>125774000</v>
      </c>
    </row>
    <row r="1456" spans="1:4">
      <c r="A1456" s="3" t="s">
        <v>124</v>
      </c>
      <c r="B1456" s="2" t="s">
        <v>514</v>
      </c>
      <c r="C1456" s="1">
        <f>SUM(C1457:C1458)</f>
        <v>25110000</v>
      </c>
      <c r="D1456" s="1">
        <f>SUM(D1457:D1458)</f>
        <v>25110000</v>
      </c>
    </row>
    <row r="1457" spans="1:4">
      <c r="A1457" s="3" t="s">
        <v>10</v>
      </c>
      <c r="B1457" s="2" t="s">
        <v>11</v>
      </c>
      <c r="C1457" s="1">
        <v>19050000</v>
      </c>
      <c r="D1457" s="1">
        <v>19050000</v>
      </c>
    </row>
    <row r="1458" spans="1:4">
      <c r="A1458" s="3" t="s">
        <v>83</v>
      </c>
      <c r="B1458" s="2" t="s">
        <v>84</v>
      </c>
      <c r="C1458" s="1">
        <v>6060000</v>
      </c>
      <c r="D1458" s="1">
        <v>6060000</v>
      </c>
    </row>
    <row r="1459" spans="1:4">
      <c r="A1459" s="3" t="s">
        <v>126</v>
      </c>
      <c r="B1459" s="2" t="s">
        <v>515</v>
      </c>
      <c r="C1459" s="1">
        <f>SUM(C1460:C1462)</f>
        <v>442830000</v>
      </c>
      <c r="D1459" s="1">
        <f>SUM(D1460:D1462)</f>
        <v>442830000</v>
      </c>
    </row>
    <row r="1460" spans="1:4">
      <c r="A1460" s="3" t="s">
        <v>10</v>
      </c>
      <c r="B1460" s="2" t="s">
        <v>11</v>
      </c>
      <c r="C1460" s="1">
        <v>77750000</v>
      </c>
      <c r="D1460" s="1">
        <v>77750000</v>
      </c>
    </row>
    <row r="1461" spans="1:4">
      <c r="A1461" s="3" t="s">
        <v>28</v>
      </c>
      <c r="B1461" s="2" t="s">
        <v>29</v>
      </c>
      <c r="C1461" s="1">
        <v>180500000</v>
      </c>
      <c r="D1461" s="1">
        <v>180500000</v>
      </c>
    </row>
    <row r="1462" spans="1:4">
      <c r="A1462" s="3" t="s">
        <v>12</v>
      </c>
      <c r="B1462" s="2" t="s">
        <v>13</v>
      </c>
      <c r="C1462" s="1">
        <v>184580000</v>
      </c>
      <c r="D1462" s="1">
        <v>184580000</v>
      </c>
    </row>
    <row r="1463" spans="1:4">
      <c r="A1463" s="3" t="s">
        <v>128</v>
      </c>
      <c r="B1463" s="2" t="s">
        <v>516</v>
      </c>
      <c r="C1463" s="1">
        <f>SUM(C1464:C1467)</f>
        <v>529249000</v>
      </c>
      <c r="D1463" s="1">
        <f>SUM(D1464:D1467)</f>
        <v>529249000</v>
      </c>
    </row>
    <row r="1464" spans="1:4">
      <c r="A1464" s="3" t="s">
        <v>10</v>
      </c>
      <c r="B1464" s="2" t="s">
        <v>11</v>
      </c>
      <c r="C1464" s="1">
        <v>157375000</v>
      </c>
      <c r="D1464" s="1">
        <v>157375000</v>
      </c>
    </row>
    <row r="1465" spans="1:4">
      <c r="A1465" s="3" t="s">
        <v>28</v>
      </c>
      <c r="B1465" s="2" t="s">
        <v>29</v>
      </c>
      <c r="C1465" s="1">
        <v>218200000</v>
      </c>
      <c r="D1465" s="1">
        <v>218200000</v>
      </c>
    </row>
    <row r="1466" spans="1:4">
      <c r="A1466" s="3" t="s">
        <v>77</v>
      </c>
      <c r="B1466" s="2" t="s">
        <v>78</v>
      </c>
      <c r="C1466" s="1">
        <v>12600000</v>
      </c>
      <c r="D1466" s="1">
        <v>12600000</v>
      </c>
    </row>
    <row r="1467" spans="1:4">
      <c r="A1467" s="3" t="s">
        <v>12</v>
      </c>
      <c r="B1467" s="2" t="s">
        <v>13</v>
      </c>
      <c r="C1467" s="1">
        <v>141074000</v>
      </c>
      <c r="D1467" s="1">
        <v>141074000</v>
      </c>
    </row>
    <row r="1468" spans="1:4">
      <c r="A1468" s="3" t="s">
        <v>145</v>
      </c>
      <c r="B1468" s="2" t="s">
        <v>517</v>
      </c>
      <c r="C1468" s="1">
        <f>SUM(C1469:C1470)</f>
        <v>350150000</v>
      </c>
      <c r="D1468" s="1">
        <f>SUM(D1469:D1470)</f>
        <v>350150000</v>
      </c>
    </row>
    <row r="1469" spans="1:4">
      <c r="A1469" s="3" t="s">
        <v>10</v>
      </c>
      <c r="B1469" s="2" t="s">
        <v>11</v>
      </c>
      <c r="C1469" s="1">
        <v>87300000</v>
      </c>
      <c r="D1469" s="1">
        <v>87300000</v>
      </c>
    </row>
    <row r="1470" spans="1:4">
      <c r="A1470" s="3" t="s">
        <v>83</v>
      </c>
      <c r="B1470" s="2" t="s">
        <v>84</v>
      </c>
      <c r="C1470" s="1">
        <v>262850000</v>
      </c>
      <c r="D1470" s="1">
        <v>262850000</v>
      </c>
    </row>
    <row r="1471" spans="1:4">
      <c r="A1471" s="3" t="s">
        <v>147</v>
      </c>
      <c r="B1471" s="2" t="s">
        <v>518</v>
      </c>
      <c r="C1471" s="1">
        <f>C1472</f>
        <v>53920000</v>
      </c>
      <c r="D1471" s="1">
        <f>D1472</f>
        <v>53920000</v>
      </c>
    </row>
    <row r="1472" spans="1:4">
      <c r="A1472" s="3" t="s">
        <v>10</v>
      </c>
      <c r="B1472" s="2" t="s">
        <v>11</v>
      </c>
      <c r="C1472" s="1">
        <v>53920000</v>
      </c>
      <c r="D1472" s="1">
        <v>53920000</v>
      </c>
    </row>
    <row r="1473" spans="1:4">
      <c r="A1473" s="3" t="s">
        <v>165</v>
      </c>
      <c r="B1473" s="2" t="s">
        <v>519</v>
      </c>
      <c r="C1473" s="1">
        <f>SUM(C1474:C1477)</f>
        <v>213470000</v>
      </c>
      <c r="D1473" s="1">
        <f>SUM(D1474:D1477)</f>
        <v>213470000</v>
      </c>
    </row>
    <row r="1474" spans="1:4">
      <c r="A1474" s="3" t="s">
        <v>10</v>
      </c>
      <c r="B1474" s="2" t="s">
        <v>11</v>
      </c>
      <c r="C1474" s="1">
        <v>22250000</v>
      </c>
      <c r="D1474" s="1">
        <v>22250000</v>
      </c>
    </row>
    <row r="1475" spans="1:4">
      <c r="A1475" s="3" t="s">
        <v>77</v>
      </c>
      <c r="B1475" s="2" t="s">
        <v>78</v>
      </c>
      <c r="C1475" s="1">
        <v>168000000</v>
      </c>
      <c r="D1475" s="1">
        <v>168000000</v>
      </c>
    </row>
    <row r="1476" spans="1:4">
      <c r="A1476" s="3" t="s">
        <v>33</v>
      </c>
      <c r="B1476" s="2" t="s">
        <v>34</v>
      </c>
      <c r="C1476" s="1">
        <v>12200000</v>
      </c>
      <c r="D1476" s="1">
        <v>12200000</v>
      </c>
    </row>
    <row r="1477" spans="1:4">
      <c r="A1477" s="3" t="s">
        <v>12</v>
      </c>
      <c r="B1477" s="2" t="s">
        <v>13</v>
      </c>
      <c r="C1477" s="1">
        <v>11020000</v>
      </c>
      <c r="D1477" s="1">
        <v>11020000</v>
      </c>
    </row>
    <row r="1478" spans="1:4" s="6" customFormat="1">
      <c r="A1478" s="5" t="s">
        <v>20</v>
      </c>
      <c r="B1478" s="6" t="s">
        <v>520</v>
      </c>
      <c r="C1478" s="7">
        <f>SUM(C1479,C1483,C1486,C1489,C1495,C1500,C1503,C1508,C1513,C1517)</f>
        <v>1180396000</v>
      </c>
      <c r="D1478" s="7">
        <f>SUM(D1479,D1483,D1486,D1489,D1495,D1500,D1503,D1508,D1513,D1517)</f>
        <v>1180396000</v>
      </c>
    </row>
    <row r="1479" spans="1:4">
      <c r="A1479" s="3" t="s">
        <v>16</v>
      </c>
      <c r="B1479" s="2" t="s">
        <v>521</v>
      </c>
      <c r="C1479" s="1">
        <f>SUM(C1480:C1482)</f>
        <v>175000000</v>
      </c>
      <c r="D1479" s="1">
        <f>SUM(D1480:D1482)</f>
        <v>175000000</v>
      </c>
    </row>
    <row r="1480" spans="1:4">
      <c r="A1480" s="3" t="s">
        <v>10</v>
      </c>
      <c r="B1480" s="2" t="s">
        <v>11</v>
      </c>
      <c r="C1480" s="1">
        <v>83600000</v>
      </c>
      <c r="D1480" s="1">
        <v>83600000</v>
      </c>
    </row>
    <row r="1481" spans="1:4">
      <c r="A1481" s="3" t="s">
        <v>77</v>
      </c>
      <c r="B1481" s="2" t="s">
        <v>78</v>
      </c>
      <c r="C1481" s="1">
        <v>25000000</v>
      </c>
      <c r="D1481" s="1">
        <v>25000000</v>
      </c>
    </row>
    <row r="1482" spans="1:4">
      <c r="A1482" s="3" t="s">
        <v>12</v>
      </c>
      <c r="B1482" s="2" t="s">
        <v>13</v>
      </c>
      <c r="C1482" s="1">
        <v>66400000</v>
      </c>
      <c r="D1482" s="1">
        <v>66400000</v>
      </c>
    </row>
    <row r="1483" spans="1:4">
      <c r="A1483" s="3" t="s">
        <v>18</v>
      </c>
      <c r="B1483" s="2" t="s">
        <v>522</v>
      </c>
      <c r="C1483" s="1">
        <f>SUM(C1484:C1485)</f>
        <v>47312000</v>
      </c>
      <c r="D1483" s="1">
        <f>SUM(D1484:D1485)</f>
        <v>47312000</v>
      </c>
    </row>
    <row r="1484" spans="1:4">
      <c r="A1484" s="3" t="s">
        <v>10</v>
      </c>
      <c r="B1484" s="2" t="s">
        <v>11</v>
      </c>
      <c r="C1484" s="1">
        <v>27392000</v>
      </c>
      <c r="D1484" s="1">
        <v>27392000</v>
      </c>
    </row>
    <row r="1485" spans="1:4">
      <c r="A1485" s="3" t="s">
        <v>12</v>
      </c>
      <c r="B1485" s="2" t="s">
        <v>13</v>
      </c>
      <c r="C1485" s="1">
        <v>19920000</v>
      </c>
      <c r="D1485" s="1">
        <v>19920000</v>
      </c>
    </row>
    <row r="1486" spans="1:4">
      <c r="A1486" s="3" t="s">
        <v>42</v>
      </c>
      <c r="B1486" s="2" t="s">
        <v>523</v>
      </c>
      <c r="C1486" s="1">
        <f>SUM(C1487:C1488)</f>
        <v>18470000</v>
      </c>
      <c r="D1486" s="1">
        <f>SUM(D1487:D1488)</f>
        <v>18470000</v>
      </c>
    </row>
    <row r="1487" spans="1:4">
      <c r="A1487" s="3" t="s">
        <v>10</v>
      </c>
      <c r="B1487" s="2" t="s">
        <v>11</v>
      </c>
      <c r="C1487" s="1">
        <v>11000000</v>
      </c>
      <c r="D1487" s="1">
        <v>11000000</v>
      </c>
    </row>
    <row r="1488" spans="1:4">
      <c r="A1488" s="3" t="s">
        <v>12</v>
      </c>
      <c r="B1488" s="2" t="s">
        <v>13</v>
      </c>
      <c r="C1488" s="1">
        <v>7470000</v>
      </c>
      <c r="D1488" s="1">
        <v>7470000</v>
      </c>
    </row>
    <row r="1489" spans="1:4">
      <c r="A1489" s="3" t="s">
        <v>44</v>
      </c>
      <c r="B1489" s="2" t="s">
        <v>524</v>
      </c>
      <c r="C1489" s="1">
        <f>SUM(C1490:C1494)</f>
        <v>574395000</v>
      </c>
      <c r="D1489" s="1">
        <f>SUM(D1490:D1494)</f>
        <v>574395000</v>
      </c>
    </row>
    <row r="1490" spans="1:4">
      <c r="A1490" s="3" t="s">
        <v>10</v>
      </c>
      <c r="B1490" s="2" t="s">
        <v>11</v>
      </c>
      <c r="C1490" s="1">
        <v>114850000</v>
      </c>
      <c r="D1490" s="1">
        <v>114850000</v>
      </c>
    </row>
    <row r="1491" spans="1:4">
      <c r="A1491" s="3" t="s">
        <v>28</v>
      </c>
      <c r="B1491" s="2" t="s">
        <v>29</v>
      </c>
      <c r="C1491" s="1">
        <v>10000000</v>
      </c>
      <c r="D1491" s="1">
        <v>10000000</v>
      </c>
    </row>
    <row r="1492" spans="1:4">
      <c r="A1492" s="3" t="s">
        <v>77</v>
      </c>
      <c r="B1492" s="2" t="s">
        <v>78</v>
      </c>
      <c r="C1492" s="1">
        <v>376947000</v>
      </c>
      <c r="D1492" s="1">
        <v>376947000</v>
      </c>
    </row>
    <row r="1493" spans="1:4">
      <c r="A1493" s="3" t="s">
        <v>33</v>
      </c>
      <c r="B1493" s="2" t="s">
        <v>34</v>
      </c>
      <c r="C1493" s="1">
        <v>17400000</v>
      </c>
      <c r="D1493" s="1">
        <v>17400000</v>
      </c>
    </row>
    <row r="1494" spans="1:4">
      <c r="A1494" s="3" t="s">
        <v>12</v>
      </c>
      <c r="B1494" s="2" t="s">
        <v>13</v>
      </c>
      <c r="C1494" s="1">
        <v>55198000</v>
      </c>
      <c r="D1494" s="1">
        <v>55198000</v>
      </c>
    </row>
    <row r="1495" spans="1:4">
      <c r="A1495" s="3" t="s">
        <v>46</v>
      </c>
      <c r="B1495" s="2" t="s">
        <v>525</v>
      </c>
      <c r="C1495" s="1">
        <f>SUM(C1496:C1499)</f>
        <v>57811000</v>
      </c>
      <c r="D1495" s="1">
        <f>SUM(D1496:D1499)</f>
        <v>57811000</v>
      </c>
    </row>
    <row r="1496" spans="1:4">
      <c r="A1496" s="3" t="s">
        <v>10</v>
      </c>
      <c r="B1496" s="2" t="s">
        <v>11</v>
      </c>
      <c r="C1496" s="1">
        <v>16475000</v>
      </c>
      <c r="D1496" s="1">
        <v>16475000</v>
      </c>
    </row>
    <row r="1497" spans="1:4">
      <c r="A1497" s="3" t="s">
        <v>28</v>
      </c>
      <c r="B1497" s="2" t="s">
        <v>29</v>
      </c>
      <c r="C1497" s="1">
        <v>2500000</v>
      </c>
      <c r="D1497" s="1">
        <v>2500000</v>
      </c>
    </row>
    <row r="1498" spans="1:4">
      <c r="A1498" s="3" t="s">
        <v>33</v>
      </c>
      <c r="B1498" s="2" t="s">
        <v>34</v>
      </c>
      <c r="C1498" s="1">
        <v>26400000</v>
      </c>
      <c r="D1498" s="1">
        <v>26400000</v>
      </c>
    </row>
    <row r="1499" spans="1:4">
      <c r="A1499" s="3" t="s">
        <v>12</v>
      </c>
      <c r="B1499" s="2" t="s">
        <v>13</v>
      </c>
      <c r="C1499" s="1">
        <v>12436000</v>
      </c>
      <c r="D1499" s="1">
        <v>12436000</v>
      </c>
    </row>
    <row r="1500" spans="1:4">
      <c r="A1500" s="3" t="s">
        <v>54</v>
      </c>
      <c r="B1500" s="2" t="s">
        <v>526</v>
      </c>
      <c r="C1500" s="1">
        <f>SUM(C1501:C1502)</f>
        <v>57628000</v>
      </c>
      <c r="D1500" s="1">
        <f>SUM(D1501:D1502)</f>
        <v>57628000</v>
      </c>
    </row>
    <row r="1501" spans="1:4">
      <c r="A1501" s="3" t="s">
        <v>10</v>
      </c>
      <c r="B1501" s="2" t="s">
        <v>11</v>
      </c>
      <c r="C1501" s="1">
        <v>16450000</v>
      </c>
      <c r="D1501" s="1">
        <v>16450000</v>
      </c>
    </row>
    <row r="1502" spans="1:4">
      <c r="A1502" s="3" t="s">
        <v>12</v>
      </c>
      <c r="B1502" s="2" t="s">
        <v>13</v>
      </c>
      <c r="C1502" s="1">
        <v>41178000</v>
      </c>
      <c r="D1502" s="1">
        <v>41178000</v>
      </c>
    </row>
    <row r="1503" spans="1:4">
      <c r="A1503" s="3" t="s">
        <v>56</v>
      </c>
      <c r="B1503" s="2" t="s">
        <v>527</v>
      </c>
      <c r="C1503" s="1">
        <f>SUM(C1504:C1507)</f>
        <v>34590000</v>
      </c>
      <c r="D1503" s="1">
        <f>SUM(D1504:D1507)</f>
        <v>34590000</v>
      </c>
    </row>
    <row r="1504" spans="1:4">
      <c r="A1504" s="3" t="s">
        <v>10</v>
      </c>
      <c r="B1504" s="2" t="s">
        <v>11</v>
      </c>
      <c r="C1504" s="1">
        <v>8250000</v>
      </c>
      <c r="D1504" s="1">
        <v>8250000</v>
      </c>
    </row>
    <row r="1505" spans="1:4">
      <c r="A1505" s="3" t="s">
        <v>28</v>
      </c>
      <c r="B1505" s="2" t="s">
        <v>29</v>
      </c>
      <c r="C1505" s="1">
        <v>15000000</v>
      </c>
      <c r="D1505" s="1">
        <v>15000000</v>
      </c>
    </row>
    <row r="1506" spans="1:4">
      <c r="A1506" s="3" t="s">
        <v>33</v>
      </c>
      <c r="B1506" s="2" t="s">
        <v>34</v>
      </c>
      <c r="C1506" s="1">
        <v>9400000</v>
      </c>
      <c r="D1506" s="1">
        <v>9400000</v>
      </c>
    </row>
    <row r="1507" spans="1:4">
      <c r="A1507" s="3" t="s">
        <v>12</v>
      </c>
      <c r="B1507" s="2" t="s">
        <v>13</v>
      </c>
      <c r="C1507" s="1">
        <v>1940000</v>
      </c>
      <c r="D1507" s="1">
        <v>1940000</v>
      </c>
    </row>
    <row r="1508" spans="1:4">
      <c r="A1508" s="3" t="s">
        <v>58</v>
      </c>
      <c r="B1508" s="2" t="s">
        <v>528</v>
      </c>
      <c r="C1508" s="1">
        <f>SUM(C1509:C1512)</f>
        <v>37840000</v>
      </c>
      <c r="D1508" s="1">
        <f>SUM(D1509:D1512)</f>
        <v>37840000</v>
      </c>
    </row>
    <row r="1509" spans="1:4">
      <c r="A1509" s="3" t="s">
        <v>10</v>
      </c>
      <c r="B1509" s="2" t="s">
        <v>11</v>
      </c>
      <c r="C1509" s="1">
        <v>11500000</v>
      </c>
      <c r="D1509" s="1">
        <v>11500000</v>
      </c>
    </row>
    <row r="1510" spans="1:4">
      <c r="A1510" s="3" t="s">
        <v>28</v>
      </c>
      <c r="B1510" s="2" t="s">
        <v>29</v>
      </c>
      <c r="C1510" s="1">
        <v>15000000</v>
      </c>
      <c r="D1510" s="1">
        <v>15000000</v>
      </c>
    </row>
    <row r="1511" spans="1:4">
      <c r="A1511" s="3" t="s">
        <v>33</v>
      </c>
      <c r="B1511" s="2" t="s">
        <v>34</v>
      </c>
      <c r="C1511" s="1">
        <v>9400000</v>
      </c>
      <c r="D1511" s="1">
        <v>9400000</v>
      </c>
    </row>
    <row r="1512" spans="1:4">
      <c r="A1512" s="3" t="s">
        <v>12</v>
      </c>
      <c r="B1512" s="2" t="s">
        <v>13</v>
      </c>
      <c r="C1512" s="1">
        <v>1940000</v>
      </c>
      <c r="D1512" s="1">
        <v>1940000</v>
      </c>
    </row>
    <row r="1513" spans="1:4">
      <c r="A1513" s="3" t="s">
        <v>60</v>
      </c>
      <c r="B1513" s="2" t="s">
        <v>529</v>
      </c>
      <c r="C1513" s="1">
        <f>SUM(C1514:C1516)</f>
        <v>157525000</v>
      </c>
      <c r="D1513" s="1">
        <f>SUM(D1514:D1516)</f>
        <v>157525000</v>
      </c>
    </row>
    <row r="1514" spans="1:4">
      <c r="A1514" s="3" t="s">
        <v>10</v>
      </c>
      <c r="B1514" s="2" t="s">
        <v>11</v>
      </c>
      <c r="C1514" s="1">
        <v>7125000</v>
      </c>
      <c r="D1514" s="1">
        <v>7125000</v>
      </c>
    </row>
    <row r="1515" spans="1:4">
      <c r="A1515" s="3" t="s">
        <v>28</v>
      </c>
      <c r="B1515" s="2" t="s">
        <v>29</v>
      </c>
      <c r="C1515" s="1">
        <v>133800000</v>
      </c>
      <c r="D1515" s="1">
        <v>133800000</v>
      </c>
    </row>
    <row r="1516" spans="1:4">
      <c r="A1516" s="3" t="s">
        <v>12</v>
      </c>
      <c r="B1516" s="2" t="s">
        <v>13</v>
      </c>
      <c r="C1516" s="1">
        <v>16600000</v>
      </c>
      <c r="D1516" s="1">
        <v>16600000</v>
      </c>
    </row>
    <row r="1517" spans="1:4">
      <c r="A1517" s="3" t="s">
        <v>62</v>
      </c>
      <c r="B1517" s="2" t="s">
        <v>530</v>
      </c>
      <c r="C1517" s="1">
        <f>SUM(C1518:C1519)</f>
        <v>19825000</v>
      </c>
      <c r="D1517" s="1">
        <f>SUM(D1518:D1519)</f>
        <v>19825000</v>
      </c>
    </row>
    <row r="1518" spans="1:4">
      <c r="A1518" s="3" t="s">
        <v>10</v>
      </c>
      <c r="B1518" s="2" t="s">
        <v>11</v>
      </c>
      <c r="C1518" s="1">
        <v>3225000</v>
      </c>
      <c r="D1518" s="1">
        <v>3225000</v>
      </c>
    </row>
    <row r="1519" spans="1:4">
      <c r="A1519" s="3" t="s">
        <v>12</v>
      </c>
      <c r="B1519" s="2" t="s">
        <v>13</v>
      </c>
      <c r="C1519" s="1">
        <v>16600000</v>
      </c>
      <c r="D1519" s="1">
        <v>16600000</v>
      </c>
    </row>
    <row r="1520" spans="1:4" s="6" customFormat="1">
      <c r="A1520" s="5" t="s">
        <v>94</v>
      </c>
      <c r="B1520" s="6" t="s">
        <v>531</v>
      </c>
      <c r="C1520" s="7">
        <f>SUM(C1521,C1528,C1533,C1538,C1543,C1547,C1550,C1553)</f>
        <v>15799610000</v>
      </c>
      <c r="D1520" s="7">
        <f>SUM(D1521,D1528,D1533,D1538,D1543,D1547,D1550,D1553)</f>
        <v>15799610000</v>
      </c>
    </row>
    <row r="1521" spans="1:4">
      <c r="A1521" s="3" t="s">
        <v>16</v>
      </c>
      <c r="B1521" s="2" t="s">
        <v>532</v>
      </c>
      <c r="C1521" s="1">
        <f>SUM(C1522:C1527)</f>
        <v>2339672000</v>
      </c>
      <c r="D1521" s="1">
        <f>SUM(D1522:D1527)</f>
        <v>2339672000</v>
      </c>
    </row>
    <row r="1522" spans="1:4">
      <c r="A1522" s="3" t="s">
        <v>10</v>
      </c>
      <c r="B1522" s="2" t="s">
        <v>11</v>
      </c>
      <c r="C1522" s="1">
        <v>556380000</v>
      </c>
      <c r="D1522" s="1">
        <v>556380000</v>
      </c>
    </row>
    <row r="1523" spans="1:4">
      <c r="A1523" s="3" t="s">
        <v>83</v>
      </c>
      <c r="B1523" s="2" t="s">
        <v>84</v>
      </c>
      <c r="C1523" s="1">
        <v>642300000</v>
      </c>
      <c r="D1523" s="1">
        <v>642300000</v>
      </c>
    </row>
    <row r="1524" spans="1:4">
      <c r="A1524" s="3" t="s">
        <v>28</v>
      </c>
      <c r="B1524" s="2" t="s">
        <v>29</v>
      </c>
      <c r="C1524" s="1">
        <v>252670000</v>
      </c>
      <c r="D1524" s="1">
        <v>252670000</v>
      </c>
    </row>
    <row r="1525" spans="1:4">
      <c r="A1525" s="3" t="s">
        <v>33</v>
      </c>
      <c r="B1525" s="2" t="s">
        <v>34</v>
      </c>
      <c r="C1525" s="1">
        <v>410800000</v>
      </c>
      <c r="D1525" s="1">
        <v>410800000</v>
      </c>
    </row>
    <row r="1526" spans="1:4">
      <c r="A1526" s="3" t="s">
        <v>12</v>
      </c>
      <c r="B1526" s="2" t="s">
        <v>13</v>
      </c>
      <c r="C1526" s="1">
        <v>435722000</v>
      </c>
      <c r="D1526" s="1">
        <v>435722000</v>
      </c>
    </row>
    <row r="1527" spans="1:4">
      <c r="A1527" s="3" t="s">
        <v>533</v>
      </c>
      <c r="B1527" s="2" t="s">
        <v>534</v>
      </c>
      <c r="C1527" s="1">
        <v>41800000</v>
      </c>
      <c r="D1527" s="1">
        <v>41800000</v>
      </c>
    </row>
    <row r="1528" spans="1:4">
      <c r="A1528" s="3" t="s">
        <v>18</v>
      </c>
      <c r="B1528" s="2" t="s">
        <v>535</v>
      </c>
      <c r="C1528" s="1">
        <f>SUM(C1529:C1532)</f>
        <v>2930136000</v>
      </c>
      <c r="D1528" s="1">
        <f>SUM(D1529:D1532)</f>
        <v>2930136000</v>
      </c>
    </row>
    <row r="1529" spans="1:4">
      <c r="A1529" s="3" t="s">
        <v>10</v>
      </c>
      <c r="B1529" s="2" t="s">
        <v>11</v>
      </c>
      <c r="C1529" s="1">
        <v>318850000</v>
      </c>
      <c r="D1529" s="1">
        <v>318850000</v>
      </c>
    </row>
    <row r="1530" spans="1:4">
      <c r="A1530" s="3" t="s">
        <v>77</v>
      </c>
      <c r="B1530" s="2" t="s">
        <v>78</v>
      </c>
      <c r="C1530" s="1">
        <v>672000000</v>
      </c>
      <c r="D1530" s="1">
        <v>672000000</v>
      </c>
    </row>
    <row r="1531" spans="1:4">
      <c r="A1531" s="3" t="s">
        <v>33</v>
      </c>
      <c r="B1531" s="2" t="s">
        <v>34</v>
      </c>
      <c r="C1531" s="1">
        <v>59984000</v>
      </c>
      <c r="D1531" s="1">
        <v>59984000</v>
      </c>
    </row>
    <row r="1532" spans="1:4">
      <c r="A1532" s="3" t="s">
        <v>12</v>
      </c>
      <c r="B1532" s="2" t="s">
        <v>13</v>
      </c>
      <c r="C1532" s="1">
        <v>1879302000</v>
      </c>
      <c r="D1532" s="1">
        <v>1879302000</v>
      </c>
    </row>
    <row r="1533" spans="1:4">
      <c r="A1533" s="3" t="s">
        <v>42</v>
      </c>
      <c r="B1533" s="2" t="s">
        <v>536</v>
      </c>
      <c r="C1533" s="1">
        <f>SUM(C1534:C1537)</f>
        <v>3346580000</v>
      </c>
      <c r="D1533" s="1">
        <f>SUM(D1534:D1537)</f>
        <v>3346580000</v>
      </c>
    </row>
    <row r="1534" spans="1:4">
      <c r="A1534" s="3" t="s">
        <v>10</v>
      </c>
      <c r="B1534" s="2" t="s">
        <v>11</v>
      </c>
      <c r="C1534" s="1">
        <v>37970000</v>
      </c>
      <c r="D1534" s="1">
        <v>37970000</v>
      </c>
    </row>
    <row r="1535" spans="1:4">
      <c r="A1535" s="3" t="s">
        <v>33</v>
      </c>
      <c r="B1535" s="2" t="s">
        <v>34</v>
      </c>
      <c r="C1535" s="1">
        <v>15400000</v>
      </c>
      <c r="D1535" s="1">
        <v>15400000</v>
      </c>
    </row>
    <row r="1536" spans="1:4">
      <c r="A1536" s="3" t="s">
        <v>101</v>
      </c>
      <c r="B1536" s="2" t="s">
        <v>102</v>
      </c>
      <c r="C1536" s="1">
        <v>3019000000</v>
      </c>
      <c r="D1536" s="1">
        <v>3019000000</v>
      </c>
    </row>
    <row r="1537" spans="1:4">
      <c r="A1537" s="3" t="s">
        <v>12</v>
      </c>
      <c r="B1537" s="2" t="s">
        <v>13</v>
      </c>
      <c r="C1537" s="1">
        <v>274210000</v>
      </c>
      <c r="D1537" s="1">
        <v>274210000</v>
      </c>
    </row>
    <row r="1538" spans="1:4">
      <c r="A1538" s="3" t="s">
        <v>44</v>
      </c>
      <c r="B1538" s="2" t="s">
        <v>537</v>
      </c>
      <c r="C1538" s="1">
        <f>SUM(C1539:C1542)</f>
        <v>2728470000</v>
      </c>
      <c r="D1538" s="1">
        <f>SUM(D1539:D1542)</f>
        <v>2728470000</v>
      </c>
    </row>
    <row r="1539" spans="1:4">
      <c r="A1539" s="3" t="s">
        <v>10</v>
      </c>
      <c r="B1539" s="2" t="s">
        <v>11</v>
      </c>
      <c r="C1539" s="1">
        <v>74160000</v>
      </c>
      <c r="D1539" s="1">
        <v>74160000</v>
      </c>
    </row>
    <row r="1540" spans="1:4">
      <c r="A1540" s="3" t="s">
        <v>33</v>
      </c>
      <c r="B1540" s="2" t="s">
        <v>34</v>
      </c>
      <c r="C1540" s="1">
        <v>15400000</v>
      </c>
      <c r="D1540" s="1">
        <v>15400000</v>
      </c>
    </row>
    <row r="1541" spans="1:4">
      <c r="A1541" s="3" t="s">
        <v>101</v>
      </c>
      <c r="B1541" s="2" t="s">
        <v>102</v>
      </c>
      <c r="C1541" s="1">
        <v>2364700000</v>
      </c>
      <c r="D1541" s="1">
        <v>2364700000</v>
      </c>
    </row>
    <row r="1542" spans="1:4">
      <c r="A1542" s="3" t="s">
        <v>12</v>
      </c>
      <c r="B1542" s="2" t="s">
        <v>13</v>
      </c>
      <c r="C1542" s="1">
        <v>274210000</v>
      </c>
      <c r="D1542" s="1">
        <v>274210000</v>
      </c>
    </row>
    <row r="1543" spans="1:4">
      <c r="A1543" s="3" t="s">
        <v>46</v>
      </c>
      <c r="B1543" s="2" t="s">
        <v>538</v>
      </c>
      <c r="C1543" s="1">
        <f>SUM(C1544:C1546)</f>
        <v>308249000</v>
      </c>
      <c r="D1543" s="1">
        <f>SUM(D1544:D1546)</f>
        <v>308249000</v>
      </c>
    </row>
    <row r="1544" spans="1:4">
      <c r="A1544" s="3" t="s">
        <v>10</v>
      </c>
      <c r="B1544" s="2" t="s">
        <v>11</v>
      </c>
      <c r="C1544" s="1">
        <v>152750000</v>
      </c>
      <c r="D1544" s="1">
        <v>152750000</v>
      </c>
    </row>
    <row r="1545" spans="1:4">
      <c r="A1545" s="3" t="s">
        <v>33</v>
      </c>
      <c r="B1545" s="2" t="s">
        <v>34</v>
      </c>
      <c r="C1545" s="1">
        <v>104000000</v>
      </c>
      <c r="D1545" s="1">
        <v>104000000</v>
      </c>
    </row>
    <row r="1546" spans="1:4">
      <c r="A1546" s="3" t="s">
        <v>12</v>
      </c>
      <c r="B1546" s="2" t="s">
        <v>13</v>
      </c>
      <c r="C1546" s="1">
        <v>51499000</v>
      </c>
      <c r="D1546" s="1">
        <v>51499000</v>
      </c>
    </row>
    <row r="1547" spans="1:4">
      <c r="A1547" s="3" t="s">
        <v>54</v>
      </c>
      <c r="B1547" s="2" t="s">
        <v>539</v>
      </c>
      <c r="C1547" s="1">
        <f>SUM(C1548:C1549)</f>
        <v>2549275000</v>
      </c>
      <c r="D1547" s="1">
        <f>SUM(D1548:D1549)</f>
        <v>2549275000</v>
      </c>
    </row>
    <row r="1548" spans="1:4">
      <c r="A1548" s="3" t="s">
        <v>10</v>
      </c>
      <c r="B1548" s="2" t="s">
        <v>11</v>
      </c>
      <c r="C1548" s="1">
        <v>62875000</v>
      </c>
      <c r="D1548" s="1">
        <v>62875000</v>
      </c>
    </row>
    <row r="1549" spans="1:4">
      <c r="A1549" s="3" t="s">
        <v>101</v>
      </c>
      <c r="B1549" s="2" t="s">
        <v>102</v>
      </c>
      <c r="C1549" s="1">
        <v>2486400000</v>
      </c>
      <c r="D1549" s="1">
        <v>2486400000</v>
      </c>
    </row>
    <row r="1550" spans="1:4">
      <c r="A1550" s="3" t="s">
        <v>56</v>
      </c>
      <c r="B1550" s="2" t="s">
        <v>540</v>
      </c>
      <c r="C1550" s="1">
        <f>SUM(C1551:C1552)</f>
        <v>565875000</v>
      </c>
      <c r="D1550" s="1">
        <f>SUM(D1551:D1552)</f>
        <v>565875000</v>
      </c>
    </row>
    <row r="1551" spans="1:4">
      <c r="A1551" s="3" t="s">
        <v>10</v>
      </c>
      <c r="B1551" s="2" t="s">
        <v>11</v>
      </c>
      <c r="C1551" s="1">
        <v>61875000</v>
      </c>
      <c r="D1551" s="1">
        <v>61875000</v>
      </c>
    </row>
    <row r="1552" spans="1:4">
      <c r="A1552" s="3" t="s">
        <v>101</v>
      </c>
      <c r="B1552" s="2" t="s">
        <v>102</v>
      </c>
      <c r="C1552" s="1">
        <v>504000000</v>
      </c>
      <c r="D1552" s="1">
        <v>504000000</v>
      </c>
    </row>
    <row r="1553" spans="1:4">
      <c r="A1553" s="3" t="s">
        <v>58</v>
      </c>
      <c r="B1553" s="2" t="s">
        <v>541</v>
      </c>
      <c r="C1553" s="1">
        <f>SUM(C1554:C1557)</f>
        <v>1031353000</v>
      </c>
      <c r="D1553" s="1">
        <f>SUM(D1554:D1557)</f>
        <v>1031353000</v>
      </c>
    </row>
    <row r="1554" spans="1:4">
      <c r="A1554" s="3" t="s">
        <v>10</v>
      </c>
      <c r="B1554" s="2" t="s">
        <v>11</v>
      </c>
      <c r="C1554" s="1">
        <v>132200000</v>
      </c>
      <c r="D1554" s="1">
        <v>132200000</v>
      </c>
    </row>
    <row r="1555" spans="1:4">
      <c r="A1555" s="3" t="s">
        <v>28</v>
      </c>
      <c r="B1555" s="2" t="s">
        <v>29</v>
      </c>
      <c r="C1555" s="1">
        <v>338000000</v>
      </c>
      <c r="D1555" s="1">
        <v>338000000</v>
      </c>
    </row>
    <row r="1556" spans="1:4">
      <c r="A1556" s="3" t="s">
        <v>33</v>
      </c>
      <c r="B1556" s="2" t="s">
        <v>34</v>
      </c>
      <c r="C1556" s="1">
        <v>487900000</v>
      </c>
      <c r="D1556" s="1">
        <v>487900000</v>
      </c>
    </row>
    <row r="1557" spans="1:4">
      <c r="A1557" s="3" t="s">
        <v>12</v>
      </c>
      <c r="B1557" s="2" t="s">
        <v>13</v>
      </c>
      <c r="C1557" s="1">
        <v>73253000</v>
      </c>
      <c r="D1557" s="1">
        <v>73253000</v>
      </c>
    </row>
    <row r="1558" spans="1:4" s="6" customFormat="1">
      <c r="A1558" s="5" t="s">
        <v>177</v>
      </c>
      <c r="B1558" s="6" t="s">
        <v>542</v>
      </c>
      <c r="C1558" s="7">
        <f>SUM(C1559:C1562)</f>
        <v>137370000</v>
      </c>
      <c r="D1558" s="7">
        <f>SUM(D1559:D1562)</f>
        <v>137370000</v>
      </c>
    </row>
    <row r="1559" spans="1:4">
      <c r="A1559" s="3" t="s">
        <v>10</v>
      </c>
      <c r="B1559" s="2" t="s">
        <v>11</v>
      </c>
      <c r="C1559" s="1">
        <v>42450000</v>
      </c>
      <c r="D1559" s="1">
        <v>42450000</v>
      </c>
    </row>
    <row r="1560" spans="1:4">
      <c r="A1560" s="3" t="s">
        <v>83</v>
      </c>
      <c r="B1560" s="2" t="s">
        <v>84</v>
      </c>
      <c r="C1560" s="1">
        <v>25000000</v>
      </c>
      <c r="D1560" s="1">
        <v>25000000</v>
      </c>
    </row>
    <row r="1561" spans="1:4">
      <c r="A1561" s="3" t="s">
        <v>28</v>
      </c>
      <c r="B1561" s="2" t="s">
        <v>29</v>
      </c>
      <c r="C1561" s="1">
        <v>50000000</v>
      </c>
      <c r="D1561" s="1">
        <v>50000000</v>
      </c>
    </row>
    <row r="1562" spans="1:4">
      <c r="A1562" s="3" t="s">
        <v>12</v>
      </c>
      <c r="B1562" s="2" t="s">
        <v>13</v>
      </c>
      <c r="C1562" s="1">
        <v>19920000</v>
      </c>
      <c r="D1562" s="1">
        <v>19920000</v>
      </c>
    </row>
    <row r="1563" spans="1:4" s="6" customFormat="1">
      <c r="A1563" s="5" t="s">
        <v>189</v>
      </c>
      <c r="B1563" s="6" t="s">
        <v>543</v>
      </c>
      <c r="C1563" s="7">
        <f>SUM(C1564,C1567,C1574,C1578,C1582)</f>
        <v>716003000</v>
      </c>
      <c r="D1563" s="7">
        <f>SUM(D1564,D1567,D1574,D1578,D1582)</f>
        <v>716003000</v>
      </c>
    </row>
    <row r="1564" spans="1:4">
      <c r="A1564" s="3" t="s">
        <v>16</v>
      </c>
      <c r="B1564" s="2" t="s">
        <v>544</v>
      </c>
      <c r="C1564" s="1">
        <f>SUM(C1565:C1566)</f>
        <v>81931000</v>
      </c>
      <c r="D1564" s="1">
        <f>SUM(D1565:D1566)</f>
        <v>81931000</v>
      </c>
    </row>
    <row r="1565" spans="1:4">
      <c r="A1565" s="3" t="s">
        <v>10</v>
      </c>
      <c r="B1565" s="2" t="s">
        <v>11</v>
      </c>
      <c r="C1565" s="1">
        <v>11275000</v>
      </c>
      <c r="D1565" s="1">
        <v>11275000</v>
      </c>
    </row>
    <row r="1566" spans="1:4">
      <c r="A1566" s="3" t="s">
        <v>12</v>
      </c>
      <c r="B1566" s="2" t="s">
        <v>13</v>
      </c>
      <c r="C1566" s="1">
        <v>70656000</v>
      </c>
      <c r="D1566" s="1">
        <v>70656000</v>
      </c>
    </row>
    <row r="1567" spans="1:4">
      <c r="A1567" s="3" t="s">
        <v>18</v>
      </c>
      <c r="B1567" s="2" t="s">
        <v>545</v>
      </c>
      <c r="C1567" s="1">
        <f>SUM(C1568:C1573)</f>
        <v>414945000</v>
      </c>
      <c r="D1567" s="1">
        <f>SUM(D1568:D1573)</f>
        <v>414945000</v>
      </c>
    </row>
    <row r="1568" spans="1:4">
      <c r="A1568" s="3" t="s">
        <v>10</v>
      </c>
      <c r="B1568" s="2" t="s">
        <v>11</v>
      </c>
      <c r="C1568" s="1">
        <v>170100000</v>
      </c>
      <c r="D1568" s="1">
        <v>170100000</v>
      </c>
    </row>
    <row r="1569" spans="1:4">
      <c r="A1569" s="3" t="s">
        <v>28</v>
      </c>
      <c r="B1569" s="2" t="s">
        <v>29</v>
      </c>
      <c r="C1569" s="1">
        <v>13335000</v>
      </c>
      <c r="D1569" s="1">
        <v>13335000</v>
      </c>
    </row>
    <row r="1570" spans="1:4">
      <c r="A1570" s="3" t="s">
        <v>77</v>
      </c>
      <c r="B1570" s="2" t="s">
        <v>78</v>
      </c>
      <c r="C1570" s="1">
        <v>49640000</v>
      </c>
      <c r="D1570" s="1">
        <v>49640000</v>
      </c>
    </row>
    <row r="1571" spans="1:4">
      <c r="A1571" s="3" t="s">
        <v>33</v>
      </c>
      <c r="B1571" s="2" t="s">
        <v>34</v>
      </c>
      <c r="C1571" s="1">
        <v>45000000</v>
      </c>
      <c r="D1571" s="1">
        <v>45000000</v>
      </c>
    </row>
    <row r="1572" spans="1:4">
      <c r="A1572" s="3" t="s">
        <v>12</v>
      </c>
      <c r="B1572" s="2" t="s">
        <v>13</v>
      </c>
      <c r="C1572" s="1">
        <v>71920000</v>
      </c>
      <c r="D1572" s="1">
        <v>71920000</v>
      </c>
    </row>
    <row r="1573" spans="1:4">
      <c r="A1573" s="3" t="s">
        <v>35</v>
      </c>
      <c r="B1573" s="2" t="s">
        <v>36</v>
      </c>
      <c r="C1573" s="1">
        <v>64950000</v>
      </c>
      <c r="D1573" s="1">
        <v>64950000</v>
      </c>
    </row>
    <row r="1574" spans="1:4">
      <c r="A1574" s="3" t="s">
        <v>42</v>
      </c>
      <c r="B1574" s="2" t="s">
        <v>546</v>
      </c>
      <c r="C1574" s="1">
        <f>SUM(C1575:C1577)</f>
        <v>133265000</v>
      </c>
      <c r="D1574" s="1">
        <f>SUM(D1575:D1577)</f>
        <v>133265000</v>
      </c>
    </row>
    <row r="1575" spans="1:4">
      <c r="A1575" s="3" t="s">
        <v>10</v>
      </c>
      <c r="B1575" s="2" t="s">
        <v>11</v>
      </c>
      <c r="C1575" s="1">
        <v>100975000</v>
      </c>
      <c r="D1575" s="1">
        <v>100975000</v>
      </c>
    </row>
    <row r="1576" spans="1:4">
      <c r="A1576" s="3" t="s">
        <v>33</v>
      </c>
      <c r="B1576" s="2" t="s">
        <v>34</v>
      </c>
      <c r="C1576" s="1">
        <v>13600000</v>
      </c>
      <c r="D1576" s="1">
        <v>13600000</v>
      </c>
    </row>
    <row r="1577" spans="1:4">
      <c r="A1577" s="3" t="s">
        <v>12</v>
      </c>
      <c r="B1577" s="2" t="s">
        <v>13</v>
      </c>
      <c r="C1577" s="1">
        <v>18690000</v>
      </c>
      <c r="D1577" s="1">
        <v>18690000</v>
      </c>
    </row>
    <row r="1578" spans="1:4">
      <c r="A1578" s="3" t="s">
        <v>44</v>
      </c>
      <c r="B1578" s="2" t="s">
        <v>547</v>
      </c>
      <c r="C1578" s="1">
        <f>SUM(C1579:C1581)</f>
        <v>21930000</v>
      </c>
      <c r="D1578" s="1">
        <f>SUM(D1579:D1581)</f>
        <v>21930000</v>
      </c>
    </row>
    <row r="1579" spans="1:4">
      <c r="A1579" s="3" t="s">
        <v>10</v>
      </c>
      <c r="B1579" s="2" t="s">
        <v>11</v>
      </c>
      <c r="C1579" s="1">
        <v>3750000</v>
      </c>
      <c r="D1579" s="1">
        <v>3750000</v>
      </c>
    </row>
    <row r="1580" spans="1:4">
      <c r="A1580" s="3" t="s">
        <v>33</v>
      </c>
      <c r="B1580" s="2" t="s">
        <v>34</v>
      </c>
      <c r="C1580" s="1">
        <v>13600000</v>
      </c>
      <c r="D1580" s="1">
        <v>13600000</v>
      </c>
    </row>
    <row r="1581" spans="1:4">
      <c r="A1581" s="3" t="s">
        <v>12</v>
      </c>
      <c r="B1581" s="2" t="s">
        <v>13</v>
      </c>
      <c r="C1581" s="1">
        <v>4580000</v>
      </c>
      <c r="D1581" s="1">
        <v>4580000</v>
      </c>
    </row>
    <row r="1582" spans="1:4">
      <c r="A1582" s="3" t="s">
        <v>46</v>
      </c>
      <c r="B1582" s="2" t="s">
        <v>548</v>
      </c>
      <c r="C1582" s="1">
        <f>SUM(C1583:C1586)</f>
        <v>63932000</v>
      </c>
      <c r="D1582" s="1">
        <f>SUM(D1583:D1586)</f>
        <v>63932000</v>
      </c>
    </row>
    <row r="1583" spans="1:4">
      <c r="A1583" s="3" t="s">
        <v>10</v>
      </c>
      <c r="B1583" s="2" t="s">
        <v>11</v>
      </c>
      <c r="C1583" s="1">
        <v>1692000</v>
      </c>
      <c r="D1583" s="1">
        <v>1692000</v>
      </c>
    </row>
    <row r="1584" spans="1:4">
      <c r="A1584" s="3" t="s">
        <v>33</v>
      </c>
      <c r="B1584" s="2" t="s">
        <v>34</v>
      </c>
      <c r="C1584" s="1">
        <v>15200000</v>
      </c>
      <c r="D1584" s="1">
        <v>15200000</v>
      </c>
    </row>
    <row r="1585" spans="1:4">
      <c r="A1585" s="3" t="s">
        <v>12</v>
      </c>
      <c r="B1585" s="2" t="s">
        <v>13</v>
      </c>
      <c r="C1585" s="1">
        <v>3320000</v>
      </c>
      <c r="D1585" s="1">
        <v>3320000</v>
      </c>
    </row>
    <row r="1586" spans="1:4">
      <c r="A1586" s="3" t="s">
        <v>35</v>
      </c>
      <c r="B1586" s="2" t="s">
        <v>36</v>
      </c>
      <c r="C1586" s="1">
        <v>43720000</v>
      </c>
      <c r="D1586" s="1">
        <v>43720000</v>
      </c>
    </row>
    <row r="1587" spans="1:4" s="6" customFormat="1">
      <c r="A1587" s="5" t="s">
        <v>202</v>
      </c>
      <c r="B1587" s="6" t="s">
        <v>549</v>
      </c>
      <c r="C1587" s="7">
        <f>SUM(C1588,C1592,C1597,C1600,C1603)</f>
        <v>2887268000</v>
      </c>
      <c r="D1587" s="7">
        <f>SUM(D1588,D1592,D1597,D1600,D1603)</f>
        <v>2887268000</v>
      </c>
    </row>
    <row r="1588" spans="1:4">
      <c r="A1588" s="3" t="s">
        <v>16</v>
      </c>
      <c r="B1588" s="2" t="s">
        <v>550</v>
      </c>
      <c r="C1588" s="1">
        <f>SUM(C1589:C1591)</f>
        <v>61135000</v>
      </c>
      <c r="D1588" s="1">
        <f>SUM(D1589:D1591)</f>
        <v>61135000</v>
      </c>
    </row>
    <row r="1589" spans="1:4">
      <c r="A1589" s="3" t="s">
        <v>10</v>
      </c>
      <c r="B1589" s="2" t="s">
        <v>11</v>
      </c>
      <c r="C1589" s="1">
        <v>29925000</v>
      </c>
      <c r="D1589" s="1">
        <v>29925000</v>
      </c>
    </row>
    <row r="1590" spans="1:4">
      <c r="A1590" s="3" t="s">
        <v>33</v>
      </c>
      <c r="B1590" s="2" t="s">
        <v>34</v>
      </c>
      <c r="C1590" s="1">
        <v>18000000</v>
      </c>
      <c r="D1590" s="1">
        <v>18000000</v>
      </c>
    </row>
    <row r="1591" spans="1:4">
      <c r="A1591" s="3" t="s">
        <v>12</v>
      </c>
      <c r="B1591" s="2" t="s">
        <v>13</v>
      </c>
      <c r="C1591" s="1">
        <v>13210000</v>
      </c>
      <c r="D1591" s="1">
        <v>13210000</v>
      </c>
    </row>
    <row r="1592" spans="1:4">
      <c r="A1592" s="3" t="s">
        <v>18</v>
      </c>
      <c r="B1592" s="2" t="s">
        <v>551</v>
      </c>
      <c r="C1592" s="1">
        <f>SUM(C1593:C1596)</f>
        <v>2124916000</v>
      </c>
      <c r="D1592" s="1">
        <f>SUM(D1593:D1596)</f>
        <v>2124916000</v>
      </c>
    </row>
    <row r="1593" spans="1:4">
      <c r="A1593" s="3" t="s">
        <v>10</v>
      </c>
      <c r="B1593" s="2" t="s">
        <v>11</v>
      </c>
      <c r="C1593" s="1">
        <v>6900000</v>
      </c>
      <c r="D1593" s="1">
        <v>6900000</v>
      </c>
    </row>
    <row r="1594" spans="1:4">
      <c r="A1594" s="3" t="s">
        <v>28</v>
      </c>
      <c r="B1594" s="2" t="s">
        <v>29</v>
      </c>
      <c r="C1594" s="1">
        <v>1661130000</v>
      </c>
      <c r="D1594" s="1">
        <v>1661130000</v>
      </c>
    </row>
    <row r="1595" spans="1:4">
      <c r="A1595" s="3" t="s">
        <v>77</v>
      </c>
      <c r="B1595" s="2" t="s">
        <v>78</v>
      </c>
      <c r="C1595" s="1">
        <v>205152000</v>
      </c>
      <c r="D1595" s="1">
        <v>205152000</v>
      </c>
    </row>
    <row r="1596" spans="1:4">
      <c r="A1596" s="3" t="s">
        <v>12</v>
      </c>
      <c r="B1596" s="2" t="s">
        <v>13</v>
      </c>
      <c r="C1596" s="1">
        <v>251734000</v>
      </c>
      <c r="D1596" s="1">
        <v>251734000</v>
      </c>
    </row>
    <row r="1597" spans="1:4">
      <c r="A1597" s="3" t="s">
        <v>42</v>
      </c>
      <c r="B1597" s="2" t="s">
        <v>552</v>
      </c>
      <c r="C1597" s="1">
        <f>SUM(C1598:C1599)</f>
        <v>206920000</v>
      </c>
      <c r="D1597" s="1">
        <f>SUM(D1598:D1599)</f>
        <v>206920000</v>
      </c>
    </row>
    <row r="1598" spans="1:4">
      <c r="A1598" s="3" t="s">
        <v>10</v>
      </c>
      <c r="B1598" s="2" t="s">
        <v>11</v>
      </c>
      <c r="C1598" s="1">
        <v>19354000</v>
      </c>
      <c r="D1598" s="1">
        <v>19354000</v>
      </c>
    </row>
    <row r="1599" spans="1:4">
      <c r="A1599" s="3" t="s">
        <v>12</v>
      </c>
      <c r="B1599" s="2" t="s">
        <v>13</v>
      </c>
      <c r="C1599" s="1">
        <v>187566000</v>
      </c>
      <c r="D1599" s="1">
        <v>187566000</v>
      </c>
    </row>
    <row r="1600" spans="1:4">
      <c r="A1600" s="3" t="s">
        <v>44</v>
      </c>
      <c r="B1600" s="2" t="s">
        <v>553</v>
      </c>
      <c r="C1600" s="1">
        <f>SUM(C1601:C1602)</f>
        <v>276384000</v>
      </c>
      <c r="D1600" s="1">
        <f>SUM(D1601:D1602)</f>
        <v>276384000</v>
      </c>
    </row>
    <row r="1601" spans="1:4">
      <c r="A1601" s="3" t="s">
        <v>10</v>
      </c>
      <c r="B1601" s="2" t="s">
        <v>11</v>
      </c>
      <c r="C1601" s="1">
        <v>37500000</v>
      </c>
      <c r="D1601" s="1">
        <v>37500000</v>
      </c>
    </row>
    <row r="1602" spans="1:4">
      <c r="A1602" s="3" t="s">
        <v>12</v>
      </c>
      <c r="B1602" s="2" t="s">
        <v>13</v>
      </c>
      <c r="C1602" s="1">
        <v>238884000</v>
      </c>
      <c r="D1602" s="1">
        <v>238884000</v>
      </c>
    </row>
    <row r="1603" spans="1:4">
      <c r="A1603" s="3" t="s">
        <v>46</v>
      </c>
      <c r="B1603" s="2" t="s">
        <v>554</v>
      </c>
      <c r="C1603" s="1">
        <f>SUM(C1604:C1605)</f>
        <v>217913000</v>
      </c>
      <c r="D1603" s="1">
        <f>SUM(D1604:D1605)</f>
        <v>217913000</v>
      </c>
    </row>
    <row r="1604" spans="1:4">
      <c r="A1604" s="3" t="s">
        <v>10</v>
      </c>
      <c r="B1604" s="2" t="s">
        <v>11</v>
      </c>
      <c r="C1604" s="1">
        <v>42350000</v>
      </c>
      <c r="D1604" s="1">
        <v>42350000</v>
      </c>
    </row>
    <row r="1605" spans="1:4">
      <c r="A1605" s="3" t="s">
        <v>12</v>
      </c>
      <c r="B1605" s="2" t="s">
        <v>13</v>
      </c>
      <c r="C1605" s="1">
        <v>175563000</v>
      </c>
      <c r="D1605" s="1">
        <v>175563000</v>
      </c>
    </row>
    <row r="1606" spans="1:4" s="6" customFormat="1">
      <c r="A1606" s="5" t="s">
        <v>555</v>
      </c>
      <c r="B1606" s="6" t="s">
        <v>556</v>
      </c>
      <c r="C1606" s="7">
        <f>SUM(C1607,C1611,C1616)</f>
        <v>794002000</v>
      </c>
      <c r="D1606" s="7">
        <f>SUM(D1607,D1611,D1616)</f>
        <v>794002000</v>
      </c>
    </row>
    <row r="1607" spans="1:4" s="6" customFormat="1">
      <c r="A1607" s="5" t="s">
        <v>8</v>
      </c>
      <c r="B1607" s="6" t="s">
        <v>557</v>
      </c>
      <c r="C1607" s="7">
        <f>C1608</f>
        <v>227010000</v>
      </c>
      <c r="D1607" s="7">
        <f>D1608</f>
        <v>227010000</v>
      </c>
    </row>
    <row r="1608" spans="1:4">
      <c r="A1608" s="3" t="s">
        <v>16</v>
      </c>
      <c r="B1608" s="2" t="s">
        <v>558</v>
      </c>
      <c r="C1608" s="1">
        <f>SUM(C1609:C1610)</f>
        <v>227010000</v>
      </c>
      <c r="D1608" s="1">
        <f>SUM(D1609:D1610)</f>
        <v>227010000</v>
      </c>
    </row>
    <row r="1609" spans="1:4">
      <c r="A1609" s="3" t="s">
        <v>10</v>
      </c>
      <c r="B1609" s="2" t="s">
        <v>11</v>
      </c>
      <c r="C1609" s="1">
        <v>173890000</v>
      </c>
      <c r="D1609" s="1">
        <v>173890000</v>
      </c>
    </row>
    <row r="1610" spans="1:4">
      <c r="A1610" s="3" t="s">
        <v>12</v>
      </c>
      <c r="B1610" s="2" t="s">
        <v>13</v>
      </c>
      <c r="C1610" s="1">
        <v>53120000</v>
      </c>
      <c r="D1610" s="1">
        <v>53120000</v>
      </c>
    </row>
    <row r="1611" spans="1:4" s="6" customFormat="1">
      <c r="A1611" s="5" t="s">
        <v>14</v>
      </c>
      <c r="B1611" s="6" t="s">
        <v>559</v>
      </c>
      <c r="C1611" s="7">
        <f>SUM(C1612:C1615)</f>
        <v>227542000</v>
      </c>
      <c r="D1611" s="7">
        <f>SUM(D1612:D1615)</f>
        <v>227542000</v>
      </c>
    </row>
    <row r="1612" spans="1:4">
      <c r="A1612" s="3" t="s">
        <v>10</v>
      </c>
      <c r="B1612" s="2" t="s">
        <v>11</v>
      </c>
      <c r="C1612" s="1">
        <v>125035000</v>
      </c>
      <c r="D1612" s="1">
        <v>125035000</v>
      </c>
    </row>
    <row r="1613" spans="1:4">
      <c r="A1613" s="3" t="s">
        <v>83</v>
      </c>
      <c r="B1613" s="2" t="s">
        <v>84</v>
      </c>
      <c r="C1613" s="1">
        <v>37500000</v>
      </c>
      <c r="D1613" s="1">
        <v>37500000</v>
      </c>
    </row>
    <row r="1614" spans="1:4">
      <c r="A1614" s="3" t="s">
        <v>33</v>
      </c>
      <c r="B1614" s="2" t="s">
        <v>34</v>
      </c>
      <c r="C1614" s="1">
        <v>43000000</v>
      </c>
      <c r="D1614" s="1">
        <v>43000000</v>
      </c>
    </row>
    <row r="1615" spans="1:4">
      <c r="A1615" s="3" t="s">
        <v>12</v>
      </c>
      <c r="B1615" s="2" t="s">
        <v>13</v>
      </c>
      <c r="C1615" s="1">
        <v>22007000</v>
      </c>
      <c r="D1615" s="1">
        <v>22007000</v>
      </c>
    </row>
    <row r="1616" spans="1:4" s="6" customFormat="1">
      <c r="A1616" s="5" t="s">
        <v>20</v>
      </c>
      <c r="B1616" s="6" t="s">
        <v>560</v>
      </c>
      <c r="C1616" s="7">
        <f>SUM(C1617:C1620)</f>
        <v>339450000</v>
      </c>
      <c r="D1616" s="7">
        <f>SUM(D1617:D1620)</f>
        <v>339450000</v>
      </c>
    </row>
    <row r="1617" spans="1:4">
      <c r="A1617" s="3" t="s">
        <v>10</v>
      </c>
      <c r="B1617" s="2" t="s">
        <v>11</v>
      </c>
      <c r="C1617" s="1">
        <v>91900000</v>
      </c>
      <c r="D1617" s="1">
        <v>91900000</v>
      </c>
    </row>
    <row r="1618" spans="1:4">
      <c r="A1618" s="3" t="s">
        <v>83</v>
      </c>
      <c r="B1618" s="2" t="s">
        <v>84</v>
      </c>
      <c r="C1618" s="1">
        <v>20550000</v>
      </c>
      <c r="D1618" s="1">
        <v>20550000</v>
      </c>
    </row>
    <row r="1619" spans="1:4">
      <c r="A1619" s="3" t="s">
        <v>33</v>
      </c>
      <c r="B1619" s="2" t="s">
        <v>34</v>
      </c>
      <c r="C1619" s="1">
        <v>171000000</v>
      </c>
      <c r="D1619" s="1">
        <v>171000000</v>
      </c>
    </row>
    <row r="1620" spans="1:4">
      <c r="A1620" s="3" t="s">
        <v>12</v>
      </c>
      <c r="B1620" s="2" t="s">
        <v>13</v>
      </c>
      <c r="C1620" s="1">
        <v>56000000</v>
      </c>
      <c r="D1620" s="1">
        <v>56000000</v>
      </c>
    </row>
    <row r="1621" spans="1:4" s="6" customFormat="1">
      <c r="A1621" s="5" t="s">
        <v>561</v>
      </c>
      <c r="B1621" s="6" t="s">
        <v>562</v>
      </c>
      <c r="C1621" s="7">
        <f>SUM(C1622,C1629,C1716)</f>
        <v>335861668000</v>
      </c>
      <c r="D1621" s="7">
        <f>SUM(D1622,D1629,D1716)</f>
        <v>335861668000</v>
      </c>
    </row>
    <row r="1622" spans="1:4" s="6" customFormat="1">
      <c r="A1622" s="5" t="s">
        <v>563</v>
      </c>
      <c r="B1622" s="6" t="s">
        <v>564</v>
      </c>
      <c r="C1622" s="7">
        <f>SUM(C1623,C1626)</f>
        <v>52000000000</v>
      </c>
      <c r="D1622" s="7">
        <f>SUM(D1623,D1626)</f>
        <v>52000000000</v>
      </c>
    </row>
    <row r="1623" spans="1:4" s="6" customFormat="1">
      <c r="A1623" s="5" t="s">
        <v>14</v>
      </c>
      <c r="B1623" s="6" t="s">
        <v>565</v>
      </c>
      <c r="C1623" s="7">
        <f>C1624</f>
        <v>2000000000</v>
      </c>
      <c r="D1623" s="7">
        <f>D1624</f>
        <v>2000000000</v>
      </c>
    </row>
    <row r="1624" spans="1:4">
      <c r="A1624" s="3" t="s">
        <v>16</v>
      </c>
      <c r="B1624" s="2" t="s">
        <v>566</v>
      </c>
      <c r="C1624" s="1">
        <f>C1625</f>
        <v>2000000000</v>
      </c>
      <c r="D1624" s="1">
        <f>D1625</f>
        <v>2000000000</v>
      </c>
    </row>
    <row r="1625" spans="1:4">
      <c r="A1625" s="3" t="s">
        <v>239</v>
      </c>
      <c r="B1625" s="2" t="s">
        <v>240</v>
      </c>
      <c r="C1625" s="1">
        <v>2000000000</v>
      </c>
      <c r="D1625" s="1">
        <v>2000000000</v>
      </c>
    </row>
    <row r="1626" spans="1:4" s="6" customFormat="1">
      <c r="A1626" s="5" t="s">
        <v>94</v>
      </c>
      <c r="B1626" s="6" t="s">
        <v>567</v>
      </c>
      <c r="C1626" s="7">
        <f>C1627</f>
        <v>50000000000</v>
      </c>
      <c r="D1626" s="7">
        <f>D1627</f>
        <v>50000000000</v>
      </c>
    </row>
    <row r="1627" spans="1:4">
      <c r="A1627" s="3" t="s">
        <v>16</v>
      </c>
      <c r="B1627" s="2" t="s">
        <v>568</v>
      </c>
      <c r="C1627" s="1">
        <f>C1628</f>
        <v>50000000000</v>
      </c>
      <c r="D1627" s="1">
        <f>D1628</f>
        <v>50000000000</v>
      </c>
    </row>
    <row r="1628" spans="1:4">
      <c r="A1628" s="3" t="s">
        <v>569</v>
      </c>
      <c r="B1628" s="2" t="s">
        <v>570</v>
      </c>
      <c r="C1628" s="1">
        <v>50000000000</v>
      </c>
      <c r="D1628" s="1">
        <v>50000000000</v>
      </c>
    </row>
    <row r="1629" spans="1:4" s="6" customFormat="1">
      <c r="A1629" s="5" t="s">
        <v>571</v>
      </c>
      <c r="B1629" s="6" t="s">
        <v>93</v>
      </c>
      <c r="C1629" s="7">
        <f>SUM(C1630,C1666)</f>
        <v>5048146000</v>
      </c>
      <c r="D1629" s="7">
        <f>SUM(D1630,D1666)</f>
        <v>5048146000</v>
      </c>
    </row>
    <row r="1630" spans="1:4" s="6" customFormat="1">
      <c r="A1630" s="5" t="s">
        <v>20</v>
      </c>
      <c r="B1630" s="6" t="s">
        <v>572</v>
      </c>
      <c r="C1630" s="7">
        <f>SUM(C1631,C1634,C1636,C1640,C1644,C1648,C1652,C1656,C1661)</f>
        <v>781339000</v>
      </c>
      <c r="D1630" s="7">
        <f>SUM(D1631,D1634,D1636,D1640,D1644,D1648,D1652,D1656,D1661)</f>
        <v>781339000</v>
      </c>
    </row>
    <row r="1631" spans="1:4">
      <c r="A1631" s="3" t="s">
        <v>16</v>
      </c>
      <c r="B1631" s="2" t="s">
        <v>573</v>
      </c>
      <c r="C1631" s="1">
        <f>SUM(C1632:C1633)</f>
        <v>54400000</v>
      </c>
      <c r="D1631" s="1">
        <f>SUM(D1632:D1633)</f>
        <v>54400000</v>
      </c>
    </row>
    <row r="1632" spans="1:4">
      <c r="A1632" s="3" t="s">
        <v>10</v>
      </c>
      <c r="B1632" s="2" t="s">
        <v>11</v>
      </c>
      <c r="C1632" s="1">
        <v>29500000</v>
      </c>
      <c r="D1632" s="1">
        <v>29500000</v>
      </c>
    </row>
    <row r="1633" spans="1:4">
      <c r="A1633" s="3" t="s">
        <v>12</v>
      </c>
      <c r="B1633" s="2" t="s">
        <v>13</v>
      </c>
      <c r="C1633" s="1">
        <v>24900000</v>
      </c>
      <c r="D1633" s="1">
        <v>24900000</v>
      </c>
    </row>
    <row r="1634" spans="1:4">
      <c r="A1634" s="3" t="s">
        <v>18</v>
      </c>
      <c r="B1634" s="2" t="s">
        <v>574</v>
      </c>
      <c r="C1634" s="1">
        <f>C1635</f>
        <v>121829000</v>
      </c>
      <c r="D1634" s="1">
        <f>D1635</f>
        <v>121829000</v>
      </c>
    </row>
    <row r="1635" spans="1:4">
      <c r="A1635" s="3" t="s">
        <v>12</v>
      </c>
      <c r="B1635" s="2" t="s">
        <v>13</v>
      </c>
      <c r="C1635" s="1">
        <v>121829000</v>
      </c>
      <c r="D1635" s="1">
        <v>121829000</v>
      </c>
    </row>
    <row r="1636" spans="1:4">
      <c r="A1636" s="3" t="s">
        <v>42</v>
      </c>
      <c r="B1636" s="2" t="s">
        <v>575</v>
      </c>
      <c r="C1636" s="1">
        <f>SUM(C1637:C1639)</f>
        <v>26780000</v>
      </c>
      <c r="D1636" s="1">
        <f>SUM(D1637:D1639)</f>
        <v>26780000</v>
      </c>
    </row>
    <row r="1637" spans="1:4">
      <c r="A1637" s="3" t="s">
        <v>10</v>
      </c>
      <c r="B1637" s="2" t="s">
        <v>11</v>
      </c>
      <c r="C1637" s="1">
        <v>15200000</v>
      </c>
      <c r="D1637" s="1">
        <v>15200000</v>
      </c>
    </row>
    <row r="1638" spans="1:4">
      <c r="A1638" s="3" t="s">
        <v>33</v>
      </c>
      <c r="B1638" s="2" t="s">
        <v>34</v>
      </c>
      <c r="C1638" s="1">
        <v>6800000</v>
      </c>
      <c r="D1638" s="1">
        <v>6800000</v>
      </c>
    </row>
    <row r="1639" spans="1:4">
      <c r="A1639" s="3" t="s">
        <v>12</v>
      </c>
      <c r="B1639" s="2" t="s">
        <v>13</v>
      </c>
      <c r="C1639" s="1">
        <v>4780000</v>
      </c>
      <c r="D1639" s="1">
        <v>4780000</v>
      </c>
    </row>
    <row r="1640" spans="1:4">
      <c r="A1640" s="3" t="s">
        <v>44</v>
      </c>
      <c r="B1640" s="2" t="s">
        <v>576</v>
      </c>
      <c r="C1640" s="1">
        <f>SUM(C1641:C1643)</f>
        <v>80020000</v>
      </c>
      <c r="D1640" s="1">
        <f>SUM(D1641:D1643)</f>
        <v>80020000</v>
      </c>
    </row>
    <row r="1641" spans="1:4">
      <c r="A1641" s="3" t="s">
        <v>10</v>
      </c>
      <c r="B1641" s="2" t="s">
        <v>11</v>
      </c>
      <c r="C1641" s="1">
        <v>47600000</v>
      </c>
      <c r="D1641" s="1">
        <v>47600000</v>
      </c>
    </row>
    <row r="1642" spans="1:4">
      <c r="A1642" s="3" t="s">
        <v>33</v>
      </c>
      <c r="B1642" s="2" t="s">
        <v>34</v>
      </c>
      <c r="C1642" s="1">
        <v>10800000</v>
      </c>
      <c r="D1642" s="1">
        <v>10800000</v>
      </c>
    </row>
    <row r="1643" spans="1:4">
      <c r="A1643" s="3" t="s">
        <v>12</v>
      </c>
      <c r="B1643" s="2" t="s">
        <v>13</v>
      </c>
      <c r="C1643" s="1">
        <v>21620000</v>
      </c>
      <c r="D1643" s="1">
        <v>21620000</v>
      </c>
    </row>
    <row r="1644" spans="1:4">
      <c r="A1644" s="3" t="s">
        <v>46</v>
      </c>
      <c r="B1644" s="2" t="s">
        <v>577</v>
      </c>
      <c r="C1644" s="1">
        <f>SUM(C1645:C1647)</f>
        <v>124699000</v>
      </c>
      <c r="D1644" s="1">
        <f>SUM(D1645:D1647)</f>
        <v>124699000</v>
      </c>
    </row>
    <row r="1645" spans="1:4">
      <c r="A1645" s="3" t="s">
        <v>10</v>
      </c>
      <c r="B1645" s="2" t="s">
        <v>11</v>
      </c>
      <c r="C1645" s="1">
        <v>35687000</v>
      </c>
      <c r="D1645" s="1">
        <v>35687000</v>
      </c>
    </row>
    <row r="1646" spans="1:4">
      <c r="A1646" s="3" t="s">
        <v>33</v>
      </c>
      <c r="B1646" s="2" t="s">
        <v>34</v>
      </c>
      <c r="C1646" s="1">
        <v>37800000</v>
      </c>
      <c r="D1646" s="1">
        <v>37800000</v>
      </c>
    </row>
    <row r="1647" spans="1:4">
      <c r="A1647" s="3" t="s">
        <v>12</v>
      </c>
      <c r="B1647" s="2" t="s">
        <v>13</v>
      </c>
      <c r="C1647" s="1">
        <v>51212000</v>
      </c>
      <c r="D1647" s="1">
        <v>51212000</v>
      </c>
    </row>
    <row r="1648" spans="1:4">
      <c r="A1648" s="3" t="s">
        <v>54</v>
      </c>
      <c r="B1648" s="2" t="s">
        <v>578</v>
      </c>
      <c r="C1648" s="1">
        <f>SUM(C1649:C1651)</f>
        <v>78357000</v>
      </c>
      <c r="D1648" s="1">
        <f>SUM(D1649:D1651)</f>
        <v>78357000</v>
      </c>
    </row>
    <row r="1649" spans="1:4">
      <c r="A1649" s="3" t="s">
        <v>10</v>
      </c>
      <c r="B1649" s="2" t="s">
        <v>11</v>
      </c>
      <c r="C1649" s="1">
        <v>31237000</v>
      </c>
      <c r="D1649" s="1">
        <v>31237000</v>
      </c>
    </row>
    <row r="1650" spans="1:4">
      <c r="A1650" s="3" t="s">
        <v>12</v>
      </c>
      <c r="B1650" s="2" t="s">
        <v>13</v>
      </c>
      <c r="C1650" s="1">
        <v>6640000</v>
      </c>
      <c r="D1650" s="1">
        <v>6640000</v>
      </c>
    </row>
    <row r="1651" spans="1:4">
      <c r="A1651" s="3" t="s">
        <v>68</v>
      </c>
      <c r="B1651" s="2" t="s">
        <v>69</v>
      </c>
      <c r="C1651" s="1">
        <v>40480000</v>
      </c>
      <c r="D1651" s="1">
        <v>40480000</v>
      </c>
    </row>
    <row r="1652" spans="1:4">
      <c r="A1652" s="3" t="s">
        <v>56</v>
      </c>
      <c r="B1652" s="2" t="s">
        <v>579</v>
      </c>
      <c r="C1652" s="1">
        <f>SUM(C1653:C1655)</f>
        <v>21544000</v>
      </c>
      <c r="D1652" s="1">
        <f>SUM(D1653:D1655)</f>
        <v>21544000</v>
      </c>
    </row>
    <row r="1653" spans="1:4">
      <c r="A1653" s="3" t="s">
        <v>10</v>
      </c>
      <c r="B1653" s="2" t="s">
        <v>11</v>
      </c>
      <c r="C1653" s="1">
        <v>6412000</v>
      </c>
      <c r="D1653" s="1">
        <v>6412000</v>
      </c>
    </row>
    <row r="1654" spans="1:4">
      <c r="A1654" s="3" t="s">
        <v>33</v>
      </c>
      <c r="B1654" s="2" t="s">
        <v>34</v>
      </c>
      <c r="C1654" s="1">
        <v>10800000</v>
      </c>
      <c r="D1654" s="1">
        <v>10800000</v>
      </c>
    </row>
    <row r="1655" spans="1:4">
      <c r="A1655" s="3" t="s">
        <v>12</v>
      </c>
      <c r="B1655" s="2" t="s">
        <v>13</v>
      </c>
      <c r="C1655" s="1">
        <v>4332000</v>
      </c>
      <c r="D1655" s="1">
        <v>4332000</v>
      </c>
    </row>
    <row r="1656" spans="1:4">
      <c r="A1656" s="3" t="s">
        <v>58</v>
      </c>
      <c r="B1656" s="2" t="s">
        <v>580</v>
      </c>
      <c r="C1656" s="1">
        <f>SUM(C1657:C1660)</f>
        <v>110260000</v>
      </c>
      <c r="D1656" s="1">
        <f>SUM(D1657:D1660)</f>
        <v>110260000</v>
      </c>
    </row>
    <row r="1657" spans="1:4">
      <c r="A1657" s="3" t="s">
        <v>10</v>
      </c>
      <c r="B1657" s="2" t="s">
        <v>11</v>
      </c>
      <c r="C1657" s="1">
        <v>2650000</v>
      </c>
      <c r="D1657" s="1">
        <v>2650000</v>
      </c>
    </row>
    <row r="1658" spans="1:4">
      <c r="A1658" s="3" t="s">
        <v>33</v>
      </c>
      <c r="B1658" s="2" t="s">
        <v>34</v>
      </c>
      <c r="C1658" s="1">
        <v>15400000</v>
      </c>
      <c r="D1658" s="1">
        <v>15400000</v>
      </c>
    </row>
    <row r="1659" spans="1:4">
      <c r="A1659" s="3" t="s">
        <v>12</v>
      </c>
      <c r="B1659" s="2" t="s">
        <v>13</v>
      </c>
      <c r="C1659" s="1">
        <v>1660000</v>
      </c>
      <c r="D1659" s="1">
        <v>1660000</v>
      </c>
    </row>
    <row r="1660" spans="1:4">
      <c r="A1660" s="3" t="s">
        <v>35</v>
      </c>
      <c r="B1660" s="2" t="s">
        <v>36</v>
      </c>
      <c r="C1660" s="1">
        <v>90550000</v>
      </c>
      <c r="D1660" s="1">
        <v>90550000</v>
      </c>
    </row>
    <row r="1661" spans="1:4">
      <c r="A1661" s="3" t="s">
        <v>60</v>
      </c>
      <c r="B1661" s="2" t="s">
        <v>581</v>
      </c>
      <c r="C1661" s="1">
        <f>SUM(C1662:C1665)</f>
        <v>163450000</v>
      </c>
      <c r="D1661" s="1">
        <f>SUM(D1662:D1665)</f>
        <v>163450000</v>
      </c>
    </row>
    <row r="1662" spans="1:4">
      <c r="A1662" s="3" t="s">
        <v>10</v>
      </c>
      <c r="B1662" s="2" t="s">
        <v>11</v>
      </c>
      <c r="C1662" s="1">
        <v>20200000</v>
      </c>
      <c r="D1662" s="1">
        <v>20200000</v>
      </c>
    </row>
    <row r="1663" spans="1:4">
      <c r="A1663" s="3" t="s">
        <v>33</v>
      </c>
      <c r="B1663" s="2" t="s">
        <v>34</v>
      </c>
      <c r="C1663" s="1">
        <v>46800000</v>
      </c>
      <c r="D1663" s="1">
        <v>46800000</v>
      </c>
    </row>
    <row r="1664" spans="1:4">
      <c r="A1664" s="3" t="s">
        <v>12</v>
      </c>
      <c r="B1664" s="2" t="s">
        <v>13</v>
      </c>
      <c r="C1664" s="1">
        <v>3320000</v>
      </c>
      <c r="D1664" s="1">
        <v>3320000</v>
      </c>
    </row>
    <row r="1665" spans="1:4">
      <c r="A1665" s="3" t="s">
        <v>35</v>
      </c>
      <c r="B1665" s="2" t="s">
        <v>36</v>
      </c>
      <c r="C1665" s="1">
        <v>93130000</v>
      </c>
      <c r="D1665" s="1">
        <v>93130000</v>
      </c>
    </row>
    <row r="1666" spans="1:4" s="6" customFormat="1">
      <c r="A1666" s="5" t="s">
        <v>177</v>
      </c>
      <c r="B1666" s="6" t="s">
        <v>582</v>
      </c>
      <c r="C1666" s="7">
        <f>SUM(C1667,C1670,C1673,C1679,C1686,C1691,C1696,C1700,C1705,C1710)</f>
        <v>4266807000</v>
      </c>
      <c r="D1666" s="7">
        <f>SUM(D1667,D1670,D1673,D1679,D1686,D1691,D1696,D1700,D1705,D1710)</f>
        <v>4266807000</v>
      </c>
    </row>
    <row r="1667" spans="1:4">
      <c r="A1667" s="3" t="s">
        <v>16</v>
      </c>
      <c r="B1667" s="2" t="s">
        <v>583</v>
      </c>
      <c r="C1667" s="1">
        <f>SUM(C1668:C1669)</f>
        <v>150000000</v>
      </c>
      <c r="D1667" s="1">
        <f>SUM(D1668:D1669)</f>
        <v>150000000</v>
      </c>
    </row>
    <row r="1668" spans="1:4">
      <c r="A1668" s="3" t="s">
        <v>10</v>
      </c>
      <c r="B1668" s="2" t="s">
        <v>11</v>
      </c>
      <c r="C1668" s="1">
        <v>83600000</v>
      </c>
      <c r="D1668" s="1">
        <v>83600000</v>
      </c>
    </row>
    <row r="1669" spans="1:4">
      <c r="A1669" s="3" t="s">
        <v>12</v>
      </c>
      <c r="B1669" s="2" t="s">
        <v>13</v>
      </c>
      <c r="C1669" s="1">
        <v>66400000</v>
      </c>
      <c r="D1669" s="1">
        <v>66400000</v>
      </c>
    </row>
    <row r="1670" spans="1:4">
      <c r="A1670" s="3" t="s">
        <v>18</v>
      </c>
      <c r="B1670" s="2" t="s">
        <v>584</v>
      </c>
      <c r="C1670" s="1">
        <f>SUM(C1671:C1672)</f>
        <v>228750000</v>
      </c>
      <c r="D1670" s="1">
        <f>SUM(D1671:D1672)</f>
        <v>228750000</v>
      </c>
    </row>
    <row r="1671" spans="1:4">
      <c r="A1671" s="3" t="s">
        <v>10</v>
      </c>
      <c r="B1671" s="2" t="s">
        <v>11</v>
      </c>
      <c r="C1671" s="1">
        <v>86250000</v>
      </c>
      <c r="D1671" s="1">
        <v>86250000</v>
      </c>
    </row>
    <row r="1672" spans="1:4">
      <c r="A1672" s="3" t="s">
        <v>12</v>
      </c>
      <c r="B1672" s="2" t="s">
        <v>13</v>
      </c>
      <c r="C1672" s="1">
        <v>142500000</v>
      </c>
      <c r="D1672" s="1">
        <v>142500000</v>
      </c>
    </row>
    <row r="1673" spans="1:4">
      <c r="A1673" s="3" t="s">
        <v>42</v>
      </c>
      <c r="B1673" s="2" t="s">
        <v>585</v>
      </c>
      <c r="C1673" s="1">
        <f>SUM(C1674:C1678)</f>
        <v>382033000</v>
      </c>
      <c r="D1673" s="1">
        <f>SUM(D1674:D1678)</f>
        <v>382033000</v>
      </c>
    </row>
    <row r="1674" spans="1:4">
      <c r="A1674" s="3" t="s">
        <v>10</v>
      </c>
      <c r="B1674" s="2" t="s">
        <v>11</v>
      </c>
      <c r="C1674" s="1">
        <v>13625000</v>
      </c>
      <c r="D1674" s="1">
        <v>13625000</v>
      </c>
    </row>
    <row r="1675" spans="1:4">
      <c r="A1675" s="3" t="s">
        <v>28</v>
      </c>
      <c r="B1675" s="2" t="s">
        <v>29</v>
      </c>
      <c r="C1675" s="1">
        <v>286000000</v>
      </c>
      <c r="D1675" s="1">
        <v>286000000</v>
      </c>
    </row>
    <row r="1676" spans="1:4">
      <c r="A1676" s="3" t="s">
        <v>12</v>
      </c>
      <c r="B1676" s="2" t="s">
        <v>13</v>
      </c>
      <c r="C1676" s="1">
        <v>60508000</v>
      </c>
      <c r="D1676" s="1">
        <v>60508000</v>
      </c>
    </row>
    <row r="1677" spans="1:4">
      <c r="A1677" s="3" t="s">
        <v>68</v>
      </c>
      <c r="B1677" s="2" t="s">
        <v>69</v>
      </c>
      <c r="C1677" s="1">
        <v>2550000</v>
      </c>
      <c r="D1677" s="1">
        <v>2550000</v>
      </c>
    </row>
    <row r="1678" spans="1:4">
      <c r="A1678" s="3" t="s">
        <v>533</v>
      </c>
      <c r="B1678" s="2" t="s">
        <v>534</v>
      </c>
      <c r="C1678" s="1">
        <v>19350000</v>
      </c>
      <c r="D1678" s="1">
        <v>19350000</v>
      </c>
    </row>
    <row r="1679" spans="1:4">
      <c r="A1679" s="3" t="s">
        <v>44</v>
      </c>
      <c r="B1679" s="2" t="s">
        <v>586</v>
      </c>
      <c r="C1679" s="1">
        <f>SUM(C1680:C1685)</f>
        <v>422918000</v>
      </c>
      <c r="D1679" s="1">
        <f>SUM(D1680:D1685)</f>
        <v>422918000</v>
      </c>
    </row>
    <row r="1680" spans="1:4">
      <c r="A1680" s="3" t="s">
        <v>10</v>
      </c>
      <c r="B1680" s="2" t="s">
        <v>11</v>
      </c>
      <c r="C1680" s="1">
        <v>26830000</v>
      </c>
      <c r="D1680" s="1">
        <v>26830000</v>
      </c>
    </row>
    <row r="1681" spans="1:4">
      <c r="A1681" s="3" t="s">
        <v>28</v>
      </c>
      <c r="B1681" s="2" t="s">
        <v>29</v>
      </c>
      <c r="C1681" s="1">
        <v>211000000</v>
      </c>
      <c r="D1681" s="1">
        <v>211000000</v>
      </c>
    </row>
    <row r="1682" spans="1:4">
      <c r="A1682" s="3" t="s">
        <v>101</v>
      </c>
      <c r="B1682" s="2" t="s">
        <v>102</v>
      </c>
      <c r="C1682" s="1">
        <v>100000000</v>
      </c>
      <c r="D1682" s="1">
        <v>100000000</v>
      </c>
    </row>
    <row r="1683" spans="1:4">
      <c r="A1683" s="3" t="s">
        <v>12</v>
      </c>
      <c r="B1683" s="2" t="s">
        <v>13</v>
      </c>
      <c r="C1683" s="1">
        <v>64676000</v>
      </c>
      <c r="D1683" s="1">
        <v>64676000</v>
      </c>
    </row>
    <row r="1684" spans="1:4">
      <c r="A1684" s="3" t="s">
        <v>68</v>
      </c>
      <c r="B1684" s="2" t="s">
        <v>69</v>
      </c>
      <c r="C1684" s="1">
        <v>7512000</v>
      </c>
      <c r="D1684" s="1">
        <v>7512000</v>
      </c>
    </row>
    <row r="1685" spans="1:4">
      <c r="A1685" s="3" t="s">
        <v>533</v>
      </c>
      <c r="B1685" s="2" t="s">
        <v>534</v>
      </c>
      <c r="C1685" s="1">
        <v>12900000</v>
      </c>
      <c r="D1685" s="1">
        <v>12900000</v>
      </c>
    </row>
    <row r="1686" spans="1:4">
      <c r="A1686" s="3" t="s">
        <v>46</v>
      </c>
      <c r="B1686" s="2" t="s">
        <v>587</v>
      </c>
      <c r="C1686" s="1">
        <f>SUM(C1687:C1690)</f>
        <v>341129000</v>
      </c>
      <c r="D1686" s="1">
        <f>SUM(D1687:D1690)</f>
        <v>341129000</v>
      </c>
    </row>
    <row r="1687" spans="1:4">
      <c r="A1687" s="3" t="s">
        <v>10</v>
      </c>
      <c r="B1687" s="2" t="s">
        <v>11</v>
      </c>
      <c r="C1687" s="1">
        <v>33375000</v>
      </c>
      <c r="D1687" s="1">
        <v>33375000</v>
      </c>
    </row>
    <row r="1688" spans="1:4">
      <c r="A1688" s="3" t="s">
        <v>28</v>
      </c>
      <c r="B1688" s="2" t="s">
        <v>29</v>
      </c>
      <c r="C1688" s="1">
        <v>200000000</v>
      </c>
      <c r="D1688" s="1">
        <v>200000000</v>
      </c>
    </row>
    <row r="1689" spans="1:4">
      <c r="A1689" s="3" t="s">
        <v>12</v>
      </c>
      <c r="B1689" s="2" t="s">
        <v>13</v>
      </c>
      <c r="C1689" s="1">
        <v>75504000</v>
      </c>
      <c r="D1689" s="1">
        <v>75504000</v>
      </c>
    </row>
    <row r="1690" spans="1:4">
      <c r="A1690" s="3" t="s">
        <v>533</v>
      </c>
      <c r="B1690" s="2" t="s">
        <v>534</v>
      </c>
      <c r="C1690" s="1">
        <v>32250000</v>
      </c>
      <c r="D1690" s="1">
        <v>32250000</v>
      </c>
    </row>
    <row r="1691" spans="1:4">
      <c r="A1691" s="3" t="s">
        <v>54</v>
      </c>
      <c r="B1691" s="2" t="s">
        <v>588</v>
      </c>
      <c r="C1691" s="1">
        <f>SUM(C1692:C1695)</f>
        <v>141768000</v>
      </c>
      <c r="D1691" s="1">
        <f>SUM(D1692:D1695)</f>
        <v>141768000</v>
      </c>
    </row>
    <row r="1692" spans="1:4">
      <c r="A1692" s="3" t="s">
        <v>10</v>
      </c>
      <c r="B1692" s="2" t="s">
        <v>11</v>
      </c>
      <c r="C1692" s="1">
        <v>22000000</v>
      </c>
      <c r="D1692" s="1">
        <v>22000000</v>
      </c>
    </row>
    <row r="1693" spans="1:4">
      <c r="A1693" s="3" t="s">
        <v>28</v>
      </c>
      <c r="B1693" s="2" t="s">
        <v>29</v>
      </c>
      <c r="C1693" s="1">
        <v>70000000</v>
      </c>
      <c r="D1693" s="1">
        <v>70000000</v>
      </c>
    </row>
    <row r="1694" spans="1:4">
      <c r="A1694" s="3" t="s">
        <v>12</v>
      </c>
      <c r="B1694" s="2" t="s">
        <v>13</v>
      </c>
      <c r="C1694" s="1">
        <v>23968000</v>
      </c>
      <c r="D1694" s="1">
        <v>23968000</v>
      </c>
    </row>
    <row r="1695" spans="1:4">
      <c r="A1695" s="3" t="s">
        <v>533</v>
      </c>
      <c r="B1695" s="2" t="s">
        <v>534</v>
      </c>
      <c r="C1695" s="1">
        <v>25800000</v>
      </c>
      <c r="D1695" s="1">
        <v>25800000</v>
      </c>
    </row>
    <row r="1696" spans="1:4">
      <c r="A1696" s="3" t="s">
        <v>56</v>
      </c>
      <c r="B1696" s="2" t="s">
        <v>589</v>
      </c>
      <c r="C1696" s="1">
        <f>SUM(C1697:C1699)</f>
        <v>1369350000</v>
      </c>
      <c r="D1696" s="1">
        <f>SUM(D1697:D1699)</f>
        <v>1369350000</v>
      </c>
    </row>
    <row r="1697" spans="1:4">
      <c r="A1697" s="3" t="s">
        <v>10</v>
      </c>
      <c r="B1697" s="2" t="s">
        <v>11</v>
      </c>
      <c r="C1697" s="1">
        <v>31450000</v>
      </c>
      <c r="D1697" s="1">
        <v>31450000</v>
      </c>
    </row>
    <row r="1698" spans="1:4">
      <c r="A1698" s="3" t="s">
        <v>28</v>
      </c>
      <c r="B1698" s="2" t="s">
        <v>29</v>
      </c>
      <c r="C1698" s="1">
        <v>1179738000</v>
      </c>
      <c r="D1698" s="1">
        <v>1179738000</v>
      </c>
    </row>
    <row r="1699" spans="1:4">
      <c r="A1699" s="3" t="s">
        <v>12</v>
      </c>
      <c r="B1699" s="2" t="s">
        <v>13</v>
      </c>
      <c r="C1699" s="1">
        <v>158162000</v>
      </c>
      <c r="D1699" s="1">
        <v>158162000</v>
      </c>
    </row>
    <row r="1700" spans="1:4">
      <c r="A1700" s="3" t="s">
        <v>58</v>
      </c>
      <c r="B1700" s="2" t="s">
        <v>590</v>
      </c>
      <c r="C1700" s="1">
        <f>SUM(C1701:C1704)</f>
        <v>178225000</v>
      </c>
      <c r="D1700" s="1">
        <f>SUM(D1701:D1704)</f>
        <v>178225000</v>
      </c>
    </row>
    <row r="1701" spans="1:4">
      <c r="A1701" s="3" t="s">
        <v>10</v>
      </c>
      <c r="B1701" s="2" t="s">
        <v>11</v>
      </c>
      <c r="C1701" s="1">
        <v>3425000</v>
      </c>
      <c r="D1701" s="1">
        <v>3425000</v>
      </c>
    </row>
    <row r="1702" spans="1:4">
      <c r="A1702" s="3" t="s">
        <v>33</v>
      </c>
      <c r="B1702" s="2" t="s">
        <v>34</v>
      </c>
      <c r="C1702" s="1">
        <v>14100000</v>
      </c>
      <c r="D1702" s="1">
        <v>14100000</v>
      </c>
    </row>
    <row r="1703" spans="1:4">
      <c r="A1703" s="3" t="s">
        <v>12</v>
      </c>
      <c r="B1703" s="2" t="s">
        <v>13</v>
      </c>
      <c r="C1703" s="1">
        <v>3320000</v>
      </c>
      <c r="D1703" s="1">
        <v>3320000</v>
      </c>
    </row>
    <row r="1704" spans="1:4">
      <c r="A1704" s="3" t="s">
        <v>35</v>
      </c>
      <c r="B1704" s="2" t="s">
        <v>36</v>
      </c>
      <c r="C1704" s="1">
        <v>157380000</v>
      </c>
      <c r="D1704" s="1">
        <v>157380000</v>
      </c>
    </row>
    <row r="1705" spans="1:4">
      <c r="A1705" s="3" t="s">
        <v>60</v>
      </c>
      <c r="B1705" s="2" t="s">
        <v>591</v>
      </c>
      <c r="C1705" s="1">
        <f>SUM(C1706:C1709)</f>
        <v>341200000</v>
      </c>
      <c r="D1705" s="1">
        <f>SUM(D1706:D1709)</f>
        <v>341200000</v>
      </c>
    </row>
    <row r="1706" spans="1:4">
      <c r="A1706" s="3" t="s">
        <v>10</v>
      </c>
      <c r="B1706" s="2" t="s">
        <v>11</v>
      </c>
      <c r="C1706" s="1">
        <v>99800000</v>
      </c>
      <c r="D1706" s="1">
        <v>99800000</v>
      </c>
    </row>
    <row r="1707" spans="1:4">
      <c r="A1707" s="3" t="s">
        <v>28</v>
      </c>
      <c r="B1707" s="2" t="s">
        <v>29</v>
      </c>
      <c r="C1707" s="1">
        <v>25890000</v>
      </c>
      <c r="D1707" s="1">
        <v>25890000</v>
      </c>
    </row>
    <row r="1708" spans="1:4">
      <c r="A1708" s="3" t="s">
        <v>77</v>
      </c>
      <c r="B1708" s="2" t="s">
        <v>78</v>
      </c>
      <c r="C1708" s="1">
        <v>33552000</v>
      </c>
      <c r="D1708" s="1">
        <v>33552000</v>
      </c>
    </row>
    <row r="1709" spans="1:4">
      <c r="A1709" s="3" t="s">
        <v>12</v>
      </c>
      <c r="B1709" s="2" t="s">
        <v>13</v>
      </c>
      <c r="C1709" s="1">
        <v>181958000</v>
      </c>
      <c r="D1709" s="1">
        <v>181958000</v>
      </c>
    </row>
    <row r="1710" spans="1:4">
      <c r="A1710" s="3" t="s">
        <v>62</v>
      </c>
      <c r="B1710" s="2" t="s">
        <v>592</v>
      </c>
      <c r="C1710" s="1">
        <f>SUM(C1711:C1715)</f>
        <v>711434000</v>
      </c>
      <c r="D1710" s="1">
        <f>SUM(D1711:D1715)</f>
        <v>711434000</v>
      </c>
    </row>
    <row r="1711" spans="1:4">
      <c r="A1711" s="3" t="s">
        <v>10</v>
      </c>
      <c r="B1711" s="2" t="s">
        <v>11</v>
      </c>
      <c r="C1711" s="1">
        <v>17000000</v>
      </c>
      <c r="D1711" s="1">
        <v>17000000</v>
      </c>
    </row>
    <row r="1712" spans="1:4">
      <c r="A1712" s="3" t="s">
        <v>10</v>
      </c>
      <c r="B1712" s="2" t="s">
        <v>11</v>
      </c>
      <c r="C1712" s="1">
        <v>2779000</v>
      </c>
      <c r="D1712" s="1">
        <v>2779000</v>
      </c>
    </row>
    <row r="1713" spans="1:4">
      <c r="A1713" s="3" t="s">
        <v>28</v>
      </c>
      <c r="B1713" s="2" t="s">
        <v>29</v>
      </c>
      <c r="C1713" s="1">
        <v>528800000</v>
      </c>
      <c r="D1713" s="1">
        <v>528800000</v>
      </c>
    </row>
    <row r="1714" spans="1:4">
      <c r="A1714" s="3" t="s">
        <v>12</v>
      </c>
      <c r="B1714" s="2" t="s">
        <v>13</v>
      </c>
      <c r="C1714" s="1">
        <v>154575000</v>
      </c>
      <c r="D1714" s="1">
        <v>154575000</v>
      </c>
    </row>
    <row r="1715" spans="1:4">
      <c r="A1715" s="3" t="s">
        <v>68</v>
      </c>
      <c r="B1715" s="2" t="s">
        <v>69</v>
      </c>
      <c r="C1715" s="1">
        <v>8280000</v>
      </c>
      <c r="D1715" s="1">
        <v>8280000</v>
      </c>
    </row>
    <row r="1716" spans="1:4" s="6" customFormat="1">
      <c r="A1716" s="5" t="s">
        <v>593</v>
      </c>
      <c r="B1716" s="6" t="s">
        <v>594</v>
      </c>
      <c r="C1716" s="7">
        <f>SUM(C1717,C1737)</f>
        <v>278813522000</v>
      </c>
      <c r="D1716" s="7">
        <f>SUM(D1717,D1737)</f>
        <v>278813522000</v>
      </c>
    </row>
    <row r="1717" spans="1:4" s="6" customFormat="1">
      <c r="A1717" s="5" t="s">
        <v>595</v>
      </c>
      <c r="B1717" s="6" t="s">
        <v>596</v>
      </c>
      <c r="C1717" s="7">
        <f>SUM(C1718,C1731,C1733,C1735)</f>
        <v>144161928000</v>
      </c>
      <c r="D1717" s="7">
        <f>SUM(D1718,D1731,D1733,D1735)</f>
        <v>144161928000</v>
      </c>
    </row>
    <row r="1718" spans="1:4">
      <c r="A1718" s="3" t="s">
        <v>16</v>
      </c>
      <c r="B1718" s="2" t="s">
        <v>597</v>
      </c>
      <c r="C1718" s="1">
        <f>SUM(C1719:C1730)</f>
        <v>63151671000</v>
      </c>
      <c r="D1718" s="1">
        <f>SUM(D1719:D1730)</f>
        <v>63151671000</v>
      </c>
    </row>
    <row r="1719" spans="1:4">
      <c r="A1719" s="3" t="s">
        <v>598</v>
      </c>
      <c r="B1719" s="2" t="s">
        <v>599</v>
      </c>
      <c r="C1719" s="1">
        <v>37746331000</v>
      </c>
      <c r="D1719" s="1">
        <v>37746331000</v>
      </c>
    </row>
    <row r="1720" spans="1:4">
      <c r="A1720" s="3" t="s">
        <v>600</v>
      </c>
      <c r="B1720" s="2" t="s">
        <v>601</v>
      </c>
      <c r="C1720" s="1">
        <v>574000</v>
      </c>
      <c r="D1720" s="1">
        <v>574000</v>
      </c>
    </row>
    <row r="1721" spans="1:4">
      <c r="A1721" s="3" t="s">
        <v>602</v>
      </c>
      <c r="B1721" s="2" t="s">
        <v>603</v>
      </c>
      <c r="C1721" s="1">
        <v>2403972000</v>
      </c>
      <c r="D1721" s="1">
        <v>2403972000</v>
      </c>
    </row>
    <row r="1722" spans="1:4">
      <c r="A1722" s="3" t="s">
        <v>604</v>
      </c>
      <c r="B1722" s="2" t="s">
        <v>605</v>
      </c>
      <c r="C1722" s="1">
        <v>720260000</v>
      </c>
      <c r="D1722" s="1">
        <v>720260000</v>
      </c>
    </row>
    <row r="1723" spans="1:4">
      <c r="A1723" s="3" t="s">
        <v>606</v>
      </c>
      <c r="B1723" s="2" t="s">
        <v>607</v>
      </c>
      <c r="C1723" s="1">
        <v>921440000</v>
      </c>
      <c r="D1723" s="1">
        <v>921440000</v>
      </c>
    </row>
    <row r="1724" spans="1:4">
      <c r="A1724" s="3" t="s">
        <v>608</v>
      </c>
      <c r="B1724" s="2" t="s">
        <v>609</v>
      </c>
      <c r="C1724" s="1">
        <v>2187445000</v>
      </c>
      <c r="D1724" s="1">
        <v>2187445000</v>
      </c>
    </row>
    <row r="1725" spans="1:4">
      <c r="A1725" s="3" t="s">
        <v>610</v>
      </c>
      <c r="B1725" s="2" t="s">
        <v>611</v>
      </c>
      <c r="C1725" s="1">
        <v>405079000</v>
      </c>
      <c r="D1725" s="1">
        <v>405079000</v>
      </c>
    </row>
    <row r="1726" spans="1:4">
      <c r="A1726" s="3" t="s">
        <v>612</v>
      </c>
      <c r="B1726" s="2" t="s">
        <v>613</v>
      </c>
      <c r="C1726" s="1">
        <v>1888388000</v>
      </c>
      <c r="D1726" s="1">
        <v>1888388000</v>
      </c>
    </row>
    <row r="1727" spans="1:4">
      <c r="A1727" s="3" t="s">
        <v>614</v>
      </c>
      <c r="B1727" s="2" t="s">
        <v>615</v>
      </c>
      <c r="C1727" s="1">
        <v>7894920000</v>
      </c>
      <c r="D1727" s="1">
        <v>7894920000</v>
      </c>
    </row>
    <row r="1728" spans="1:4">
      <c r="A1728" s="3" t="s">
        <v>616</v>
      </c>
      <c r="B1728" s="2" t="s">
        <v>617</v>
      </c>
      <c r="C1728" s="1">
        <v>1277510000</v>
      </c>
      <c r="D1728" s="1">
        <v>1277510000</v>
      </c>
    </row>
    <row r="1729" spans="1:4">
      <c r="A1729" s="3" t="s">
        <v>618</v>
      </c>
      <c r="B1729" s="2" t="s">
        <v>619</v>
      </c>
      <c r="C1729" s="1">
        <v>6086904000</v>
      </c>
      <c r="D1729" s="1">
        <v>6086904000</v>
      </c>
    </row>
    <row r="1730" spans="1:4">
      <c r="A1730" s="3" t="s">
        <v>620</v>
      </c>
      <c r="B1730" s="2" t="s">
        <v>621</v>
      </c>
      <c r="C1730" s="1">
        <v>1618848000</v>
      </c>
      <c r="D1730" s="1">
        <v>1618848000</v>
      </c>
    </row>
    <row r="1731" spans="1:4">
      <c r="A1731" s="3" t="s">
        <v>18</v>
      </c>
      <c r="B1731" s="2" t="s">
        <v>622</v>
      </c>
      <c r="C1731" s="1">
        <f>C1732</f>
        <v>18442000000</v>
      </c>
      <c r="D1731" s="1">
        <f>D1732</f>
        <v>18442000000</v>
      </c>
    </row>
    <row r="1732" spans="1:4">
      <c r="A1732" s="3" t="s">
        <v>623</v>
      </c>
      <c r="B1732" s="2" t="s">
        <v>624</v>
      </c>
      <c r="C1732" s="1">
        <v>18442000000</v>
      </c>
      <c r="D1732" s="1">
        <v>18442000000</v>
      </c>
    </row>
    <row r="1733" spans="1:4">
      <c r="A1733" s="3" t="s">
        <v>42</v>
      </c>
      <c r="B1733" s="2" t="s">
        <v>625</v>
      </c>
      <c r="C1733" s="1">
        <f>C1734</f>
        <v>129780000</v>
      </c>
      <c r="D1733" s="1">
        <f>D1734</f>
        <v>129780000</v>
      </c>
    </row>
    <row r="1734" spans="1:4">
      <c r="A1734" s="3" t="s">
        <v>626</v>
      </c>
      <c r="B1734" s="2" t="s">
        <v>625</v>
      </c>
      <c r="C1734" s="1">
        <v>129780000</v>
      </c>
      <c r="D1734" s="1">
        <v>129780000</v>
      </c>
    </row>
    <row r="1735" spans="1:4">
      <c r="A1735" s="3" t="s">
        <v>44</v>
      </c>
      <c r="B1735" s="2" t="s">
        <v>627</v>
      </c>
      <c r="C1735" s="1">
        <f>C1736</f>
        <v>62438477000</v>
      </c>
      <c r="D1735" s="1">
        <f>D1736</f>
        <v>62438477000</v>
      </c>
    </row>
    <row r="1736" spans="1:4">
      <c r="A1736" s="3" t="s">
        <v>628</v>
      </c>
      <c r="B1736" s="2" t="s">
        <v>629</v>
      </c>
      <c r="C1736" s="1">
        <v>62438477000</v>
      </c>
      <c r="D1736" s="1">
        <v>62438477000</v>
      </c>
    </row>
    <row r="1737" spans="1:4" s="6" customFormat="1">
      <c r="A1737" s="5" t="s">
        <v>630</v>
      </c>
      <c r="B1737" s="6" t="s">
        <v>631</v>
      </c>
      <c r="C1737" s="7">
        <f>SUM(C1738,C1742,C1745,C1747,C1749,C1751,C1754,C1760,C1762,C1764,C1767,C1770,C1775,C1777,C1780,C1785)</f>
        <v>134651594000</v>
      </c>
      <c r="D1737" s="7">
        <f>SUM(D1738,D1742,D1745,D1747,D1749,D1751,D1754,D1760,D1762,D1764,D1767,D1770,D1775,D1777,D1780,D1785)</f>
        <v>134651594000</v>
      </c>
    </row>
    <row r="1738" spans="1:4">
      <c r="A1738" s="3" t="s">
        <v>16</v>
      </c>
      <c r="B1738" s="2" t="s">
        <v>632</v>
      </c>
      <c r="C1738" s="1">
        <f>SUM(C1739:C1741)</f>
        <v>47701692000</v>
      </c>
      <c r="D1738" s="1">
        <f>SUM(D1739:D1741)</f>
        <v>47701692000</v>
      </c>
    </row>
    <row r="1739" spans="1:4">
      <c r="A1739" s="3" t="s">
        <v>633</v>
      </c>
      <c r="B1739" s="2" t="s">
        <v>634</v>
      </c>
      <c r="C1739" s="1">
        <v>42134534000</v>
      </c>
      <c r="D1739" s="1">
        <v>42134534000</v>
      </c>
    </row>
    <row r="1740" spans="1:4">
      <c r="A1740" s="3" t="s">
        <v>635</v>
      </c>
      <c r="B1740" s="2" t="s">
        <v>636</v>
      </c>
      <c r="C1740" s="1">
        <v>820800000</v>
      </c>
      <c r="D1740" s="1">
        <v>820800000</v>
      </c>
    </row>
    <row r="1741" spans="1:4">
      <c r="A1741" s="3" t="s">
        <v>637</v>
      </c>
      <c r="B1741" s="2" t="s">
        <v>638</v>
      </c>
      <c r="C1741" s="1">
        <v>4746358000</v>
      </c>
      <c r="D1741" s="1">
        <v>4746358000</v>
      </c>
    </row>
    <row r="1742" spans="1:4">
      <c r="A1742" s="3" t="s">
        <v>18</v>
      </c>
      <c r="B1742" s="2" t="s">
        <v>639</v>
      </c>
      <c r="C1742" s="1">
        <f>SUM(C1743:C1744)</f>
        <v>2288975000</v>
      </c>
      <c r="D1742" s="1">
        <f>SUM(D1743:D1744)</f>
        <v>2288975000</v>
      </c>
    </row>
    <row r="1743" spans="1:4">
      <c r="A1743" s="3" t="s">
        <v>637</v>
      </c>
      <c r="B1743" s="2" t="s">
        <v>638</v>
      </c>
      <c r="C1743" s="1">
        <v>960875000</v>
      </c>
      <c r="D1743" s="1">
        <v>960875000</v>
      </c>
    </row>
    <row r="1744" spans="1:4">
      <c r="A1744" s="3" t="s">
        <v>640</v>
      </c>
      <c r="B1744" s="2" t="s">
        <v>641</v>
      </c>
      <c r="C1744" s="1">
        <v>1328100000</v>
      </c>
      <c r="D1744" s="1">
        <v>1328100000</v>
      </c>
    </row>
    <row r="1745" spans="1:4">
      <c r="A1745" s="3" t="s">
        <v>42</v>
      </c>
      <c r="B1745" s="2" t="s">
        <v>642</v>
      </c>
      <c r="C1745" s="1">
        <f>C1746</f>
        <v>13317403000</v>
      </c>
      <c r="D1745" s="1">
        <f>D1746</f>
        <v>13317403000</v>
      </c>
    </row>
    <row r="1746" spans="1:4">
      <c r="A1746" s="3" t="s">
        <v>637</v>
      </c>
      <c r="B1746" s="2" t="s">
        <v>638</v>
      </c>
      <c r="C1746" s="1">
        <v>13317403000</v>
      </c>
      <c r="D1746" s="1">
        <v>13317403000</v>
      </c>
    </row>
    <row r="1747" spans="1:4">
      <c r="A1747" s="3" t="s">
        <v>44</v>
      </c>
      <c r="B1747" s="2" t="s">
        <v>643</v>
      </c>
      <c r="C1747" s="1">
        <f>C1748</f>
        <v>574097000</v>
      </c>
      <c r="D1747" s="1">
        <f>D1748</f>
        <v>574097000</v>
      </c>
    </row>
    <row r="1748" spans="1:4">
      <c r="A1748" s="3" t="s">
        <v>637</v>
      </c>
      <c r="B1748" s="2" t="s">
        <v>638</v>
      </c>
      <c r="C1748" s="1">
        <v>574097000</v>
      </c>
      <c r="D1748" s="1">
        <v>574097000</v>
      </c>
    </row>
    <row r="1749" spans="1:4">
      <c r="A1749" s="3" t="s">
        <v>46</v>
      </c>
      <c r="B1749" s="2" t="s">
        <v>644</v>
      </c>
      <c r="C1749" s="1">
        <f>C1750</f>
        <v>722897000</v>
      </c>
      <c r="D1749" s="1">
        <f>D1750</f>
        <v>722897000</v>
      </c>
    </row>
    <row r="1750" spans="1:4">
      <c r="A1750" s="3" t="s">
        <v>645</v>
      </c>
      <c r="B1750" s="2" t="s">
        <v>646</v>
      </c>
      <c r="C1750" s="1">
        <v>722897000</v>
      </c>
      <c r="D1750" s="1">
        <v>722897000</v>
      </c>
    </row>
    <row r="1751" spans="1:4">
      <c r="A1751" s="3" t="s">
        <v>54</v>
      </c>
      <c r="B1751" s="2" t="s">
        <v>647</v>
      </c>
      <c r="C1751" s="1">
        <f>SUM(C1752:C1753)</f>
        <v>980286000</v>
      </c>
      <c r="D1751" s="1">
        <f>SUM(D1752:D1753)</f>
        <v>980286000</v>
      </c>
    </row>
    <row r="1752" spans="1:4">
      <c r="A1752" s="3" t="s">
        <v>645</v>
      </c>
      <c r="B1752" s="2" t="s">
        <v>646</v>
      </c>
      <c r="C1752" s="1">
        <v>590286000</v>
      </c>
      <c r="D1752" s="1">
        <v>590286000</v>
      </c>
    </row>
    <row r="1753" spans="1:4">
      <c r="A1753" s="3" t="s">
        <v>637</v>
      </c>
      <c r="B1753" s="2" t="s">
        <v>638</v>
      </c>
      <c r="C1753" s="1">
        <v>390000000</v>
      </c>
      <c r="D1753" s="1">
        <v>390000000</v>
      </c>
    </row>
    <row r="1754" spans="1:4">
      <c r="A1754" s="3" t="s">
        <v>56</v>
      </c>
      <c r="B1754" s="2" t="s">
        <v>648</v>
      </c>
      <c r="C1754" s="1">
        <f>SUM(C1755:C1759)</f>
        <v>17136290000</v>
      </c>
      <c r="D1754" s="1">
        <f>SUM(D1755:D1759)</f>
        <v>17136290000</v>
      </c>
    </row>
    <row r="1755" spans="1:4">
      <c r="A1755" s="3" t="s">
        <v>649</v>
      </c>
      <c r="B1755" s="2" t="s">
        <v>650</v>
      </c>
      <c r="C1755" s="1">
        <v>14585807000</v>
      </c>
      <c r="D1755" s="1">
        <v>14585807000</v>
      </c>
    </row>
    <row r="1756" spans="1:4">
      <c r="A1756" s="3" t="s">
        <v>651</v>
      </c>
      <c r="B1756" s="2" t="s">
        <v>652</v>
      </c>
      <c r="C1756" s="1">
        <v>323950000</v>
      </c>
      <c r="D1756" s="1">
        <v>323950000</v>
      </c>
    </row>
    <row r="1757" spans="1:4">
      <c r="A1757" s="3" t="s">
        <v>653</v>
      </c>
      <c r="B1757" s="2" t="s">
        <v>654</v>
      </c>
      <c r="C1757" s="1">
        <v>324588000</v>
      </c>
      <c r="D1757" s="1">
        <v>324588000</v>
      </c>
    </row>
    <row r="1758" spans="1:4">
      <c r="A1758" s="3" t="s">
        <v>655</v>
      </c>
      <c r="B1758" s="2" t="s">
        <v>656</v>
      </c>
      <c r="C1758" s="1">
        <v>1543010000</v>
      </c>
      <c r="D1758" s="1">
        <v>1543010000</v>
      </c>
    </row>
    <row r="1759" spans="1:4">
      <c r="A1759" s="3" t="s">
        <v>657</v>
      </c>
      <c r="B1759" s="2" t="s">
        <v>658</v>
      </c>
      <c r="C1759" s="1">
        <v>358935000</v>
      </c>
      <c r="D1759" s="1">
        <v>358935000</v>
      </c>
    </row>
    <row r="1760" spans="1:4">
      <c r="A1760" s="3" t="s">
        <v>58</v>
      </c>
      <c r="B1760" s="2" t="s">
        <v>659</v>
      </c>
      <c r="C1760" s="1">
        <f>C1761</f>
        <v>1334425000</v>
      </c>
      <c r="D1760" s="1">
        <f>D1761</f>
        <v>1334425000</v>
      </c>
    </row>
    <row r="1761" spans="1:4">
      <c r="A1761" s="3" t="s">
        <v>653</v>
      </c>
      <c r="B1761" s="2" t="s">
        <v>654</v>
      </c>
      <c r="C1761" s="1">
        <v>1334425000</v>
      </c>
      <c r="D1761" s="1">
        <v>1334425000</v>
      </c>
    </row>
    <row r="1762" spans="1:4">
      <c r="A1762" s="3" t="s">
        <v>60</v>
      </c>
      <c r="B1762" s="2" t="s">
        <v>660</v>
      </c>
      <c r="C1762" s="1">
        <f>C1763</f>
        <v>3481440000</v>
      </c>
      <c r="D1762" s="1">
        <f>D1763</f>
        <v>3481440000</v>
      </c>
    </row>
    <row r="1763" spans="1:4">
      <c r="A1763" s="3" t="s">
        <v>640</v>
      </c>
      <c r="B1763" s="2" t="s">
        <v>641</v>
      </c>
      <c r="C1763" s="1">
        <v>3481440000</v>
      </c>
      <c r="D1763" s="1">
        <v>3481440000</v>
      </c>
    </row>
    <row r="1764" spans="1:4">
      <c r="A1764" s="3" t="s">
        <v>62</v>
      </c>
      <c r="B1764" s="2" t="s">
        <v>661</v>
      </c>
      <c r="C1764" s="1">
        <f>SUM(C1765:C1766)</f>
        <v>3804178000</v>
      </c>
      <c r="D1764" s="1">
        <f>SUM(D1765:D1766)</f>
        <v>3804178000</v>
      </c>
    </row>
    <row r="1765" spans="1:4">
      <c r="A1765" s="3" t="s">
        <v>645</v>
      </c>
      <c r="B1765" s="2" t="s">
        <v>646</v>
      </c>
      <c r="C1765" s="1">
        <v>186928000</v>
      </c>
      <c r="D1765" s="1">
        <v>186928000</v>
      </c>
    </row>
    <row r="1766" spans="1:4">
      <c r="A1766" s="3" t="s">
        <v>653</v>
      </c>
      <c r="B1766" s="2" t="s">
        <v>654</v>
      </c>
      <c r="C1766" s="1">
        <v>3617250000</v>
      </c>
      <c r="D1766" s="1">
        <v>3617250000</v>
      </c>
    </row>
    <row r="1767" spans="1:4">
      <c r="A1767" s="3" t="s">
        <v>122</v>
      </c>
      <c r="B1767" s="2" t="s">
        <v>662</v>
      </c>
      <c r="C1767" s="1">
        <f>SUM(C1768:C1769)</f>
        <v>153950000</v>
      </c>
      <c r="D1767" s="1">
        <f>SUM(D1768:D1769)</f>
        <v>153950000</v>
      </c>
    </row>
    <row r="1768" spans="1:4">
      <c r="A1768" s="3" t="s">
        <v>645</v>
      </c>
      <c r="B1768" s="2" t="s">
        <v>646</v>
      </c>
      <c r="C1768" s="1">
        <v>7050000</v>
      </c>
      <c r="D1768" s="1">
        <v>7050000</v>
      </c>
    </row>
    <row r="1769" spans="1:4">
      <c r="A1769" s="3" t="s">
        <v>653</v>
      </c>
      <c r="B1769" s="2" t="s">
        <v>654</v>
      </c>
      <c r="C1769" s="1">
        <v>146900000</v>
      </c>
      <c r="D1769" s="1">
        <v>146900000</v>
      </c>
    </row>
    <row r="1770" spans="1:4">
      <c r="A1770" s="3" t="s">
        <v>124</v>
      </c>
      <c r="B1770" s="2" t="s">
        <v>663</v>
      </c>
      <c r="C1770" s="1">
        <f>SUM(C1771:C1774)</f>
        <v>7080000000</v>
      </c>
      <c r="D1770" s="1">
        <f>SUM(D1771:D1774)</f>
        <v>7080000000</v>
      </c>
    </row>
    <row r="1771" spans="1:4">
      <c r="A1771" s="3" t="s">
        <v>645</v>
      </c>
      <c r="B1771" s="2" t="s">
        <v>646</v>
      </c>
      <c r="C1771" s="1">
        <v>3180000000</v>
      </c>
      <c r="D1771" s="1">
        <v>3180000000</v>
      </c>
    </row>
    <row r="1772" spans="1:4">
      <c r="A1772" s="3" t="s">
        <v>664</v>
      </c>
      <c r="B1772" s="2" t="s">
        <v>665</v>
      </c>
      <c r="C1772" s="1">
        <v>3180000000</v>
      </c>
      <c r="D1772" s="1">
        <v>3180000000</v>
      </c>
    </row>
    <row r="1773" spans="1:4">
      <c r="A1773" s="3" t="s">
        <v>666</v>
      </c>
      <c r="B1773" s="2" t="s">
        <v>667</v>
      </c>
      <c r="C1773" s="1">
        <v>120000000</v>
      </c>
      <c r="D1773" s="1">
        <v>120000000</v>
      </c>
    </row>
    <row r="1774" spans="1:4">
      <c r="A1774" s="3" t="s">
        <v>668</v>
      </c>
      <c r="B1774" s="2" t="s">
        <v>669</v>
      </c>
      <c r="C1774" s="1">
        <v>600000000</v>
      </c>
      <c r="D1774" s="1">
        <v>600000000</v>
      </c>
    </row>
    <row r="1775" spans="1:4">
      <c r="A1775" s="3" t="s">
        <v>126</v>
      </c>
      <c r="B1775" s="2" t="s">
        <v>670</v>
      </c>
      <c r="C1775" s="1">
        <v>15600000000</v>
      </c>
      <c r="D1775" s="1">
        <v>15600000000</v>
      </c>
    </row>
    <row r="1776" spans="1:4">
      <c r="A1776" s="3" t="s">
        <v>645</v>
      </c>
      <c r="B1776" s="2" t="s">
        <v>646</v>
      </c>
      <c r="C1776" s="1">
        <v>15600000000</v>
      </c>
      <c r="D1776" s="1">
        <v>15600000000</v>
      </c>
    </row>
    <row r="1777" spans="1:4">
      <c r="A1777" s="3" t="s">
        <v>128</v>
      </c>
      <c r="B1777" s="2" t="s">
        <v>671</v>
      </c>
      <c r="C1777" s="1">
        <f>SUM(C1778:C1779)</f>
        <v>47000000</v>
      </c>
      <c r="D1777" s="1">
        <f>SUM(D1778:D1779)</f>
        <v>47000000</v>
      </c>
    </row>
    <row r="1778" spans="1:4">
      <c r="A1778" s="3" t="s">
        <v>645</v>
      </c>
      <c r="B1778" s="2" t="s">
        <v>646</v>
      </c>
      <c r="C1778" s="1">
        <v>12000000</v>
      </c>
      <c r="D1778" s="1">
        <v>12000000</v>
      </c>
    </row>
    <row r="1779" spans="1:4">
      <c r="A1779" s="3" t="s">
        <v>672</v>
      </c>
      <c r="B1779" s="2" t="s">
        <v>673</v>
      </c>
      <c r="C1779" s="1">
        <v>35000000</v>
      </c>
      <c r="D1779" s="1">
        <v>35000000</v>
      </c>
    </row>
    <row r="1780" spans="1:4">
      <c r="A1780" s="3" t="s">
        <v>145</v>
      </c>
      <c r="B1780" s="2" t="s">
        <v>674</v>
      </c>
      <c r="C1780" s="1">
        <f>SUM(C1781:C1784)</f>
        <v>8336436000</v>
      </c>
      <c r="D1780" s="1">
        <f>SUM(D1781:D1784)</f>
        <v>8336436000</v>
      </c>
    </row>
    <row r="1781" spans="1:4">
      <c r="A1781" s="3" t="s">
        <v>214</v>
      </c>
      <c r="B1781" s="2" t="s">
        <v>215</v>
      </c>
      <c r="C1781" s="1">
        <v>2882020000</v>
      </c>
      <c r="D1781" s="1">
        <v>2882020000</v>
      </c>
    </row>
    <row r="1782" spans="1:4">
      <c r="A1782" s="3" t="s">
        <v>83</v>
      </c>
      <c r="B1782" s="2" t="s">
        <v>84</v>
      </c>
      <c r="C1782" s="1">
        <v>148950000</v>
      </c>
      <c r="D1782" s="1">
        <v>148950000</v>
      </c>
    </row>
    <row r="1783" spans="1:4">
      <c r="A1783" s="3" t="s">
        <v>77</v>
      </c>
      <c r="B1783" s="2" t="s">
        <v>78</v>
      </c>
      <c r="C1783" s="1">
        <v>2072604000</v>
      </c>
      <c r="D1783" s="1">
        <v>2072604000</v>
      </c>
    </row>
    <row r="1784" spans="1:4">
      <c r="A1784" s="3" t="s">
        <v>12</v>
      </c>
      <c r="B1784" s="2" t="s">
        <v>13</v>
      </c>
      <c r="C1784" s="1">
        <v>3232862000</v>
      </c>
      <c r="D1784" s="1">
        <v>3232862000</v>
      </c>
    </row>
    <row r="1785" spans="1:4">
      <c r="A1785" s="3" t="s">
        <v>147</v>
      </c>
      <c r="B1785" s="2" t="s">
        <v>675</v>
      </c>
      <c r="C1785" s="1">
        <f>SUM(C1786:C1788)</f>
        <v>12092525000</v>
      </c>
      <c r="D1785" s="1">
        <f>SUM(D1786:D1788)</f>
        <v>12092525000</v>
      </c>
    </row>
    <row r="1786" spans="1:4">
      <c r="A1786" s="3" t="s">
        <v>214</v>
      </c>
      <c r="B1786" s="2" t="s">
        <v>215</v>
      </c>
      <c r="C1786" s="1">
        <v>7016060000</v>
      </c>
      <c r="D1786" s="1">
        <v>7016060000</v>
      </c>
    </row>
    <row r="1787" spans="1:4">
      <c r="A1787" s="3" t="s">
        <v>83</v>
      </c>
      <c r="B1787" s="2" t="s">
        <v>84</v>
      </c>
      <c r="C1787" s="1">
        <v>2612395000</v>
      </c>
      <c r="D1787" s="1">
        <v>2612395000</v>
      </c>
    </row>
    <row r="1788" spans="1:4">
      <c r="A1788" s="3" t="s">
        <v>676</v>
      </c>
      <c r="B1788" s="2" t="s">
        <v>677</v>
      </c>
      <c r="C1788" s="1">
        <v>2464070000</v>
      </c>
      <c r="D1788" s="1">
        <v>2464070000</v>
      </c>
    </row>
  </sheetData>
  <autoFilter ref="A3:A178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H162"/>
  <sheetViews>
    <sheetView view="pageBreakPreview" zoomScale="70" zoomScaleNormal="85" zoomScaleSheetLayoutView="70" workbookViewId="0">
      <pane xSplit="3" ySplit="9" topLeftCell="D61" activePane="bottomRight" state="frozen"/>
      <selection pane="topRight" activeCell="D1" sqref="D1"/>
      <selection pane="bottomLeft" activeCell="A10" sqref="A10"/>
      <selection pane="bottomRight" activeCell="C89" sqref="C89"/>
    </sheetView>
  </sheetViews>
  <sheetFormatPr defaultRowHeight="15.75"/>
  <cols>
    <col min="1" max="1" width="19.140625" style="40" customWidth="1"/>
    <col min="2" max="2" width="67.42578125" style="40" customWidth="1"/>
    <col min="3" max="3" width="20.5703125" style="40" bestFit="1" customWidth="1"/>
    <col min="4" max="4" width="20.5703125" style="44" bestFit="1" customWidth="1"/>
    <col min="5" max="5" width="18" style="44" customWidth="1"/>
    <col min="6" max="6" width="20.5703125" style="44" bestFit="1" customWidth="1"/>
    <col min="7" max="7" width="9.28515625" style="44" bestFit="1" customWidth="1"/>
    <col min="8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105"/>
      <c r="B4" s="105"/>
      <c r="C4" s="105"/>
      <c r="D4" s="105"/>
      <c r="E4" s="105"/>
      <c r="F4" s="105"/>
      <c r="G4" s="105"/>
    </row>
    <row r="5" spans="1:8">
      <c r="A5" s="103" t="s">
        <v>785</v>
      </c>
      <c r="B5" s="20"/>
      <c r="C5" s="689">
        <v>3072071000</v>
      </c>
      <c r="D5" s="499">
        <f>C5-C9</f>
        <v>0</v>
      </c>
    </row>
    <row r="6" spans="1:8" s="162" customFormat="1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 s="162" customFormat="1">
      <c r="A7" s="735"/>
      <c r="B7" s="736"/>
      <c r="C7" s="736"/>
      <c r="D7" s="735"/>
      <c r="E7" s="735"/>
      <c r="F7" s="735"/>
      <c r="G7" s="735"/>
      <c r="H7" s="513" t="s">
        <v>807</v>
      </c>
    </row>
    <row r="8" spans="1:8" s="162" customFormat="1">
      <c r="A8" s="163">
        <v>1</v>
      </c>
      <c r="B8" s="164">
        <v>2</v>
      </c>
      <c r="C8" s="164">
        <v>3</v>
      </c>
      <c r="D8" s="164">
        <v>4</v>
      </c>
      <c r="E8" s="164">
        <v>5</v>
      </c>
      <c r="F8" s="164">
        <v>6</v>
      </c>
      <c r="G8" s="164">
        <v>7</v>
      </c>
      <c r="H8" s="546" t="s">
        <v>818</v>
      </c>
    </row>
    <row r="9" spans="1:8" s="104" customFormat="1" ht="18" thickBot="1">
      <c r="A9" s="173" t="s">
        <v>0</v>
      </c>
      <c r="B9" s="174" t="s">
        <v>1</v>
      </c>
      <c r="C9" s="175">
        <f>SUM(C10,C153)</f>
        <v>3072071000</v>
      </c>
      <c r="D9" s="175">
        <f t="shared" ref="D9:F9" si="0">SUM(D10,D153)</f>
        <v>1800089707</v>
      </c>
      <c r="E9" s="175">
        <f t="shared" si="0"/>
        <v>0</v>
      </c>
      <c r="F9" s="175">
        <f t="shared" si="0"/>
        <v>1271981293</v>
      </c>
      <c r="G9" s="225">
        <f>D9/C9*100%</f>
        <v>0.58595315896019329</v>
      </c>
      <c r="H9" s="564" t="s">
        <v>820</v>
      </c>
    </row>
    <row r="10" spans="1:8" s="171" customFormat="1" ht="32.25" customHeight="1" thickTop="1">
      <c r="A10" s="168" t="s">
        <v>105</v>
      </c>
      <c r="B10" s="172" t="s">
        <v>106</v>
      </c>
      <c r="C10" s="170">
        <f>SUM(C11,C98,C123)</f>
        <v>3053071000</v>
      </c>
      <c r="D10" s="170">
        <f t="shared" ref="D10:F10" si="1">SUM(D11,D98,D123)</f>
        <v>1781089707</v>
      </c>
      <c r="E10" s="170">
        <f t="shared" si="1"/>
        <v>0</v>
      </c>
      <c r="F10" s="170">
        <f t="shared" si="1"/>
        <v>1271981293</v>
      </c>
      <c r="G10" s="226">
        <f>D10/C10*100%</f>
        <v>0.58337644522515197</v>
      </c>
      <c r="H10" s="593" t="s">
        <v>834</v>
      </c>
    </row>
    <row r="11" spans="1:8" s="202" customFormat="1" ht="16.5" customHeight="1">
      <c r="A11" s="199" t="s">
        <v>107</v>
      </c>
      <c r="B11" s="200" t="s">
        <v>694</v>
      </c>
      <c r="C11" s="201">
        <f>SUM(C12)</f>
        <v>1353410000</v>
      </c>
      <c r="D11" s="201">
        <f t="shared" ref="D11:F11" si="2">SUM(D12)</f>
        <v>946259907</v>
      </c>
      <c r="E11" s="201">
        <f t="shared" si="2"/>
        <v>0</v>
      </c>
      <c r="F11" s="201">
        <f t="shared" si="2"/>
        <v>407150093</v>
      </c>
      <c r="G11" s="227">
        <f>D11/C11*100%</f>
        <v>0.6991672198372999</v>
      </c>
      <c r="H11" s="637" t="s">
        <v>849</v>
      </c>
    </row>
    <row r="12" spans="1:8" s="179" customFormat="1" ht="16.5" thickBot="1">
      <c r="A12" s="176" t="s">
        <v>109</v>
      </c>
      <c r="B12" s="177" t="s">
        <v>110</v>
      </c>
      <c r="C12" s="178">
        <f>SUM(C13,C82)</f>
        <v>1353410000</v>
      </c>
      <c r="D12" s="178">
        <f t="shared" ref="D12:F12" si="3">SUM(D13,D82)</f>
        <v>946259907</v>
      </c>
      <c r="E12" s="178">
        <f t="shared" si="3"/>
        <v>0</v>
      </c>
      <c r="F12" s="178">
        <f t="shared" si="3"/>
        <v>407150093</v>
      </c>
      <c r="G12" s="228">
        <f>D12/C12*100%</f>
        <v>0.6991672198372999</v>
      </c>
      <c r="H12" s="672" t="s">
        <v>854</v>
      </c>
    </row>
    <row r="13" spans="1:8" s="198" customFormat="1">
      <c r="A13" s="196" t="s">
        <v>8</v>
      </c>
      <c r="B13" s="197" t="s">
        <v>111</v>
      </c>
      <c r="C13" s="68">
        <f>SUM(C14,C17,C23,C25,C29,C33,C37,C42,C46,C51,C58,C64,C68,C72,C78)</f>
        <v>757933000</v>
      </c>
      <c r="D13" s="68">
        <f t="shared" ref="D13:F13" si="4">SUM(D14,D17,D23,D25,D29,D33,D37,D42,D46,D51,D58,D64,D68,D72,D78)</f>
        <v>429164807</v>
      </c>
      <c r="E13" s="68">
        <f t="shared" si="4"/>
        <v>0</v>
      </c>
      <c r="F13" s="68">
        <f t="shared" si="4"/>
        <v>328768193</v>
      </c>
      <c r="G13" s="229">
        <f>D13/C13*100%</f>
        <v>0.56623053356958997</v>
      </c>
      <c r="H13" s="686" t="s">
        <v>863</v>
      </c>
    </row>
    <row r="14" spans="1:8" s="187" customFormat="1" ht="16.5" thickBot="1">
      <c r="A14" s="184" t="s">
        <v>16</v>
      </c>
      <c r="B14" s="185" t="s">
        <v>112</v>
      </c>
      <c r="C14" s="186">
        <f t="shared" ref="C14:F14" si="5">SUM(C15:C16)</f>
        <v>72910000</v>
      </c>
      <c r="D14" s="186">
        <f t="shared" si="5"/>
        <v>16000000</v>
      </c>
      <c r="E14" s="186">
        <f t="shared" si="5"/>
        <v>0</v>
      </c>
      <c r="F14" s="186">
        <f t="shared" si="5"/>
        <v>56910000</v>
      </c>
      <c r="G14" s="230"/>
    </row>
    <row r="15" spans="1:8">
      <c r="A15" s="213" t="s">
        <v>10</v>
      </c>
      <c r="B15" s="214" t="s">
        <v>11</v>
      </c>
      <c r="C15" s="481">
        <v>16000000</v>
      </c>
      <c r="D15" s="215">
        <f>'[9]AKADEMIK - 1292.001.051 A'!$G$21</f>
        <v>16000000</v>
      </c>
      <c r="E15" s="215"/>
      <c r="F15" s="215">
        <f>C15-D15+E15</f>
        <v>0</v>
      </c>
      <c r="G15" s="231"/>
    </row>
    <row r="16" spans="1:8">
      <c r="A16" s="216" t="s">
        <v>28</v>
      </c>
      <c r="B16" s="217" t="s">
        <v>29</v>
      </c>
      <c r="C16" s="594">
        <v>56910000</v>
      </c>
      <c r="D16" s="218"/>
      <c r="E16" s="218"/>
      <c r="F16" s="218">
        <f>C16-D16+E16</f>
        <v>56910000</v>
      </c>
      <c r="G16" s="232"/>
    </row>
    <row r="17" spans="1:7" s="187" customFormat="1" ht="16.5" thickBot="1">
      <c r="A17" s="184" t="s">
        <v>18</v>
      </c>
      <c r="B17" s="595" t="s">
        <v>226</v>
      </c>
      <c r="C17" s="186">
        <f>SUM(C18:C22)</f>
        <v>0</v>
      </c>
      <c r="D17" s="186">
        <f t="shared" ref="D17:F17" si="6">SUM(D18:D22)</f>
        <v>0</v>
      </c>
      <c r="E17" s="186">
        <f t="shared" si="6"/>
        <v>0</v>
      </c>
      <c r="F17" s="186">
        <f t="shared" si="6"/>
        <v>0</v>
      </c>
      <c r="G17" s="230"/>
    </row>
    <row r="18" spans="1:7">
      <c r="A18" s="219" t="s">
        <v>10</v>
      </c>
      <c r="B18" s="220" t="s">
        <v>11</v>
      </c>
      <c r="C18" s="547">
        <v>0</v>
      </c>
      <c r="D18" s="221"/>
      <c r="E18" s="221"/>
      <c r="F18" s="221">
        <f>C18-D18+E18</f>
        <v>0</v>
      </c>
      <c r="G18" s="233"/>
    </row>
    <row r="19" spans="1:7">
      <c r="A19" s="596">
        <v>521213</v>
      </c>
      <c r="B19" s="597" t="s">
        <v>84</v>
      </c>
      <c r="C19" s="636">
        <v>0</v>
      </c>
      <c r="D19" s="218"/>
      <c r="E19" s="218"/>
      <c r="F19" s="218">
        <f>C19-D19+E19</f>
        <v>0</v>
      </c>
      <c r="G19" s="232"/>
    </row>
    <row r="20" spans="1:7">
      <c r="A20" s="216" t="s">
        <v>28</v>
      </c>
      <c r="B20" s="217" t="s">
        <v>29</v>
      </c>
      <c r="C20" s="636">
        <v>0</v>
      </c>
      <c r="D20" s="218"/>
      <c r="E20" s="218"/>
      <c r="F20" s="218">
        <f>C20-D20+E20</f>
        <v>0</v>
      </c>
      <c r="G20" s="232"/>
    </row>
    <row r="21" spans="1:7">
      <c r="A21" s="216" t="s">
        <v>33</v>
      </c>
      <c r="B21" s="217" t="s">
        <v>34</v>
      </c>
      <c r="C21" s="636">
        <v>0</v>
      </c>
      <c r="D21" s="218"/>
      <c r="E21" s="218"/>
      <c r="F21" s="218">
        <f t="shared" ref="F21:F22" si="7">C21-D21+E21</f>
        <v>0</v>
      </c>
      <c r="G21" s="232"/>
    </row>
    <row r="22" spans="1:7">
      <c r="A22" s="216" t="s">
        <v>12</v>
      </c>
      <c r="B22" s="217" t="s">
        <v>13</v>
      </c>
      <c r="C22" s="548">
        <v>0</v>
      </c>
      <c r="D22" s="218"/>
      <c r="E22" s="218"/>
      <c r="F22" s="218">
        <f t="shared" si="7"/>
        <v>0</v>
      </c>
      <c r="G22" s="232"/>
    </row>
    <row r="23" spans="1:7" s="187" customFormat="1" ht="16.5" thickBot="1">
      <c r="A23" s="184" t="s">
        <v>42</v>
      </c>
      <c r="B23" s="185" t="s">
        <v>114</v>
      </c>
      <c r="C23" s="186">
        <f t="shared" ref="C23:F23" si="8">C24</f>
        <v>3125000</v>
      </c>
      <c r="D23" s="186">
        <f t="shared" si="8"/>
        <v>3125000</v>
      </c>
      <c r="E23" s="186">
        <f t="shared" si="8"/>
        <v>0</v>
      </c>
      <c r="F23" s="186">
        <f t="shared" si="8"/>
        <v>0</v>
      </c>
      <c r="G23" s="230"/>
    </row>
    <row r="24" spans="1:7">
      <c r="A24" s="213" t="s">
        <v>10</v>
      </c>
      <c r="B24" s="214" t="s">
        <v>11</v>
      </c>
      <c r="C24" s="481">
        <v>3125000</v>
      </c>
      <c r="D24" s="215">
        <f>'[9]AKADEMIK - 1292.001.051 C'!$G$21</f>
        <v>3125000</v>
      </c>
      <c r="E24" s="215"/>
      <c r="F24" s="218">
        <f>C24-D24+E24</f>
        <v>0</v>
      </c>
      <c r="G24" s="231"/>
    </row>
    <row r="25" spans="1:7" s="187" customFormat="1" ht="16.5" thickBot="1">
      <c r="A25" s="184" t="s">
        <v>44</v>
      </c>
      <c r="B25" s="185" t="s">
        <v>115</v>
      </c>
      <c r="C25" s="186">
        <f t="shared" ref="C25:F25" si="9">SUM(C26:C28)</f>
        <v>0</v>
      </c>
      <c r="D25" s="186">
        <f t="shared" si="9"/>
        <v>0</v>
      </c>
      <c r="E25" s="186">
        <f t="shared" si="9"/>
        <v>0</v>
      </c>
      <c r="F25" s="186">
        <f t="shared" si="9"/>
        <v>0</v>
      </c>
      <c r="G25" s="230"/>
    </row>
    <row r="26" spans="1:7">
      <c r="A26" s="213" t="s">
        <v>10</v>
      </c>
      <c r="B26" s="214" t="s">
        <v>11</v>
      </c>
      <c r="C26" s="549">
        <v>0</v>
      </c>
      <c r="D26" s="215"/>
      <c r="E26" s="215"/>
      <c r="F26" s="218">
        <f t="shared" ref="F26:F28" si="10">C26-D26+E26</f>
        <v>0</v>
      </c>
      <c r="G26" s="231"/>
    </row>
    <row r="27" spans="1:7">
      <c r="A27" s="216" t="s">
        <v>33</v>
      </c>
      <c r="B27" s="217" t="s">
        <v>34</v>
      </c>
      <c r="C27" s="548">
        <v>0</v>
      </c>
      <c r="D27" s="218"/>
      <c r="E27" s="218"/>
      <c r="F27" s="218">
        <f t="shared" si="10"/>
        <v>0</v>
      </c>
      <c r="G27" s="232"/>
    </row>
    <row r="28" spans="1:7">
      <c r="A28" s="216" t="s">
        <v>35</v>
      </c>
      <c r="B28" s="217" t="s">
        <v>36</v>
      </c>
      <c r="C28" s="548">
        <v>0</v>
      </c>
      <c r="D28" s="218"/>
      <c r="E28" s="218"/>
      <c r="F28" s="218">
        <f t="shared" si="10"/>
        <v>0</v>
      </c>
      <c r="G28" s="232"/>
    </row>
    <row r="29" spans="1:7" s="187" customFormat="1" ht="16.5" thickBot="1">
      <c r="A29" s="184" t="s">
        <v>46</v>
      </c>
      <c r="B29" s="185" t="s">
        <v>116</v>
      </c>
      <c r="C29" s="186">
        <f t="shared" ref="C29:F29" si="11">SUM(C30:C32)</f>
        <v>0</v>
      </c>
      <c r="D29" s="186">
        <f t="shared" si="11"/>
        <v>0</v>
      </c>
      <c r="E29" s="186">
        <f t="shared" si="11"/>
        <v>0</v>
      </c>
      <c r="F29" s="186">
        <f t="shared" si="11"/>
        <v>0</v>
      </c>
      <c r="G29" s="230"/>
    </row>
    <row r="30" spans="1:7">
      <c r="A30" s="219" t="s">
        <v>10</v>
      </c>
      <c r="B30" s="220" t="s">
        <v>11</v>
      </c>
      <c r="C30" s="547">
        <v>0</v>
      </c>
      <c r="D30" s="221"/>
      <c r="E30" s="221"/>
      <c r="F30" s="218">
        <f t="shared" ref="F30:F32" si="12">C30-D30+E30</f>
        <v>0</v>
      </c>
      <c r="G30" s="233"/>
    </row>
    <row r="31" spans="1:7">
      <c r="A31" s="216" t="s">
        <v>33</v>
      </c>
      <c r="B31" s="217" t="s">
        <v>34</v>
      </c>
      <c r="C31" s="548">
        <v>0</v>
      </c>
      <c r="D31" s="218"/>
      <c r="E31" s="218"/>
      <c r="F31" s="218">
        <f t="shared" si="12"/>
        <v>0</v>
      </c>
      <c r="G31" s="232"/>
    </row>
    <row r="32" spans="1:7">
      <c r="A32" s="216" t="s">
        <v>12</v>
      </c>
      <c r="B32" s="217" t="s">
        <v>13</v>
      </c>
      <c r="C32" s="548">
        <v>0</v>
      </c>
      <c r="D32" s="218"/>
      <c r="E32" s="218"/>
      <c r="F32" s="218">
        <f t="shared" si="12"/>
        <v>0</v>
      </c>
      <c r="G32" s="232"/>
    </row>
    <row r="33" spans="1:7" s="187" customFormat="1" ht="16.5" thickBot="1">
      <c r="A33" s="184" t="s">
        <v>54</v>
      </c>
      <c r="B33" s="185" t="s">
        <v>117</v>
      </c>
      <c r="C33" s="186">
        <f t="shared" ref="C33:F33" si="13">SUM(C34:C36)</f>
        <v>4510000</v>
      </c>
      <c r="D33" s="186">
        <f t="shared" si="13"/>
        <v>4510000</v>
      </c>
      <c r="E33" s="186">
        <f t="shared" si="13"/>
        <v>0</v>
      </c>
      <c r="F33" s="186">
        <f t="shared" si="13"/>
        <v>0</v>
      </c>
      <c r="G33" s="230"/>
    </row>
    <row r="34" spans="1:7">
      <c r="A34" s="219" t="s">
        <v>10</v>
      </c>
      <c r="B34" s="220" t="s">
        <v>11</v>
      </c>
      <c r="C34" s="547">
        <v>0</v>
      </c>
      <c r="D34" s="221"/>
      <c r="E34" s="221"/>
      <c r="F34" s="218">
        <f t="shared" ref="F34:F36" si="14">C34-D34+E34</f>
        <v>0</v>
      </c>
      <c r="G34" s="233"/>
    </row>
    <row r="35" spans="1:7">
      <c r="A35" s="216" t="s">
        <v>33</v>
      </c>
      <c r="B35" s="217" t="s">
        <v>34</v>
      </c>
      <c r="C35" s="548">
        <v>0</v>
      </c>
      <c r="D35" s="218"/>
      <c r="E35" s="218"/>
      <c r="F35" s="218">
        <f t="shared" si="14"/>
        <v>0</v>
      </c>
      <c r="G35" s="232"/>
    </row>
    <row r="36" spans="1:7">
      <c r="A36" s="216" t="s">
        <v>12</v>
      </c>
      <c r="B36" s="217" t="s">
        <v>13</v>
      </c>
      <c r="C36" s="548">
        <v>4510000</v>
      </c>
      <c r="D36" s="218">
        <f>'[9]AKADEMIK - 1292.001.051 F'!$G$63</f>
        <v>4510000</v>
      </c>
      <c r="E36" s="218"/>
      <c r="F36" s="218">
        <f t="shared" si="14"/>
        <v>0</v>
      </c>
      <c r="G36" s="232"/>
    </row>
    <row r="37" spans="1:7" s="187" customFormat="1" ht="16.5" thickBot="1">
      <c r="A37" s="184" t="s">
        <v>56</v>
      </c>
      <c r="B37" s="185" t="s">
        <v>118</v>
      </c>
      <c r="C37" s="186">
        <f t="shared" ref="C37:F37" si="15">SUM(C38:C41)</f>
        <v>0</v>
      </c>
      <c r="D37" s="186">
        <f t="shared" si="15"/>
        <v>0</v>
      </c>
      <c r="E37" s="186">
        <f t="shared" si="15"/>
        <v>0</v>
      </c>
      <c r="F37" s="186">
        <f t="shared" si="15"/>
        <v>0</v>
      </c>
      <c r="G37" s="230"/>
    </row>
    <row r="38" spans="1:7">
      <c r="A38" s="219" t="s">
        <v>10</v>
      </c>
      <c r="B38" s="220" t="s">
        <v>11</v>
      </c>
      <c r="C38" s="547">
        <v>0</v>
      </c>
      <c r="D38" s="221"/>
      <c r="E38" s="221"/>
      <c r="F38" s="218">
        <f t="shared" ref="F38:F41" si="16">C38-D38+E38</f>
        <v>0</v>
      </c>
      <c r="G38" s="233"/>
    </row>
    <row r="39" spans="1:7">
      <c r="A39" s="216" t="s">
        <v>33</v>
      </c>
      <c r="B39" s="217" t="s">
        <v>34</v>
      </c>
      <c r="C39" s="548">
        <v>0</v>
      </c>
      <c r="D39" s="218"/>
      <c r="E39" s="218"/>
      <c r="F39" s="218">
        <f t="shared" si="16"/>
        <v>0</v>
      </c>
      <c r="G39" s="232"/>
    </row>
    <row r="40" spans="1:7">
      <c r="A40" s="216" t="s">
        <v>12</v>
      </c>
      <c r="B40" s="217" t="s">
        <v>13</v>
      </c>
      <c r="C40" s="548">
        <v>0</v>
      </c>
      <c r="D40" s="218"/>
      <c r="E40" s="218"/>
      <c r="F40" s="218">
        <f t="shared" si="16"/>
        <v>0</v>
      </c>
      <c r="G40" s="232"/>
    </row>
    <row r="41" spans="1:7">
      <c r="A41" s="216" t="s">
        <v>35</v>
      </c>
      <c r="B41" s="217" t="s">
        <v>36</v>
      </c>
      <c r="C41" s="548">
        <v>0</v>
      </c>
      <c r="D41" s="218"/>
      <c r="E41" s="218"/>
      <c r="F41" s="218">
        <f t="shared" si="16"/>
        <v>0</v>
      </c>
      <c r="G41" s="232"/>
    </row>
    <row r="42" spans="1:7" s="187" customFormat="1" ht="16.5" thickBot="1">
      <c r="A42" s="184" t="s">
        <v>58</v>
      </c>
      <c r="B42" s="185" t="s">
        <v>119</v>
      </c>
      <c r="C42" s="186">
        <f t="shared" ref="C42:F42" si="17">SUM(C43:C45)</f>
        <v>0</v>
      </c>
      <c r="D42" s="186">
        <f t="shared" si="17"/>
        <v>0</v>
      </c>
      <c r="E42" s="186">
        <f t="shared" si="17"/>
        <v>0</v>
      </c>
      <c r="F42" s="186">
        <f t="shared" si="17"/>
        <v>0</v>
      </c>
      <c r="G42" s="230"/>
    </row>
    <row r="43" spans="1:7">
      <c r="A43" s="219" t="s">
        <v>10</v>
      </c>
      <c r="B43" s="220" t="s">
        <v>11</v>
      </c>
      <c r="C43" s="482">
        <v>0</v>
      </c>
      <c r="D43" s="221"/>
      <c r="E43" s="221"/>
      <c r="F43" s="218">
        <f t="shared" ref="F43:F45" si="18">C43-D43+E43</f>
        <v>0</v>
      </c>
      <c r="G43" s="233"/>
    </row>
    <row r="44" spans="1:7">
      <c r="A44" s="216" t="s">
        <v>33</v>
      </c>
      <c r="B44" s="217" t="s">
        <v>34</v>
      </c>
      <c r="C44" s="478">
        <v>0</v>
      </c>
      <c r="D44" s="218"/>
      <c r="E44" s="218"/>
      <c r="F44" s="218">
        <f t="shared" si="18"/>
        <v>0</v>
      </c>
      <c r="G44" s="232"/>
    </row>
    <row r="45" spans="1:7">
      <c r="A45" s="216" t="s">
        <v>12</v>
      </c>
      <c r="B45" s="217" t="s">
        <v>13</v>
      </c>
      <c r="C45" s="478">
        <v>0</v>
      </c>
      <c r="D45" s="218"/>
      <c r="E45" s="218"/>
      <c r="F45" s="218">
        <f t="shared" si="18"/>
        <v>0</v>
      </c>
      <c r="G45" s="232"/>
    </row>
    <row r="46" spans="1:7" s="187" customFormat="1" ht="16.5" thickBot="1">
      <c r="A46" s="184" t="s">
        <v>60</v>
      </c>
      <c r="B46" s="185" t="s">
        <v>120</v>
      </c>
      <c r="C46" s="186">
        <f t="shared" ref="C46:F46" si="19">SUM(C47:C50)</f>
        <v>0</v>
      </c>
      <c r="D46" s="186">
        <f t="shared" si="19"/>
        <v>0</v>
      </c>
      <c r="E46" s="186">
        <f t="shared" si="19"/>
        <v>0</v>
      </c>
      <c r="F46" s="186">
        <f t="shared" si="19"/>
        <v>0</v>
      </c>
      <c r="G46" s="230"/>
    </row>
    <row r="47" spans="1:7">
      <c r="A47" s="219" t="s">
        <v>10</v>
      </c>
      <c r="B47" s="220" t="s">
        <v>11</v>
      </c>
      <c r="C47" s="547">
        <v>0</v>
      </c>
      <c r="D47" s="221"/>
      <c r="E47" s="221"/>
      <c r="F47" s="218">
        <f t="shared" ref="F47:F50" si="20">C47-D47+E47</f>
        <v>0</v>
      </c>
      <c r="G47" s="233"/>
    </row>
    <row r="48" spans="1:7">
      <c r="A48" s="216" t="s">
        <v>33</v>
      </c>
      <c r="B48" s="217" t="s">
        <v>34</v>
      </c>
      <c r="C48" s="548">
        <v>0</v>
      </c>
      <c r="D48" s="218"/>
      <c r="E48" s="218"/>
      <c r="F48" s="218">
        <f t="shared" si="20"/>
        <v>0</v>
      </c>
      <c r="G48" s="232"/>
    </row>
    <row r="49" spans="1:7">
      <c r="A49" s="216" t="s">
        <v>12</v>
      </c>
      <c r="B49" s="217" t="s">
        <v>13</v>
      </c>
      <c r="C49" s="548">
        <v>0</v>
      </c>
      <c r="D49" s="218"/>
      <c r="E49" s="218"/>
      <c r="F49" s="218">
        <f t="shared" si="20"/>
        <v>0</v>
      </c>
      <c r="G49" s="232"/>
    </row>
    <row r="50" spans="1:7">
      <c r="A50" s="216" t="s">
        <v>35</v>
      </c>
      <c r="B50" s="217" t="s">
        <v>36</v>
      </c>
      <c r="C50" s="548">
        <v>0</v>
      </c>
      <c r="D50" s="218"/>
      <c r="E50" s="218"/>
      <c r="F50" s="218">
        <f t="shared" si="20"/>
        <v>0</v>
      </c>
      <c r="G50" s="232"/>
    </row>
    <row r="51" spans="1:7" s="187" customFormat="1" ht="16.5" thickBot="1">
      <c r="A51" s="184" t="s">
        <v>62</v>
      </c>
      <c r="B51" s="185" t="s">
        <v>121</v>
      </c>
      <c r="C51" s="186">
        <f t="shared" ref="C51:F51" si="21">SUM(C52:C57)</f>
        <v>201388000</v>
      </c>
      <c r="D51" s="186">
        <f t="shared" si="21"/>
        <v>143247607</v>
      </c>
      <c r="E51" s="186">
        <f t="shared" si="21"/>
        <v>0</v>
      </c>
      <c r="F51" s="186">
        <f t="shared" si="21"/>
        <v>58140393</v>
      </c>
      <c r="G51" s="230"/>
    </row>
    <row r="52" spans="1:7">
      <c r="A52" s="219" t="s">
        <v>10</v>
      </c>
      <c r="B52" s="220" t="s">
        <v>11</v>
      </c>
      <c r="C52" s="518">
        <v>25950000</v>
      </c>
      <c r="D52" s="221">
        <f>'[9]AKADEMIK - 1292.001.051 J'!$G$21</f>
        <v>25950000</v>
      </c>
      <c r="E52" s="221"/>
      <c r="F52" s="218">
        <f t="shared" ref="F52:F57" si="22">C52-D52+E52</f>
        <v>0</v>
      </c>
      <c r="G52" s="233"/>
    </row>
    <row r="53" spans="1:7">
      <c r="A53" s="216" t="s">
        <v>83</v>
      </c>
      <c r="B53" s="217" t="s">
        <v>84</v>
      </c>
      <c r="C53" s="218">
        <v>56000000</v>
      </c>
      <c r="D53" s="218">
        <f>'[9]AKADEMIK - 1292.001.051 J'!$G$42</f>
        <v>33000000</v>
      </c>
      <c r="E53" s="218"/>
      <c r="F53" s="218">
        <f t="shared" si="22"/>
        <v>23000000</v>
      </c>
      <c r="G53" s="232"/>
    </row>
    <row r="54" spans="1:7">
      <c r="A54" s="216" t="s">
        <v>28</v>
      </c>
      <c r="B54" s="217" t="s">
        <v>29</v>
      </c>
      <c r="C54" s="673">
        <v>60000000</v>
      </c>
      <c r="D54" s="218">
        <f>'[9]AKADEMIK - 1292.001.051 J'!$G$63</f>
        <v>38000000</v>
      </c>
      <c r="E54" s="218"/>
      <c r="F54" s="218">
        <f t="shared" si="22"/>
        <v>22000000</v>
      </c>
      <c r="G54" s="232"/>
    </row>
    <row r="55" spans="1:7">
      <c r="A55" s="517" t="s">
        <v>808</v>
      </c>
      <c r="B55" s="515" t="s">
        <v>641</v>
      </c>
      <c r="C55" s="636">
        <v>7500000</v>
      </c>
      <c r="D55" s="218">
        <f>'[9]AKADEMIK - 1292.001.051 J'!$G$126</f>
        <v>7500000</v>
      </c>
      <c r="E55" s="218"/>
      <c r="F55" s="218">
        <f t="shared" ref="F55" si="23">C55-D55+E55</f>
        <v>0</v>
      </c>
      <c r="G55" s="232"/>
    </row>
    <row r="56" spans="1:7">
      <c r="A56" s="216" t="s">
        <v>33</v>
      </c>
      <c r="B56" s="217" t="s">
        <v>34</v>
      </c>
      <c r="C56" s="636">
        <v>9400000</v>
      </c>
      <c r="D56" s="218">
        <f>'[9]AKADEMIK - 1292.001.051 J'!$G$84</f>
        <v>8300000</v>
      </c>
      <c r="E56" s="218"/>
      <c r="F56" s="218">
        <f t="shared" si="22"/>
        <v>1100000</v>
      </c>
      <c r="G56" s="232"/>
    </row>
    <row r="57" spans="1:7">
      <c r="A57" s="216" t="s">
        <v>12</v>
      </c>
      <c r="B57" s="217" t="s">
        <v>13</v>
      </c>
      <c r="C57" s="636">
        <v>42538000</v>
      </c>
      <c r="D57" s="218">
        <f>'[9]AKADEMIK - 1292.001.051 J'!$G$105</f>
        <v>30497607</v>
      </c>
      <c r="E57" s="218"/>
      <c r="F57" s="218">
        <f t="shared" si="22"/>
        <v>12040393</v>
      </c>
      <c r="G57" s="232"/>
    </row>
    <row r="58" spans="1:7" s="187" customFormat="1" ht="16.5" thickBot="1">
      <c r="A58" s="184" t="s">
        <v>122</v>
      </c>
      <c r="B58" s="185" t="s">
        <v>123</v>
      </c>
      <c r="C58" s="186">
        <f t="shared" ref="C58:F58" si="24">SUM(C59:C63)</f>
        <v>321320000</v>
      </c>
      <c r="D58" s="186">
        <f t="shared" si="24"/>
        <v>250464600</v>
      </c>
      <c r="E58" s="186">
        <f t="shared" si="24"/>
        <v>0</v>
      </c>
      <c r="F58" s="186">
        <f t="shared" si="24"/>
        <v>70855400</v>
      </c>
      <c r="G58" s="230"/>
    </row>
    <row r="59" spans="1:7">
      <c r="A59" s="219" t="s">
        <v>10</v>
      </c>
      <c r="B59" s="220" t="s">
        <v>11</v>
      </c>
      <c r="C59" s="518">
        <v>42150000</v>
      </c>
      <c r="D59" s="221">
        <f>'[9]AKADEMIK - 1292.001.051 K'!$G$21</f>
        <v>42080000</v>
      </c>
      <c r="E59" s="221"/>
      <c r="F59" s="218">
        <f t="shared" ref="F59:F63" si="25">C59-D59+E59</f>
        <v>70000</v>
      </c>
      <c r="G59" s="233"/>
    </row>
    <row r="60" spans="1:7">
      <c r="A60" s="216" t="s">
        <v>83</v>
      </c>
      <c r="B60" s="217" t="s">
        <v>84</v>
      </c>
      <c r="C60" s="218">
        <v>170400000</v>
      </c>
      <c r="D60" s="218">
        <f>'[9]AKADEMIK - 1292.001.051 K'!$G$42</f>
        <v>123840000</v>
      </c>
      <c r="E60" s="218"/>
      <c r="F60" s="218">
        <f t="shared" si="25"/>
        <v>46560000</v>
      </c>
      <c r="G60" s="232"/>
    </row>
    <row r="61" spans="1:7">
      <c r="A61" s="517" t="s">
        <v>808</v>
      </c>
      <c r="B61" s="515" t="s">
        <v>641</v>
      </c>
      <c r="C61" s="636">
        <v>12500000</v>
      </c>
      <c r="D61" s="218"/>
      <c r="E61" s="218"/>
      <c r="F61" s="218">
        <f t="shared" si="25"/>
        <v>12500000</v>
      </c>
      <c r="G61" s="232"/>
    </row>
    <row r="62" spans="1:7">
      <c r="A62" s="216" t="s">
        <v>33</v>
      </c>
      <c r="B62" s="217" t="s">
        <v>34</v>
      </c>
      <c r="C62" s="636">
        <v>5400000</v>
      </c>
      <c r="D62" s="218"/>
      <c r="E62" s="218"/>
      <c r="F62" s="218">
        <f t="shared" si="25"/>
        <v>5400000</v>
      </c>
      <c r="G62" s="232"/>
    </row>
    <row r="63" spans="1:7">
      <c r="A63" s="216" t="s">
        <v>12</v>
      </c>
      <c r="B63" s="217" t="s">
        <v>13</v>
      </c>
      <c r="C63" s="636">
        <v>90870000</v>
      </c>
      <c r="D63" s="218">
        <f>'[9]AKADEMIK - 1292.001.051 K'!$G$92</f>
        <v>84544600</v>
      </c>
      <c r="E63" s="218"/>
      <c r="F63" s="218">
        <f t="shared" si="25"/>
        <v>6325400</v>
      </c>
      <c r="G63" s="232"/>
    </row>
    <row r="64" spans="1:7" s="187" customFormat="1" ht="16.5" thickBot="1">
      <c r="A64" s="184" t="s">
        <v>124</v>
      </c>
      <c r="B64" s="185" t="s">
        <v>125</v>
      </c>
      <c r="C64" s="186">
        <f t="shared" ref="C64:F64" si="26">SUM(C65:C67)</f>
        <v>0</v>
      </c>
      <c r="D64" s="186">
        <f t="shared" si="26"/>
        <v>0</v>
      </c>
      <c r="E64" s="186">
        <f t="shared" si="26"/>
        <v>0</v>
      </c>
      <c r="F64" s="186">
        <f t="shared" si="26"/>
        <v>0</v>
      </c>
      <c r="G64" s="230"/>
    </row>
    <row r="65" spans="1:8">
      <c r="A65" s="219" t="s">
        <v>10</v>
      </c>
      <c r="B65" s="220" t="s">
        <v>11</v>
      </c>
      <c r="C65" s="482">
        <v>0</v>
      </c>
      <c r="D65" s="221"/>
      <c r="E65" s="221"/>
      <c r="F65" s="218">
        <f t="shared" ref="F65:F67" si="27">C65-D65+E65</f>
        <v>0</v>
      </c>
      <c r="G65" s="233"/>
    </row>
    <row r="66" spans="1:8">
      <c r="A66" s="216" t="s">
        <v>33</v>
      </c>
      <c r="B66" s="217" t="s">
        <v>34</v>
      </c>
      <c r="C66" s="478">
        <v>0</v>
      </c>
      <c r="D66" s="218"/>
      <c r="E66" s="218"/>
      <c r="F66" s="218">
        <f t="shared" si="27"/>
        <v>0</v>
      </c>
      <c r="G66" s="232"/>
    </row>
    <row r="67" spans="1:8">
      <c r="A67" s="216" t="s">
        <v>12</v>
      </c>
      <c r="B67" s="217" t="s">
        <v>13</v>
      </c>
      <c r="C67" s="478">
        <v>0</v>
      </c>
      <c r="D67" s="218"/>
      <c r="E67" s="218"/>
      <c r="F67" s="218">
        <f t="shared" si="27"/>
        <v>0</v>
      </c>
      <c r="G67" s="232"/>
    </row>
    <row r="68" spans="1:8" s="187" customFormat="1" ht="16.5" thickBot="1">
      <c r="A68" s="184" t="s">
        <v>126</v>
      </c>
      <c r="B68" s="185" t="s">
        <v>127</v>
      </c>
      <c r="C68" s="186">
        <f t="shared" ref="C68:F68" si="28">SUM(C69:C71)</f>
        <v>0</v>
      </c>
      <c r="D68" s="186">
        <f t="shared" si="28"/>
        <v>0</v>
      </c>
      <c r="E68" s="186">
        <f t="shared" si="28"/>
        <v>0</v>
      </c>
      <c r="F68" s="186">
        <f t="shared" si="28"/>
        <v>0</v>
      </c>
      <c r="G68" s="230"/>
    </row>
    <row r="69" spans="1:8">
      <c r="A69" s="219" t="s">
        <v>10</v>
      </c>
      <c r="B69" s="220" t="s">
        <v>11</v>
      </c>
      <c r="C69" s="482">
        <v>0</v>
      </c>
      <c r="D69" s="221"/>
      <c r="E69" s="221"/>
      <c r="F69" s="218">
        <f t="shared" ref="F69:F71" si="29">C69-D69+E69</f>
        <v>0</v>
      </c>
      <c r="G69" s="233"/>
    </row>
    <row r="70" spans="1:8">
      <c r="A70" s="216" t="s">
        <v>33</v>
      </c>
      <c r="B70" s="217" t="s">
        <v>34</v>
      </c>
      <c r="C70" s="478">
        <v>0</v>
      </c>
      <c r="D70" s="218"/>
      <c r="E70" s="218"/>
      <c r="F70" s="218">
        <f t="shared" si="29"/>
        <v>0</v>
      </c>
      <c r="G70" s="232"/>
    </row>
    <row r="71" spans="1:8">
      <c r="A71" s="216" t="s">
        <v>12</v>
      </c>
      <c r="B71" s="217" t="s">
        <v>13</v>
      </c>
      <c r="C71" s="478">
        <v>0</v>
      </c>
      <c r="D71" s="218"/>
      <c r="E71" s="218"/>
      <c r="F71" s="218">
        <f t="shared" si="29"/>
        <v>0</v>
      </c>
      <c r="G71" s="232"/>
    </row>
    <row r="72" spans="1:8" s="187" customFormat="1" ht="32.25" thickBot="1">
      <c r="A72" s="520" t="s">
        <v>809</v>
      </c>
      <c r="B72" s="519" t="s">
        <v>810</v>
      </c>
      <c r="C72" s="186">
        <f t="shared" ref="C72:F72" si="30">SUM(C73:C77)</f>
        <v>0</v>
      </c>
      <c r="D72" s="186">
        <f t="shared" si="30"/>
        <v>0</v>
      </c>
      <c r="E72" s="186">
        <f t="shared" si="30"/>
        <v>0</v>
      </c>
      <c r="F72" s="186">
        <f t="shared" si="30"/>
        <v>0</v>
      </c>
      <c r="G72" s="230"/>
      <c r="H72" s="187" t="s">
        <v>851</v>
      </c>
    </row>
    <row r="73" spans="1:8">
      <c r="A73" s="521" t="s">
        <v>10</v>
      </c>
      <c r="B73" s="522" t="s">
        <v>11</v>
      </c>
      <c r="C73" s="635">
        <v>0</v>
      </c>
      <c r="D73" s="221"/>
      <c r="E73" s="221"/>
      <c r="F73" s="218">
        <f t="shared" ref="F73:F77" si="31">C73-D73+E73</f>
        <v>0</v>
      </c>
      <c r="G73" s="233"/>
    </row>
    <row r="74" spans="1:8">
      <c r="A74" s="514" t="s">
        <v>83</v>
      </c>
      <c r="B74" s="515" t="s">
        <v>84</v>
      </c>
      <c r="C74" s="636">
        <v>0</v>
      </c>
      <c r="D74" s="218"/>
      <c r="E74" s="218"/>
      <c r="F74" s="218">
        <f t="shared" ref="F74:F75" si="32">C74-D74+E74</f>
        <v>0</v>
      </c>
      <c r="G74" s="232"/>
    </row>
    <row r="75" spans="1:8">
      <c r="A75" s="517" t="s">
        <v>811</v>
      </c>
      <c r="B75" s="515" t="s">
        <v>812</v>
      </c>
      <c r="C75" s="636">
        <v>0</v>
      </c>
      <c r="D75" s="218"/>
      <c r="E75" s="218"/>
      <c r="F75" s="218">
        <f t="shared" si="32"/>
        <v>0</v>
      </c>
      <c r="G75" s="232"/>
    </row>
    <row r="76" spans="1:8">
      <c r="A76" s="514" t="s">
        <v>33</v>
      </c>
      <c r="B76" s="515" t="s">
        <v>34</v>
      </c>
      <c r="C76" s="636">
        <v>0</v>
      </c>
      <c r="D76" s="218"/>
      <c r="E76" s="218"/>
      <c r="F76" s="218">
        <f t="shared" si="31"/>
        <v>0</v>
      </c>
      <c r="G76" s="232"/>
    </row>
    <row r="77" spans="1:8">
      <c r="A77" s="514" t="s">
        <v>12</v>
      </c>
      <c r="B77" s="515" t="s">
        <v>13</v>
      </c>
      <c r="C77" s="636">
        <v>0</v>
      </c>
      <c r="D77" s="218"/>
      <c r="E77" s="218"/>
      <c r="F77" s="218">
        <f t="shared" si="31"/>
        <v>0</v>
      </c>
      <c r="G77" s="232"/>
    </row>
    <row r="78" spans="1:8" s="187" customFormat="1" ht="16.5" thickBot="1">
      <c r="A78" s="600" t="s">
        <v>827</v>
      </c>
      <c r="B78" s="599" t="s">
        <v>828</v>
      </c>
      <c r="C78" s="186">
        <f>SUM(C79:C81)</f>
        <v>154680000</v>
      </c>
      <c r="D78" s="186">
        <f t="shared" ref="D78:F78" si="33">SUM(D79:D81)</f>
        <v>11817600</v>
      </c>
      <c r="E78" s="186">
        <f t="shared" si="33"/>
        <v>0</v>
      </c>
      <c r="F78" s="186">
        <f t="shared" si="33"/>
        <v>142862400</v>
      </c>
      <c r="G78" s="230"/>
    </row>
    <row r="79" spans="1:8">
      <c r="A79" s="601" t="s">
        <v>10</v>
      </c>
      <c r="B79" s="602" t="s">
        <v>11</v>
      </c>
      <c r="C79" s="598">
        <v>7350000</v>
      </c>
      <c r="D79" s="221"/>
      <c r="E79" s="221"/>
      <c r="F79" s="218">
        <f t="shared" ref="F79:F81" si="34">C79-D79+E79</f>
        <v>7350000</v>
      </c>
      <c r="G79" s="233"/>
    </row>
    <row r="80" spans="1:8">
      <c r="A80" s="603" t="s">
        <v>811</v>
      </c>
      <c r="B80" s="597" t="s">
        <v>812</v>
      </c>
      <c r="C80" s="673">
        <v>120000000</v>
      </c>
      <c r="D80" s="218"/>
      <c r="E80" s="218"/>
      <c r="F80" s="218">
        <f t="shared" si="34"/>
        <v>120000000</v>
      </c>
      <c r="G80" s="232"/>
    </row>
    <row r="81" spans="1:7">
      <c r="A81" s="603" t="s">
        <v>829</v>
      </c>
      <c r="B81" s="597" t="s">
        <v>13</v>
      </c>
      <c r="C81" s="594">
        <v>27330000</v>
      </c>
      <c r="D81" s="218">
        <f>'[9]AKADEMIK - 1292.001.051 P'!$G$92</f>
        <v>11817600</v>
      </c>
      <c r="E81" s="218"/>
      <c r="F81" s="218">
        <f t="shared" si="34"/>
        <v>15512400</v>
      </c>
      <c r="G81" s="232"/>
    </row>
    <row r="82" spans="1:7" s="198" customFormat="1">
      <c r="A82" s="196" t="s">
        <v>177</v>
      </c>
      <c r="B82" s="197" t="s">
        <v>178</v>
      </c>
      <c r="C82" s="68">
        <f>SUM(C83,C86,C90,C93)</f>
        <v>595477000</v>
      </c>
      <c r="D82" s="68">
        <f t="shared" ref="D82:F82" si="35">SUM(D83,D86,D90,D93)</f>
        <v>517095100</v>
      </c>
      <c r="E82" s="68">
        <f t="shared" si="35"/>
        <v>0</v>
      </c>
      <c r="F82" s="68">
        <f t="shared" si="35"/>
        <v>78381900</v>
      </c>
      <c r="G82" s="229">
        <f>D82/C82*100%</f>
        <v>0.86837123851970777</v>
      </c>
    </row>
    <row r="83" spans="1:7" s="187" customFormat="1" ht="32.25" thickBot="1">
      <c r="A83" s="184" t="s">
        <v>16</v>
      </c>
      <c r="B83" s="185" t="s">
        <v>179</v>
      </c>
      <c r="C83" s="186">
        <f t="shared" ref="C83:F83" si="36">SUM(C84:C85)</f>
        <v>89190000</v>
      </c>
      <c r="D83" s="186">
        <f t="shared" si="36"/>
        <v>83101000</v>
      </c>
      <c r="E83" s="186">
        <f t="shared" si="36"/>
        <v>0</v>
      </c>
      <c r="F83" s="186">
        <f t="shared" si="36"/>
        <v>6089000</v>
      </c>
      <c r="G83" s="230"/>
    </row>
    <row r="84" spans="1:7">
      <c r="A84" s="219" t="s">
        <v>10</v>
      </c>
      <c r="B84" s="220" t="s">
        <v>11</v>
      </c>
      <c r="C84" s="482">
        <v>27000000</v>
      </c>
      <c r="D84" s="221">
        <f>'[10]AKADEMIK - 1292.001.055 A'!$G$21</f>
        <v>24500000</v>
      </c>
      <c r="E84" s="221"/>
      <c r="F84" s="218">
        <f t="shared" ref="F84:F85" si="37">C84-D84+E84</f>
        <v>2500000</v>
      </c>
      <c r="G84" s="233"/>
    </row>
    <row r="85" spans="1:7">
      <c r="A85" s="216" t="s">
        <v>12</v>
      </c>
      <c r="B85" s="217" t="s">
        <v>13</v>
      </c>
      <c r="C85" s="478">
        <v>62190000</v>
      </c>
      <c r="D85" s="218">
        <f>'[10]AKADEMIK - 1292.001.055 A'!$G$47</f>
        <v>58601000</v>
      </c>
      <c r="E85" s="218"/>
      <c r="F85" s="218">
        <f t="shared" si="37"/>
        <v>3589000</v>
      </c>
      <c r="G85" s="232"/>
    </row>
    <row r="86" spans="1:7" s="187" customFormat="1" ht="16.5" thickBot="1">
      <c r="A86" s="184" t="s">
        <v>18</v>
      </c>
      <c r="B86" s="185" t="s">
        <v>180</v>
      </c>
      <c r="C86" s="186">
        <f t="shared" ref="C86:F86" si="38">SUM(C87:C89)</f>
        <v>98779000</v>
      </c>
      <c r="D86" s="186">
        <f t="shared" si="38"/>
        <v>75938500</v>
      </c>
      <c r="E86" s="186">
        <f t="shared" si="38"/>
        <v>0</v>
      </c>
      <c r="F86" s="186">
        <f t="shared" si="38"/>
        <v>22840500</v>
      </c>
      <c r="G86" s="230"/>
    </row>
    <row r="87" spans="1:7">
      <c r="A87" s="219" t="s">
        <v>10</v>
      </c>
      <c r="B87" s="220" t="s">
        <v>11</v>
      </c>
      <c r="C87" s="690">
        <v>30200000</v>
      </c>
      <c r="D87" s="221">
        <f>'[10]AKADEMIK - 1292.001.055 B'!$G$21</f>
        <v>30200000</v>
      </c>
      <c r="E87" s="221"/>
      <c r="F87" s="218">
        <f t="shared" ref="F87:F89" si="39">C87-D87+E87</f>
        <v>0</v>
      </c>
      <c r="G87" s="233"/>
    </row>
    <row r="88" spans="1:7">
      <c r="A88" s="692" t="s">
        <v>850</v>
      </c>
      <c r="B88" s="693" t="s">
        <v>34</v>
      </c>
      <c r="C88" s="691">
        <v>12600000</v>
      </c>
      <c r="D88" s="218">
        <f>'[10]AKADEMIK - 1292.001.055 B'!$G$67</f>
        <v>2000000</v>
      </c>
      <c r="E88" s="218"/>
      <c r="F88" s="218">
        <f t="shared" si="39"/>
        <v>10600000</v>
      </c>
      <c r="G88" s="232"/>
    </row>
    <row r="89" spans="1:7">
      <c r="A89" s="216" t="s">
        <v>12</v>
      </c>
      <c r="B89" s="217" t="s">
        <v>13</v>
      </c>
      <c r="C89" s="478">
        <v>55979000</v>
      </c>
      <c r="D89" s="218">
        <f>'[10]AKADEMIK - 1292.001.055 B'!$G$46</f>
        <v>43738500</v>
      </c>
      <c r="E89" s="218"/>
      <c r="F89" s="218">
        <f t="shared" si="39"/>
        <v>12240500</v>
      </c>
      <c r="G89" s="232"/>
    </row>
    <row r="90" spans="1:7" s="187" customFormat="1" ht="16.5" thickBot="1">
      <c r="A90" s="565" t="s">
        <v>44</v>
      </c>
      <c r="B90" s="566" t="s">
        <v>182</v>
      </c>
      <c r="C90" s="567">
        <f>SUM(C91:C92)</f>
        <v>330760000</v>
      </c>
      <c r="D90" s="567">
        <f t="shared" ref="D90:F90" si="40">SUM(D91:D92)</f>
        <v>289466000</v>
      </c>
      <c r="E90" s="567">
        <f t="shared" si="40"/>
        <v>0</v>
      </c>
      <c r="F90" s="567">
        <f t="shared" si="40"/>
        <v>41294000</v>
      </c>
      <c r="G90" s="568"/>
    </row>
    <row r="91" spans="1:7">
      <c r="A91" s="569" t="s">
        <v>28</v>
      </c>
      <c r="B91" s="570" t="s">
        <v>29</v>
      </c>
      <c r="C91" s="571">
        <v>321760000</v>
      </c>
      <c r="D91" s="572">
        <f>'[10]AKADEMIK - 1292.001.055 D'!$G$21</f>
        <v>289466000</v>
      </c>
      <c r="E91" s="572"/>
      <c r="F91" s="218">
        <f>C91-D91+E91</f>
        <v>32294000</v>
      </c>
      <c r="G91" s="573"/>
    </row>
    <row r="92" spans="1:7">
      <c r="A92" s="640" t="s">
        <v>821</v>
      </c>
      <c r="B92" s="641" t="s">
        <v>78</v>
      </c>
      <c r="C92" s="642">
        <v>9000000</v>
      </c>
      <c r="D92" s="643"/>
      <c r="E92" s="643"/>
      <c r="F92" s="644">
        <f>C92-D92+E92</f>
        <v>9000000</v>
      </c>
      <c r="G92" s="645"/>
    </row>
    <row r="93" spans="1:7" s="187" customFormat="1" ht="16.5" thickBot="1">
      <c r="A93" s="647" t="s">
        <v>814</v>
      </c>
      <c r="B93" s="648" t="s">
        <v>116</v>
      </c>
      <c r="C93" s="186">
        <f>SUM(C94:C96)</f>
        <v>76748000</v>
      </c>
      <c r="D93" s="186">
        <f t="shared" ref="D93:F93" si="41">SUM(D94:D96)</f>
        <v>68589600</v>
      </c>
      <c r="E93" s="186">
        <f t="shared" si="41"/>
        <v>0</v>
      </c>
      <c r="F93" s="186">
        <f t="shared" si="41"/>
        <v>8158400</v>
      </c>
      <c r="G93" s="230"/>
    </row>
    <row r="94" spans="1:7">
      <c r="A94" s="649" t="s">
        <v>10</v>
      </c>
      <c r="B94" s="650" t="s">
        <v>11</v>
      </c>
      <c r="C94" s="635">
        <v>39100000</v>
      </c>
      <c r="D94" s="221">
        <f>'[10]AKADEMIK - 1292.001.055G'!$G$63</f>
        <v>39029600</v>
      </c>
      <c r="E94" s="221"/>
      <c r="F94" s="218">
        <f t="shared" ref="F94:F96" si="42">C94-D94+E94</f>
        <v>70400</v>
      </c>
      <c r="G94" s="233"/>
    </row>
    <row r="95" spans="1:7">
      <c r="A95" s="651" t="s">
        <v>850</v>
      </c>
      <c r="B95" s="652" t="s">
        <v>34</v>
      </c>
      <c r="C95" s="691">
        <v>21400000</v>
      </c>
      <c r="D95" s="218">
        <f>'[10]AKADEMIK - 1292.001.055G'!$G$42</f>
        <v>17600000</v>
      </c>
      <c r="E95" s="218"/>
      <c r="F95" s="218">
        <f t="shared" si="42"/>
        <v>3800000</v>
      </c>
      <c r="G95" s="232"/>
    </row>
    <row r="96" spans="1:7">
      <c r="A96" s="651" t="s">
        <v>829</v>
      </c>
      <c r="B96" s="652" t="s">
        <v>13</v>
      </c>
      <c r="C96" s="691">
        <v>16248000</v>
      </c>
      <c r="D96" s="218">
        <f>'[10]AKADEMIK - 1292.001.055G'!$G$21</f>
        <v>11960000</v>
      </c>
      <c r="E96" s="218"/>
      <c r="F96" s="218">
        <f t="shared" si="42"/>
        <v>4288000</v>
      </c>
      <c r="G96" s="232"/>
    </row>
    <row r="97" spans="1:7">
      <c r="A97" s="462"/>
      <c r="B97" s="463"/>
      <c r="C97" s="464"/>
      <c r="D97" s="464"/>
      <c r="E97" s="464"/>
      <c r="F97" s="464"/>
      <c r="G97" s="646"/>
    </row>
    <row r="98" spans="1:7" s="202" customFormat="1">
      <c r="A98" s="199" t="s">
        <v>399</v>
      </c>
      <c r="B98" s="200" t="s">
        <v>695</v>
      </c>
      <c r="C98" s="201">
        <f t="shared" ref="C98:F98" si="43">C99</f>
        <v>909450000</v>
      </c>
      <c r="D98" s="201">
        <f t="shared" si="43"/>
        <v>449583000</v>
      </c>
      <c r="E98" s="201">
        <f t="shared" si="43"/>
        <v>0</v>
      </c>
      <c r="F98" s="201">
        <f t="shared" si="43"/>
        <v>459867000</v>
      </c>
      <c r="G98" s="227">
        <f>D98/C98*100%</f>
        <v>0.49434603331683985</v>
      </c>
    </row>
    <row r="99" spans="1:7" s="179" customFormat="1" ht="32.25" thickBot="1">
      <c r="A99" s="176" t="s">
        <v>401</v>
      </c>
      <c r="B99" s="177" t="s">
        <v>402</v>
      </c>
      <c r="C99" s="178">
        <f t="shared" ref="C99:F99" si="44">SUM(C100,C111,C114,C118,C120)</f>
        <v>909450000</v>
      </c>
      <c r="D99" s="178">
        <f t="shared" si="44"/>
        <v>449583000</v>
      </c>
      <c r="E99" s="178">
        <f t="shared" si="44"/>
        <v>0</v>
      </c>
      <c r="F99" s="178">
        <f t="shared" si="44"/>
        <v>459867000</v>
      </c>
      <c r="G99" s="228">
        <f>D99/C99*100%</f>
        <v>0.49434603331683985</v>
      </c>
    </row>
    <row r="100" spans="1:7" s="198" customFormat="1" ht="31.5">
      <c r="A100" s="196" t="s">
        <v>8</v>
      </c>
      <c r="B100" s="197" t="s">
        <v>403</v>
      </c>
      <c r="C100" s="68">
        <f t="shared" ref="C100:F100" si="45">SUM(C101,C103,C105,C109)</f>
        <v>39850000</v>
      </c>
      <c r="D100" s="68">
        <f t="shared" si="45"/>
        <v>39597600</v>
      </c>
      <c r="E100" s="68">
        <f t="shared" si="45"/>
        <v>0</v>
      </c>
      <c r="F100" s="68">
        <f t="shared" si="45"/>
        <v>252400</v>
      </c>
      <c r="G100" s="229">
        <f>D100/C100*100%</f>
        <v>0.99366624843161855</v>
      </c>
    </row>
    <row r="101" spans="1:7" s="187" customFormat="1" ht="16.5" thickBot="1">
      <c r="A101" s="184" t="s">
        <v>16</v>
      </c>
      <c r="B101" s="185" t="s">
        <v>404</v>
      </c>
      <c r="C101" s="186">
        <f t="shared" ref="C101:F101" si="46">C102</f>
        <v>2650000</v>
      </c>
      <c r="D101" s="186">
        <f t="shared" si="46"/>
        <v>2650000</v>
      </c>
      <c r="E101" s="186">
        <f t="shared" si="46"/>
        <v>0</v>
      </c>
      <c r="F101" s="186">
        <f t="shared" si="46"/>
        <v>0</v>
      </c>
      <c r="G101" s="230"/>
    </row>
    <row r="102" spans="1:7">
      <c r="A102" s="213" t="s">
        <v>10</v>
      </c>
      <c r="B102" s="214" t="s">
        <v>11</v>
      </c>
      <c r="C102" s="215">
        <v>2650000</v>
      </c>
      <c r="D102" s="215">
        <f>'[11]AKADEMIK - 1292.021.S01.051 A'!$G$21</f>
        <v>2650000</v>
      </c>
      <c r="E102" s="215"/>
      <c r="F102" s="218">
        <f>C102-D102+E102</f>
        <v>0</v>
      </c>
      <c r="G102" s="231"/>
    </row>
    <row r="103" spans="1:7" s="187" customFormat="1" ht="16.5" thickBot="1">
      <c r="A103" s="184" t="s">
        <v>18</v>
      </c>
      <c r="B103" s="185" t="s">
        <v>405</v>
      </c>
      <c r="C103" s="186">
        <f t="shared" ref="C103:F103" si="47">C104</f>
        <v>1300000</v>
      </c>
      <c r="D103" s="186">
        <f t="shared" si="47"/>
        <v>1300000</v>
      </c>
      <c r="E103" s="186">
        <f t="shared" si="47"/>
        <v>0</v>
      </c>
      <c r="F103" s="186">
        <f t="shared" si="47"/>
        <v>0</v>
      </c>
      <c r="G103" s="230"/>
    </row>
    <row r="104" spans="1:7">
      <c r="A104" s="213" t="s">
        <v>10</v>
      </c>
      <c r="B104" s="214" t="s">
        <v>11</v>
      </c>
      <c r="C104" s="215">
        <v>1300000</v>
      </c>
      <c r="D104" s="215">
        <f>'[11]AKADEMIK - 1292.021.S01.051 B'!$G$21</f>
        <v>1300000</v>
      </c>
      <c r="E104" s="215"/>
      <c r="F104" s="218">
        <f>C104-D104+E104</f>
        <v>0</v>
      </c>
      <c r="G104" s="231"/>
    </row>
    <row r="105" spans="1:7" s="187" customFormat="1" ht="16.5" thickBot="1">
      <c r="A105" s="184" t="s">
        <v>42</v>
      </c>
      <c r="B105" s="185" t="s">
        <v>406</v>
      </c>
      <c r="C105" s="186">
        <f t="shared" ref="C105:F105" si="48">SUM(C106:C108)</f>
        <v>34535000</v>
      </c>
      <c r="D105" s="186">
        <f t="shared" si="48"/>
        <v>34282600</v>
      </c>
      <c r="E105" s="186">
        <f t="shared" si="48"/>
        <v>0</v>
      </c>
      <c r="F105" s="186">
        <f t="shared" si="48"/>
        <v>252400</v>
      </c>
      <c r="G105" s="230"/>
    </row>
    <row r="106" spans="1:7">
      <c r="A106" s="219" t="s">
        <v>10</v>
      </c>
      <c r="B106" s="220" t="s">
        <v>11</v>
      </c>
      <c r="C106" s="221">
        <v>5375000</v>
      </c>
      <c r="D106" s="221">
        <f>'[11]AKADEMIK - 1292.021.S01.051 C'!$G$21</f>
        <v>5375000</v>
      </c>
      <c r="E106" s="221"/>
      <c r="F106" s="218">
        <f t="shared" ref="F106:F108" si="49">C106-D106+E106</f>
        <v>0</v>
      </c>
      <c r="G106" s="233"/>
    </row>
    <row r="107" spans="1:7">
      <c r="A107" s="216" t="s">
        <v>83</v>
      </c>
      <c r="B107" s="217" t="s">
        <v>84</v>
      </c>
      <c r="C107" s="218">
        <v>13200000</v>
      </c>
      <c r="D107" s="218">
        <f>'[11]AKADEMIK - 1292.021.S01.051 C'!$G$42</f>
        <v>13200000</v>
      </c>
      <c r="E107" s="218"/>
      <c r="F107" s="218">
        <f t="shared" si="49"/>
        <v>0</v>
      </c>
      <c r="G107" s="232"/>
    </row>
    <row r="108" spans="1:7">
      <c r="A108" s="216" t="s">
        <v>12</v>
      </c>
      <c r="B108" s="217" t="s">
        <v>13</v>
      </c>
      <c r="C108" s="218">
        <v>15960000</v>
      </c>
      <c r="D108" s="218">
        <f>'[11]AKADEMIK - 1292.021.S01.051 C'!$G$63</f>
        <v>15707600</v>
      </c>
      <c r="E108" s="218"/>
      <c r="F108" s="218">
        <f t="shared" si="49"/>
        <v>252400</v>
      </c>
      <c r="G108" s="232"/>
    </row>
    <row r="109" spans="1:7" s="187" customFormat="1" ht="16.5" thickBot="1">
      <c r="A109" s="184" t="s">
        <v>44</v>
      </c>
      <c r="B109" s="185" t="s">
        <v>407</v>
      </c>
      <c r="C109" s="186">
        <f t="shared" ref="C109:F109" si="50">C110</f>
        <v>1365000</v>
      </c>
      <c r="D109" s="186">
        <f t="shared" si="50"/>
        <v>1365000</v>
      </c>
      <c r="E109" s="186">
        <f t="shared" si="50"/>
        <v>0</v>
      </c>
      <c r="F109" s="186">
        <f t="shared" si="50"/>
        <v>0</v>
      </c>
      <c r="G109" s="230"/>
    </row>
    <row r="110" spans="1:7">
      <c r="A110" s="213" t="s">
        <v>10</v>
      </c>
      <c r="B110" s="214" t="s">
        <v>11</v>
      </c>
      <c r="C110" s="215">
        <v>1365000</v>
      </c>
      <c r="D110" s="215">
        <f>'[11]AKADEMIK - 1292.021.S01.051 D'!$G$21</f>
        <v>1365000</v>
      </c>
      <c r="E110" s="215"/>
      <c r="F110" s="218">
        <f>C110-D110+E110</f>
        <v>0</v>
      </c>
      <c r="G110" s="231"/>
    </row>
    <row r="111" spans="1:7" s="198" customFormat="1">
      <c r="A111" s="196" t="s">
        <v>14</v>
      </c>
      <c r="B111" s="197" t="s">
        <v>408</v>
      </c>
      <c r="C111" s="68">
        <f t="shared" ref="C111:F111" si="51">SUM(C112:C113)</f>
        <v>642850000</v>
      </c>
      <c r="D111" s="68">
        <f t="shared" si="51"/>
        <v>383022000</v>
      </c>
      <c r="E111" s="68">
        <f t="shared" si="51"/>
        <v>0</v>
      </c>
      <c r="F111" s="68">
        <f t="shared" si="51"/>
        <v>259828000</v>
      </c>
      <c r="G111" s="229">
        <f>D111/C111*100%</f>
        <v>0.59581862020689114</v>
      </c>
    </row>
    <row r="112" spans="1:7">
      <c r="A112" s="216" t="s">
        <v>10</v>
      </c>
      <c r="B112" s="217" t="s">
        <v>11</v>
      </c>
      <c r="C112" s="218">
        <v>2850000</v>
      </c>
      <c r="D112" s="218">
        <f>'[12]AKADEMIK - 1292.021.S01.052'!$G$21</f>
        <v>2850000</v>
      </c>
      <c r="E112" s="218"/>
      <c r="F112" s="218">
        <f t="shared" ref="F112:F113" si="52">C112-D112+E112</f>
        <v>0</v>
      </c>
      <c r="G112" s="232"/>
    </row>
    <row r="113" spans="1:7">
      <c r="A113" s="216" t="s">
        <v>83</v>
      </c>
      <c r="B113" s="217" t="s">
        <v>84</v>
      </c>
      <c r="C113" s="218">
        <v>640000000</v>
      </c>
      <c r="D113" s="218">
        <f>'[12]AKADEMIK - 1292.021.S01.052'!$G$52</f>
        <v>380172000</v>
      </c>
      <c r="E113" s="218"/>
      <c r="F113" s="218">
        <f t="shared" si="52"/>
        <v>259828000</v>
      </c>
      <c r="G113" s="232"/>
    </row>
    <row r="114" spans="1:7" s="198" customFormat="1">
      <c r="A114" s="196" t="s">
        <v>20</v>
      </c>
      <c r="B114" s="197" t="s">
        <v>409</v>
      </c>
      <c r="C114" s="68">
        <f t="shared" ref="C114:F114" si="53">SUM(C115:C117)</f>
        <v>76250000</v>
      </c>
      <c r="D114" s="68">
        <f t="shared" si="53"/>
        <v>26963400</v>
      </c>
      <c r="E114" s="68">
        <f t="shared" si="53"/>
        <v>0</v>
      </c>
      <c r="F114" s="68">
        <f t="shared" si="53"/>
        <v>49286600</v>
      </c>
      <c r="G114" s="229">
        <f>D114/C114*100%</f>
        <v>0.35361836065573771</v>
      </c>
    </row>
    <row r="115" spans="1:7">
      <c r="A115" s="216" t="s">
        <v>10</v>
      </c>
      <c r="B115" s="217" t="s">
        <v>11</v>
      </c>
      <c r="C115" s="218">
        <v>10850000</v>
      </c>
      <c r="D115" s="218">
        <f>'[12]AKADEMIK - 1292.021.S01.053'!$G$21</f>
        <v>10850000</v>
      </c>
      <c r="E115" s="218"/>
      <c r="F115" s="218">
        <f t="shared" ref="F115:F117" si="54">C115-D115+E115</f>
        <v>0</v>
      </c>
      <c r="G115" s="232"/>
    </row>
    <row r="116" spans="1:7">
      <c r="A116" s="216" t="s">
        <v>33</v>
      </c>
      <c r="B116" s="217" t="s">
        <v>34</v>
      </c>
      <c r="C116" s="218">
        <v>28000000</v>
      </c>
      <c r="D116" s="218"/>
      <c r="E116" s="218"/>
      <c r="F116" s="218">
        <f t="shared" si="54"/>
        <v>28000000</v>
      </c>
      <c r="G116" s="232"/>
    </row>
    <row r="117" spans="1:7">
      <c r="A117" s="216" t="s">
        <v>12</v>
      </c>
      <c r="B117" s="217" t="s">
        <v>13</v>
      </c>
      <c r="C117" s="218">
        <v>37400000</v>
      </c>
      <c r="D117" s="218">
        <f>'[12]AKADEMIK - 1292.021.S01.053'!$G$63</f>
        <v>16113400</v>
      </c>
      <c r="E117" s="218"/>
      <c r="F117" s="218">
        <f t="shared" si="54"/>
        <v>21286600</v>
      </c>
      <c r="G117" s="232"/>
    </row>
    <row r="118" spans="1:7" s="198" customFormat="1">
      <c r="A118" s="196" t="s">
        <v>94</v>
      </c>
      <c r="B118" s="197" t="s">
        <v>410</v>
      </c>
      <c r="C118" s="68">
        <f t="shared" ref="C118:F118" si="55">C119</f>
        <v>150000000</v>
      </c>
      <c r="D118" s="68">
        <f t="shared" si="55"/>
        <v>0</v>
      </c>
      <c r="E118" s="68">
        <f t="shared" si="55"/>
        <v>0</v>
      </c>
      <c r="F118" s="68">
        <f t="shared" si="55"/>
        <v>150000000</v>
      </c>
      <c r="G118" s="229">
        <f>D118/C118*100%</f>
        <v>0</v>
      </c>
    </row>
    <row r="119" spans="1:7">
      <c r="A119" s="216" t="s">
        <v>28</v>
      </c>
      <c r="B119" s="217" t="s">
        <v>29</v>
      </c>
      <c r="C119" s="218">
        <v>150000000</v>
      </c>
      <c r="D119" s="218"/>
      <c r="E119" s="218"/>
      <c r="F119" s="218">
        <f>C119-D119+E119</f>
        <v>150000000</v>
      </c>
      <c r="G119" s="232"/>
    </row>
    <row r="120" spans="1:7" s="198" customFormat="1">
      <c r="A120" s="196" t="s">
        <v>177</v>
      </c>
      <c r="B120" s="197" t="s">
        <v>411</v>
      </c>
      <c r="C120" s="68">
        <f t="shared" ref="C120:F120" si="56">C121</f>
        <v>500000</v>
      </c>
      <c r="D120" s="68">
        <f t="shared" si="56"/>
        <v>0</v>
      </c>
      <c r="E120" s="68">
        <f t="shared" si="56"/>
        <v>0</v>
      </c>
      <c r="F120" s="68">
        <f t="shared" si="56"/>
        <v>500000</v>
      </c>
      <c r="G120" s="229">
        <f>D120/C120*100%</f>
        <v>0</v>
      </c>
    </row>
    <row r="121" spans="1:7">
      <c r="A121" s="216" t="s">
        <v>28</v>
      </c>
      <c r="B121" s="217" t="s">
        <v>29</v>
      </c>
      <c r="C121" s="218">
        <v>500000</v>
      </c>
      <c r="D121" s="218"/>
      <c r="E121" s="218"/>
      <c r="F121" s="218">
        <f>C121-D121+E121</f>
        <v>500000</v>
      </c>
      <c r="G121" s="232"/>
    </row>
    <row r="122" spans="1:7">
      <c r="A122" s="193"/>
      <c r="B122" s="194"/>
      <c r="C122" s="195"/>
      <c r="D122" s="195"/>
      <c r="E122" s="195"/>
      <c r="F122" s="195"/>
      <c r="G122" s="234"/>
    </row>
    <row r="123" spans="1:7" s="202" customFormat="1">
      <c r="A123" s="199" t="s">
        <v>429</v>
      </c>
      <c r="B123" s="200" t="s">
        <v>697</v>
      </c>
      <c r="C123" s="201">
        <f t="shared" ref="C123:F123" si="57">SUM(C124,C138)</f>
        <v>790211000</v>
      </c>
      <c r="D123" s="201">
        <f t="shared" si="57"/>
        <v>385246800</v>
      </c>
      <c r="E123" s="201">
        <f t="shared" si="57"/>
        <v>0</v>
      </c>
      <c r="F123" s="201">
        <f t="shared" si="57"/>
        <v>404964200</v>
      </c>
      <c r="G123" s="227">
        <f>D123/C123*100%</f>
        <v>0.4875239651181773</v>
      </c>
    </row>
    <row r="124" spans="1:7" s="179" customFormat="1" ht="32.25" thickBot="1">
      <c r="A124" s="176" t="s">
        <v>431</v>
      </c>
      <c r="B124" s="177" t="s">
        <v>432</v>
      </c>
      <c r="C124" s="178">
        <f t="shared" ref="C124:F124" si="58">SUM(C125,C127,C130,C134,C136)</f>
        <v>553491000</v>
      </c>
      <c r="D124" s="178">
        <f t="shared" si="58"/>
        <v>307953600</v>
      </c>
      <c r="E124" s="178">
        <f t="shared" si="58"/>
        <v>0</v>
      </c>
      <c r="F124" s="178">
        <f t="shared" si="58"/>
        <v>245537400</v>
      </c>
      <c r="G124" s="228">
        <f>D124/C124*100%</f>
        <v>0.55638411464685067</v>
      </c>
    </row>
    <row r="125" spans="1:7" s="198" customFormat="1">
      <c r="A125" s="196" t="s">
        <v>8</v>
      </c>
      <c r="B125" s="197" t="s">
        <v>433</v>
      </c>
      <c r="C125" s="68">
        <f t="shared" ref="C125:F125" si="59">C126</f>
        <v>1800000</v>
      </c>
      <c r="D125" s="68">
        <f t="shared" si="59"/>
        <v>1800000</v>
      </c>
      <c r="E125" s="68">
        <f t="shared" si="59"/>
        <v>0</v>
      </c>
      <c r="F125" s="68">
        <f t="shared" si="59"/>
        <v>0</v>
      </c>
      <c r="G125" s="229">
        <f>D125/C125*100%</f>
        <v>1</v>
      </c>
    </row>
    <row r="126" spans="1:7">
      <c r="A126" s="216" t="s">
        <v>10</v>
      </c>
      <c r="B126" s="217" t="s">
        <v>11</v>
      </c>
      <c r="C126" s="218">
        <v>1800000</v>
      </c>
      <c r="D126" s="218">
        <f>'[13]AKADEMIK - 1292.024.S01.051 A'!$G$21</f>
        <v>1800000</v>
      </c>
      <c r="E126" s="218"/>
      <c r="F126" s="218">
        <f>C126-D126+E126</f>
        <v>0</v>
      </c>
      <c r="G126" s="232"/>
    </row>
    <row r="127" spans="1:7" s="198" customFormat="1">
      <c r="A127" s="196" t="s">
        <v>14</v>
      </c>
      <c r="B127" s="197" t="s">
        <v>434</v>
      </c>
      <c r="C127" s="68">
        <f t="shared" ref="C127:F127" si="60">SUM(C128:C129)</f>
        <v>136462000</v>
      </c>
      <c r="D127" s="68">
        <f t="shared" si="60"/>
        <v>136012000</v>
      </c>
      <c r="E127" s="68">
        <f t="shared" si="60"/>
        <v>0</v>
      </c>
      <c r="F127" s="68">
        <f t="shared" si="60"/>
        <v>450000</v>
      </c>
      <c r="G127" s="229">
        <f>D127/C127*100%</f>
        <v>0.99670237868417577</v>
      </c>
    </row>
    <row r="128" spans="1:7">
      <c r="A128" s="216" t="s">
        <v>10</v>
      </c>
      <c r="B128" s="217" t="s">
        <v>11</v>
      </c>
      <c r="C128" s="218">
        <v>1462000</v>
      </c>
      <c r="D128" s="218">
        <f>'[13]AKADEMIK - 1292.024.S01.052'!$G$21</f>
        <v>1462000</v>
      </c>
      <c r="E128" s="218"/>
      <c r="F128" s="218">
        <f t="shared" ref="F128:F129" si="61">C128-D128+E128</f>
        <v>0</v>
      </c>
      <c r="G128" s="232"/>
    </row>
    <row r="129" spans="1:7">
      <c r="A129" s="216" t="s">
        <v>83</v>
      </c>
      <c r="B129" s="217" t="s">
        <v>84</v>
      </c>
      <c r="C129" s="218">
        <v>135000000</v>
      </c>
      <c r="D129" s="218">
        <f>'[13]AKADEMIK - 1292.024.S01.052'!$G$42</f>
        <v>134550000</v>
      </c>
      <c r="E129" s="218"/>
      <c r="F129" s="218">
        <f t="shared" si="61"/>
        <v>450000</v>
      </c>
      <c r="G129" s="232"/>
    </row>
    <row r="130" spans="1:7" s="198" customFormat="1">
      <c r="A130" s="196" t="s">
        <v>20</v>
      </c>
      <c r="B130" s="197" t="s">
        <v>435</v>
      </c>
      <c r="C130" s="68">
        <f t="shared" ref="C130:F130" si="62">SUM(C131:C133)</f>
        <v>302229000</v>
      </c>
      <c r="D130" s="68">
        <f t="shared" si="62"/>
        <v>58200000</v>
      </c>
      <c r="E130" s="68">
        <f t="shared" si="62"/>
        <v>0</v>
      </c>
      <c r="F130" s="68">
        <f t="shared" si="62"/>
        <v>244029000</v>
      </c>
      <c r="G130" s="229">
        <f>D130/C130*100%</f>
        <v>0.19256921076402331</v>
      </c>
    </row>
    <row r="131" spans="1:7">
      <c r="A131" s="216" t="s">
        <v>10</v>
      </c>
      <c r="B131" s="217" t="s">
        <v>11</v>
      </c>
      <c r="C131" s="218">
        <v>26650000</v>
      </c>
      <c r="D131" s="218">
        <f>'[13]AKADEMIK - 1292.024.S01.053'!$G$21</f>
        <v>26650000</v>
      </c>
      <c r="E131" s="218"/>
      <c r="F131" s="218">
        <f t="shared" ref="F131:F133" si="63">C131-D131+E131</f>
        <v>0</v>
      </c>
      <c r="G131" s="232"/>
    </row>
    <row r="132" spans="1:7">
      <c r="A132" s="216" t="s">
        <v>33</v>
      </c>
      <c r="B132" s="217" t="s">
        <v>34</v>
      </c>
      <c r="C132" s="218">
        <v>42000000</v>
      </c>
      <c r="D132" s="218"/>
      <c r="E132" s="218"/>
      <c r="F132" s="218">
        <f t="shared" si="63"/>
        <v>42000000</v>
      </c>
      <c r="G132" s="232"/>
    </row>
    <row r="133" spans="1:7">
      <c r="A133" s="216" t="s">
        <v>12</v>
      </c>
      <c r="B133" s="217" t="s">
        <v>13</v>
      </c>
      <c r="C133" s="218">
        <v>233579000</v>
      </c>
      <c r="D133" s="218">
        <f>'[13]AKADEMIK - 1292.024.S01.053'!$G$63</f>
        <v>31550000</v>
      </c>
      <c r="E133" s="218"/>
      <c r="F133" s="218">
        <f t="shared" si="63"/>
        <v>202029000</v>
      </c>
      <c r="G133" s="232"/>
    </row>
    <row r="134" spans="1:7" s="198" customFormat="1">
      <c r="A134" s="196" t="s">
        <v>94</v>
      </c>
      <c r="B134" s="197" t="s">
        <v>436</v>
      </c>
      <c r="C134" s="68">
        <f t="shared" ref="C134:F134" si="64">C135</f>
        <v>112500000</v>
      </c>
      <c r="D134" s="68">
        <f t="shared" si="64"/>
        <v>111441600</v>
      </c>
      <c r="E134" s="68">
        <f t="shared" si="64"/>
        <v>0</v>
      </c>
      <c r="F134" s="68">
        <f t="shared" si="64"/>
        <v>1058400</v>
      </c>
      <c r="G134" s="229">
        <f>D134/C134*100%</f>
        <v>0.99059200000000003</v>
      </c>
    </row>
    <row r="135" spans="1:7">
      <c r="A135" s="216" t="s">
        <v>28</v>
      </c>
      <c r="B135" s="217" t="s">
        <v>29</v>
      </c>
      <c r="C135" s="218">
        <v>112500000</v>
      </c>
      <c r="D135" s="218">
        <f>'[13]AKADEMIK - 1292.024.S01.054'!$G$21</f>
        <v>111441600</v>
      </c>
      <c r="E135" s="218"/>
      <c r="F135" s="218">
        <f>C135-D135+E135</f>
        <v>1058400</v>
      </c>
      <c r="G135" s="232"/>
    </row>
    <row r="136" spans="1:7" s="198" customFormat="1">
      <c r="A136" s="196" t="s">
        <v>177</v>
      </c>
      <c r="B136" s="197" t="s">
        <v>411</v>
      </c>
      <c r="C136" s="68">
        <f t="shared" ref="C136:F136" si="65">C137</f>
        <v>500000</v>
      </c>
      <c r="D136" s="68">
        <f t="shared" si="65"/>
        <v>500000</v>
      </c>
      <c r="E136" s="68">
        <f t="shared" si="65"/>
        <v>0</v>
      </c>
      <c r="F136" s="68">
        <f t="shared" si="65"/>
        <v>0</v>
      </c>
      <c r="G136" s="229">
        <f>D136/C136*100%</f>
        <v>1</v>
      </c>
    </row>
    <row r="137" spans="1:7">
      <c r="A137" s="216" t="s">
        <v>28</v>
      </c>
      <c r="B137" s="217" t="s">
        <v>29</v>
      </c>
      <c r="C137" s="218">
        <v>500000</v>
      </c>
      <c r="D137" s="218">
        <f>'[13]AKADEMIK - 1292.024.S01.055'!$G$21</f>
        <v>500000</v>
      </c>
      <c r="E137" s="218"/>
      <c r="F137" s="218">
        <f>C137-D137+E137</f>
        <v>0</v>
      </c>
      <c r="G137" s="232"/>
    </row>
    <row r="138" spans="1:7" s="179" customFormat="1" ht="32.25" thickBot="1">
      <c r="A138" s="176" t="s">
        <v>437</v>
      </c>
      <c r="B138" s="177" t="s">
        <v>438</v>
      </c>
      <c r="C138" s="178">
        <f t="shared" ref="C138:F138" si="66">SUM(C139,C141,C144,C148,C150)</f>
        <v>236720000</v>
      </c>
      <c r="D138" s="178">
        <f t="shared" si="66"/>
        <v>77293200</v>
      </c>
      <c r="E138" s="178">
        <f t="shared" si="66"/>
        <v>0</v>
      </c>
      <c r="F138" s="178">
        <f t="shared" si="66"/>
        <v>159426800</v>
      </c>
      <c r="G138" s="228">
        <f>D138/C138*100%</f>
        <v>0.32651740452855693</v>
      </c>
    </row>
    <row r="139" spans="1:7" s="198" customFormat="1">
      <c r="A139" s="196" t="s">
        <v>8</v>
      </c>
      <c r="B139" s="197" t="s">
        <v>439</v>
      </c>
      <c r="C139" s="68">
        <f t="shared" ref="C139:F139" si="67">C140</f>
        <v>1800000</v>
      </c>
      <c r="D139" s="68">
        <f t="shared" si="67"/>
        <v>1800000</v>
      </c>
      <c r="E139" s="68">
        <f t="shared" si="67"/>
        <v>0</v>
      </c>
      <c r="F139" s="68">
        <f t="shared" si="67"/>
        <v>0</v>
      </c>
      <c r="G139" s="229">
        <f>D139/C139*100%</f>
        <v>1</v>
      </c>
    </row>
    <row r="140" spans="1:7">
      <c r="A140" s="216" t="s">
        <v>10</v>
      </c>
      <c r="B140" s="217" t="s">
        <v>11</v>
      </c>
      <c r="C140" s="218">
        <v>1800000</v>
      </c>
      <c r="D140" s="218">
        <f>'[14]AKADEMIK - 1292.024.S02.051'!$G$21</f>
        <v>1800000</v>
      </c>
      <c r="E140" s="218"/>
      <c r="F140" s="218">
        <f>C140-D140+E140</f>
        <v>0</v>
      </c>
      <c r="G140" s="232"/>
    </row>
    <row r="141" spans="1:7" s="198" customFormat="1">
      <c r="A141" s="196" t="s">
        <v>14</v>
      </c>
      <c r="B141" s="197" t="s">
        <v>440</v>
      </c>
      <c r="C141" s="68">
        <f t="shared" ref="C141:F141" si="68">SUM(C142:C143)</f>
        <v>56145000</v>
      </c>
      <c r="D141" s="68">
        <f t="shared" si="68"/>
        <v>31470000</v>
      </c>
      <c r="E141" s="68">
        <f t="shared" si="68"/>
        <v>0</v>
      </c>
      <c r="F141" s="68">
        <f t="shared" si="68"/>
        <v>24675000</v>
      </c>
      <c r="G141" s="229">
        <f>D141/C141*100%</f>
        <v>0.56051295752070529</v>
      </c>
    </row>
    <row r="142" spans="1:7">
      <c r="A142" s="216" t="s">
        <v>10</v>
      </c>
      <c r="B142" s="217" t="s">
        <v>11</v>
      </c>
      <c r="C142" s="218">
        <v>2145000</v>
      </c>
      <c r="D142" s="218">
        <f>'[14]AKADEMIK - 1292.024.S02.052'!$G$21</f>
        <v>2145000</v>
      </c>
      <c r="E142" s="218"/>
      <c r="F142" s="218">
        <f t="shared" ref="F142:F143" si="69">C142-D142+E142</f>
        <v>0</v>
      </c>
      <c r="G142" s="232"/>
    </row>
    <row r="143" spans="1:7">
      <c r="A143" s="216" t="s">
        <v>83</v>
      </c>
      <c r="B143" s="217" t="s">
        <v>84</v>
      </c>
      <c r="C143" s="218">
        <v>54000000</v>
      </c>
      <c r="D143" s="218">
        <f>'[14]AKADEMIK - 1292.024.S02.052'!$G$42</f>
        <v>29325000</v>
      </c>
      <c r="E143" s="218"/>
      <c r="F143" s="218">
        <f t="shared" si="69"/>
        <v>24675000</v>
      </c>
      <c r="G143" s="232"/>
    </row>
    <row r="144" spans="1:7" s="198" customFormat="1">
      <c r="A144" s="196" t="s">
        <v>20</v>
      </c>
      <c r="B144" s="197" t="s">
        <v>441</v>
      </c>
      <c r="C144" s="68">
        <f t="shared" ref="C144:F144" si="70">SUM(C145:C147)</f>
        <v>88275000</v>
      </c>
      <c r="D144" s="68">
        <f t="shared" si="70"/>
        <v>43523200</v>
      </c>
      <c r="E144" s="68">
        <f t="shared" si="70"/>
        <v>0</v>
      </c>
      <c r="F144" s="68">
        <f t="shared" si="70"/>
        <v>44751800</v>
      </c>
      <c r="G144" s="229">
        <f>D144/C144*100%</f>
        <v>0.49304106485414895</v>
      </c>
    </row>
    <row r="145" spans="1:7">
      <c r="A145" s="216" t="s">
        <v>10</v>
      </c>
      <c r="B145" s="217" t="s">
        <v>11</v>
      </c>
      <c r="C145" s="218">
        <v>27775000</v>
      </c>
      <c r="D145" s="218">
        <f>'[14]AKADEMIK - 1292.024.S02.053'!$G$21</f>
        <v>18760000</v>
      </c>
      <c r="E145" s="218"/>
      <c r="F145" s="218">
        <f t="shared" ref="F145:F147" si="71">C145-D145+E145</f>
        <v>9015000</v>
      </c>
      <c r="G145" s="232"/>
    </row>
    <row r="146" spans="1:7">
      <c r="A146" s="216" t="s">
        <v>33</v>
      </c>
      <c r="B146" s="217" t="s">
        <v>34</v>
      </c>
      <c r="C146" s="218">
        <v>16200000</v>
      </c>
      <c r="D146" s="218"/>
      <c r="E146" s="218"/>
      <c r="F146" s="218">
        <f t="shared" si="71"/>
        <v>16200000</v>
      </c>
      <c r="G146" s="232"/>
    </row>
    <row r="147" spans="1:7">
      <c r="A147" s="216" t="s">
        <v>12</v>
      </c>
      <c r="B147" s="217" t="s">
        <v>13</v>
      </c>
      <c r="C147" s="218">
        <v>44300000</v>
      </c>
      <c r="D147" s="218">
        <f>'[14]AKADEMIK - 1292.024.S02.053'!$G$63</f>
        <v>24763200</v>
      </c>
      <c r="E147" s="218"/>
      <c r="F147" s="218">
        <f t="shared" si="71"/>
        <v>19536800</v>
      </c>
      <c r="G147" s="232"/>
    </row>
    <row r="148" spans="1:7" s="198" customFormat="1">
      <c r="A148" s="196" t="s">
        <v>94</v>
      </c>
      <c r="B148" s="197" t="s">
        <v>442</v>
      </c>
      <c r="C148" s="68">
        <f t="shared" ref="C148:F148" si="72">C149</f>
        <v>90000000</v>
      </c>
      <c r="D148" s="68">
        <f t="shared" si="72"/>
        <v>0</v>
      </c>
      <c r="E148" s="68">
        <f t="shared" si="72"/>
        <v>0</v>
      </c>
      <c r="F148" s="68">
        <f t="shared" si="72"/>
        <v>90000000</v>
      </c>
      <c r="G148" s="229">
        <f>D148/C148*100%</f>
        <v>0</v>
      </c>
    </row>
    <row r="149" spans="1:7">
      <c r="A149" s="216" t="s">
        <v>28</v>
      </c>
      <c r="B149" s="217" t="s">
        <v>29</v>
      </c>
      <c r="C149" s="218">
        <v>90000000</v>
      </c>
      <c r="D149" s="218"/>
      <c r="E149" s="218"/>
      <c r="F149" s="218">
        <f>C149-D149+E149</f>
        <v>90000000</v>
      </c>
      <c r="G149" s="232"/>
    </row>
    <row r="150" spans="1:7" s="198" customFormat="1">
      <c r="A150" s="196" t="s">
        <v>177</v>
      </c>
      <c r="B150" s="197" t="s">
        <v>443</v>
      </c>
      <c r="C150" s="68">
        <f t="shared" ref="C150:F150" si="73">C151</f>
        <v>500000</v>
      </c>
      <c r="D150" s="68">
        <f t="shared" si="73"/>
        <v>500000</v>
      </c>
      <c r="E150" s="68">
        <f t="shared" si="73"/>
        <v>0</v>
      </c>
      <c r="F150" s="68">
        <f t="shared" si="73"/>
        <v>0</v>
      </c>
      <c r="G150" s="229">
        <f>D150/C150*100%</f>
        <v>1</v>
      </c>
    </row>
    <row r="151" spans="1:7">
      <c r="A151" s="216" t="s">
        <v>28</v>
      </c>
      <c r="B151" s="217" t="s">
        <v>29</v>
      </c>
      <c r="C151" s="218">
        <v>500000</v>
      </c>
      <c r="D151" s="218">
        <f>'[14]AKADEMIK - 1292.024.S02.055'!$G$21</f>
        <v>500000</v>
      </c>
      <c r="E151" s="218"/>
      <c r="F151" s="218">
        <f>C151-D151+E151</f>
        <v>0</v>
      </c>
      <c r="G151" s="232"/>
    </row>
    <row r="152" spans="1:7">
      <c r="A152" s="193"/>
      <c r="B152" s="194"/>
      <c r="C152" s="195"/>
      <c r="D152" s="195"/>
      <c r="E152" s="195"/>
      <c r="F152" s="195"/>
      <c r="G152" s="234"/>
    </row>
    <row r="153" spans="1:7" s="171" customFormat="1">
      <c r="A153" s="168" t="s">
        <v>561</v>
      </c>
      <c r="B153" s="169" t="s">
        <v>562</v>
      </c>
      <c r="C153" s="170">
        <f t="shared" ref="C153:F154" si="74">SUM(C154)</f>
        <v>19000000</v>
      </c>
      <c r="D153" s="170">
        <f t="shared" si="74"/>
        <v>19000000</v>
      </c>
      <c r="E153" s="170">
        <f t="shared" si="74"/>
        <v>0</v>
      </c>
      <c r="F153" s="170">
        <f t="shared" si="74"/>
        <v>0</v>
      </c>
      <c r="G153" s="226">
        <f>D153/C153*100%</f>
        <v>1</v>
      </c>
    </row>
    <row r="154" spans="1:7" s="202" customFormat="1">
      <c r="A154" s="199" t="s">
        <v>593</v>
      </c>
      <c r="B154" s="200" t="s">
        <v>700</v>
      </c>
      <c r="C154" s="201">
        <f t="shared" si="74"/>
        <v>19000000</v>
      </c>
      <c r="D154" s="201">
        <f t="shared" si="74"/>
        <v>19000000</v>
      </c>
      <c r="E154" s="201">
        <f t="shared" si="74"/>
        <v>0</v>
      </c>
      <c r="F154" s="201">
        <f t="shared" si="74"/>
        <v>0</v>
      </c>
      <c r="G154" s="227">
        <f>D155/C154*100%</f>
        <v>1</v>
      </c>
    </row>
    <row r="155" spans="1:7" s="183" customFormat="1" ht="16.5" thickBot="1">
      <c r="A155" s="180" t="s">
        <v>630</v>
      </c>
      <c r="B155" s="181" t="s">
        <v>631</v>
      </c>
      <c r="C155" s="182">
        <f>C156</f>
        <v>19000000</v>
      </c>
      <c r="D155" s="182">
        <f t="shared" ref="D155:F155" si="75">D156</f>
        <v>19000000</v>
      </c>
      <c r="E155" s="182">
        <f t="shared" si="75"/>
        <v>0</v>
      </c>
      <c r="F155" s="182">
        <f t="shared" si="75"/>
        <v>0</v>
      </c>
      <c r="G155" s="228">
        <f>D155/C155*100%</f>
        <v>1</v>
      </c>
    </row>
    <row r="156" spans="1:7" s="187" customFormat="1" ht="16.5" thickBot="1">
      <c r="A156" s="184" t="s">
        <v>16</v>
      </c>
      <c r="B156" s="185" t="s">
        <v>632</v>
      </c>
      <c r="C156" s="186">
        <f>SUM(C157:C157)</f>
        <v>19000000</v>
      </c>
      <c r="D156" s="186">
        <f t="shared" ref="D156:F156" si="76">SUM(D157:D157)</f>
        <v>19000000</v>
      </c>
      <c r="E156" s="186">
        <f t="shared" si="76"/>
        <v>0</v>
      </c>
      <c r="F156" s="186">
        <f t="shared" si="76"/>
        <v>0</v>
      </c>
      <c r="G156" s="230">
        <f>D156/C156*100%</f>
        <v>1</v>
      </c>
    </row>
    <row r="157" spans="1:7">
      <c r="A157" s="222" t="s">
        <v>635</v>
      </c>
      <c r="B157" s="223" t="s">
        <v>636</v>
      </c>
      <c r="C157" s="224">
        <v>19000000</v>
      </c>
      <c r="D157" s="224">
        <f>'[15]AKADEMIK - 1294.994.002 A'!$G$21</f>
        <v>19000000</v>
      </c>
      <c r="E157" s="224"/>
      <c r="F157" s="224">
        <f>C157-D157+E157</f>
        <v>0</v>
      </c>
      <c r="G157" s="235"/>
    </row>
    <row r="162" ht="6" customHeight="1"/>
  </sheetData>
  <mergeCells count="10">
    <mergeCell ref="A1:G1"/>
    <mergeCell ref="A2:G2"/>
    <mergeCell ref="A3:G3"/>
    <mergeCell ref="D6:D7"/>
    <mergeCell ref="E6:E7"/>
    <mergeCell ref="F6:F7"/>
    <mergeCell ref="G6:G7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/>
  <dimension ref="A1:H145"/>
  <sheetViews>
    <sheetView view="pageBreakPreview" zoomScale="70" zoomScaleNormal="85" zoomScaleSheetLayoutView="70" workbookViewId="0">
      <pane xSplit="2" ySplit="9" topLeftCell="C85" activePane="bottomRight" state="frozen"/>
      <selection pane="topRight" activeCell="C1" sqref="C1"/>
      <selection pane="bottomLeft" activeCell="A10" sqref="A10"/>
      <selection pane="bottomRight" activeCell="D112" sqref="D112"/>
    </sheetView>
  </sheetViews>
  <sheetFormatPr defaultRowHeight="15.75"/>
  <cols>
    <col min="1" max="1" width="17.28515625" style="40" customWidth="1"/>
    <col min="2" max="2" width="67.42578125" style="40" customWidth="1"/>
    <col min="3" max="3" width="24" style="41" customWidth="1"/>
    <col min="4" max="4" width="20.7109375" style="40" customWidth="1"/>
    <col min="5" max="5" width="18.42578125" style="44" customWidth="1"/>
    <col min="6" max="6" width="20.140625" style="44" bestFit="1" customWidth="1"/>
    <col min="7" max="7" width="10.140625" style="44" customWidth="1"/>
    <col min="8" max="8" width="10" style="44" bestFit="1" customWidth="1"/>
    <col min="9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67"/>
      <c r="B4" s="67"/>
      <c r="C4" s="67"/>
      <c r="D4" s="67"/>
      <c r="E4" s="67"/>
      <c r="F4" s="67"/>
      <c r="G4" s="67"/>
    </row>
    <row r="5" spans="1:8">
      <c r="A5" s="103" t="s">
        <v>786</v>
      </c>
      <c r="B5" s="20"/>
      <c r="C5" s="689">
        <v>1979416000</v>
      </c>
      <c r="D5" s="523">
        <f>C5-C9</f>
        <v>0</v>
      </c>
      <c r="F5" s="297"/>
    </row>
    <row r="6" spans="1:8" s="162" customFormat="1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 s="162" customFormat="1">
      <c r="A7" s="735"/>
      <c r="B7" s="736"/>
      <c r="C7" s="736"/>
      <c r="D7" s="735"/>
      <c r="E7" s="735"/>
      <c r="F7" s="735"/>
      <c r="G7" s="735"/>
      <c r="H7" s="513" t="s">
        <v>807</v>
      </c>
    </row>
    <row r="8" spans="1:8" s="162" customFormat="1">
      <c r="A8" s="163">
        <v>1</v>
      </c>
      <c r="B8" s="164">
        <v>2</v>
      </c>
      <c r="C8" s="164">
        <v>3</v>
      </c>
      <c r="D8" s="164">
        <v>4</v>
      </c>
      <c r="E8" s="164">
        <v>5</v>
      </c>
      <c r="F8" s="164">
        <v>6</v>
      </c>
      <c r="G8" s="164">
        <v>7</v>
      </c>
      <c r="H8" s="546" t="s">
        <v>818</v>
      </c>
    </row>
    <row r="9" spans="1:8" s="254" customFormat="1" ht="16.5" thickBot="1">
      <c r="A9" s="250" t="s">
        <v>0</v>
      </c>
      <c r="B9" s="251" t="s">
        <v>1</v>
      </c>
      <c r="C9" s="252">
        <f>SUM(C10,C127)</f>
        <v>1979416000</v>
      </c>
      <c r="D9" s="252">
        <f t="shared" ref="D9:F9" si="0">SUM(D10,D127)</f>
        <v>1281185850</v>
      </c>
      <c r="E9" s="252">
        <f t="shared" si="0"/>
        <v>0</v>
      </c>
      <c r="F9" s="252">
        <f t="shared" si="0"/>
        <v>698230150</v>
      </c>
      <c r="G9" s="253">
        <f t="shared" ref="G9:G14" si="1">D9/C9*100%</f>
        <v>0.64725446798449648</v>
      </c>
      <c r="H9" s="593" t="s">
        <v>834</v>
      </c>
    </row>
    <row r="10" spans="1:8" s="263" customFormat="1" ht="31.5" thickTop="1" thickBot="1">
      <c r="A10" s="259" t="s">
        <v>105</v>
      </c>
      <c r="B10" s="260" t="s">
        <v>106</v>
      </c>
      <c r="C10" s="261">
        <f>SUM(C11,C68)</f>
        <v>1945216000</v>
      </c>
      <c r="D10" s="261">
        <f t="shared" ref="D10:F10" si="2">SUM(D11,D68)</f>
        <v>1264085850</v>
      </c>
      <c r="E10" s="261">
        <f t="shared" si="2"/>
        <v>0</v>
      </c>
      <c r="F10" s="261">
        <f t="shared" si="2"/>
        <v>681130150</v>
      </c>
      <c r="G10" s="262">
        <f t="shared" si="1"/>
        <v>0.64984343641014675</v>
      </c>
      <c r="H10" s="637" t="s">
        <v>849</v>
      </c>
    </row>
    <row r="11" spans="1:8" s="271" customFormat="1" ht="16.5" thickTop="1">
      <c r="A11" s="199" t="s">
        <v>444</v>
      </c>
      <c r="B11" s="200" t="s">
        <v>445</v>
      </c>
      <c r="C11" s="201">
        <f t="shared" ref="C11:F11" si="3">SUM(C12,C47)</f>
        <v>779359000</v>
      </c>
      <c r="D11" s="201">
        <f t="shared" si="3"/>
        <v>449590000</v>
      </c>
      <c r="E11" s="201">
        <f t="shared" si="3"/>
        <v>0</v>
      </c>
      <c r="F11" s="201">
        <f t="shared" si="3"/>
        <v>329769000</v>
      </c>
      <c r="G11" s="270">
        <f t="shared" si="1"/>
        <v>0.5768715059427042</v>
      </c>
      <c r="H11" s="672" t="s">
        <v>854</v>
      </c>
    </row>
    <row r="12" spans="1:8" s="273" customFormat="1" ht="32.25" thickBot="1">
      <c r="A12" s="242" t="s">
        <v>446</v>
      </c>
      <c r="B12" s="243" t="s">
        <v>447</v>
      </c>
      <c r="C12" s="244">
        <f t="shared" ref="C12:F12" si="4">SUM(C13,C27,C43,C45)</f>
        <v>568060000</v>
      </c>
      <c r="D12" s="244">
        <f t="shared" si="4"/>
        <v>341009000</v>
      </c>
      <c r="E12" s="244">
        <f t="shared" si="4"/>
        <v>0</v>
      </c>
      <c r="F12" s="244">
        <f t="shared" si="4"/>
        <v>227051000</v>
      </c>
      <c r="G12" s="245">
        <f t="shared" si="1"/>
        <v>0.60030454529451116</v>
      </c>
      <c r="H12" s="686" t="s">
        <v>863</v>
      </c>
    </row>
    <row r="13" spans="1:8" s="198" customFormat="1">
      <c r="A13" s="196" t="s">
        <v>8</v>
      </c>
      <c r="B13" s="197" t="s">
        <v>448</v>
      </c>
      <c r="C13" s="68">
        <f t="shared" ref="C13:F13" si="5">SUM(C14,C17,C20,C23)</f>
        <v>126966000</v>
      </c>
      <c r="D13" s="68">
        <f t="shared" si="5"/>
        <v>97903050</v>
      </c>
      <c r="E13" s="68">
        <f t="shared" si="5"/>
        <v>0</v>
      </c>
      <c r="F13" s="68">
        <f t="shared" si="5"/>
        <v>29062950</v>
      </c>
      <c r="G13" s="274">
        <f t="shared" si="1"/>
        <v>0.77109659278862053</v>
      </c>
    </row>
    <row r="14" spans="1:8" s="276" customFormat="1" ht="31.5">
      <c r="A14" s="281" t="s">
        <v>16</v>
      </c>
      <c r="B14" s="282" t="s">
        <v>449</v>
      </c>
      <c r="C14" s="283">
        <f t="shared" ref="C14:F14" si="6">SUM(C15:C16)</f>
        <v>24990000</v>
      </c>
      <c r="D14" s="283">
        <f t="shared" si="6"/>
        <v>24390000</v>
      </c>
      <c r="E14" s="283">
        <f t="shared" si="6"/>
        <v>0</v>
      </c>
      <c r="F14" s="283">
        <f t="shared" si="6"/>
        <v>600000</v>
      </c>
      <c r="G14" s="284">
        <f t="shared" si="1"/>
        <v>0.97599039615846339</v>
      </c>
    </row>
    <row r="15" spans="1:8">
      <c r="A15" s="298" t="s">
        <v>10</v>
      </c>
      <c r="B15" s="299" t="s">
        <v>11</v>
      </c>
      <c r="C15" s="300">
        <v>6700000</v>
      </c>
      <c r="D15" s="300">
        <f>'[16]REN - 1292.901.U03.051 A'!$G$21</f>
        <v>6700000</v>
      </c>
      <c r="E15" s="300"/>
      <c r="F15" s="300">
        <f>C15-D15+E15</f>
        <v>0</v>
      </c>
      <c r="G15" s="301"/>
    </row>
    <row r="16" spans="1:8">
      <c r="A16" s="298" t="s">
        <v>12</v>
      </c>
      <c r="B16" s="299" t="s">
        <v>13</v>
      </c>
      <c r="C16" s="653">
        <v>18290000</v>
      </c>
      <c r="D16" s="300">
        <f>'[16]REN - 1292.901.U03.051 A'!$G$42</f>
        <v>17690000</v>
      </c>
      <c r="E16" s="300"/>
      <c r="F16" s="300">
        <f>C16-D16+E16</f>
        <v>600000</v>
      </c>
      <c r="G16" s="301"/>
    </row>
    <row r="17" spans="1:7" s="276" customFormat="1">
      <c r="A17" s="281" t="s">
        <v>18</v>
      </c>
      <c r="B17" s="282" t="s">
        <v>450</v>
      </c>
      <c r="C17" s="283">
        <f t="shared" ref="C17:F17" si="7">SUM(C18:C19)</f>
        <v>16120000</v>
      </c>
      <c r="D17" s="283">
        <f t="shared" si="7"/>
        <v>16120000</v>
      </c>
      <c r="E17" s="283">
        <f t="shared" si="7"/>
        <v>0</v>
      </c>
      <c r="F17" s="283">
        <f t="shared" si="7"/>
        <v>0</v>
      </c>
      <c r="G17" s="284">
        <f>D17/C17*100%</f>
        <v>1</v>
      </c>
    </row>
    <row r="18" spans="1:7">
      <c r="A18" s="298" t="s">
        <v>10</v>
      </c>
      <c r="B18" s="299" t="s">
        <v>11</v>
      </c>
      <c r="C18" s="300">
        <v>6700000</v>
      </c>
      <c r="D18" s="300">
        <f>'[16]REN - 1292.901.U03.051 B'!$G$21</f>
        <v>6700000</v>
      </c>
      <c r="E18" s="300"/>
      <c r="F18" s="300">
        <f t="shared" ref="F18:F19" si="8">C18-D18+E18</f>
        <v>0</v>
      </c>
      <c r="G18" s="301"/>
    </row>
    <row r="19" spans="1:7">
      <c r="A19" s="298" t="s">
        <v>12</v>
      </c>
      <c r="B19" s="299" t="s">
        <v>13</v>
      </c>
      <c r="C19" s="653">
        <v>9420000</v>
      </c>
      <c r="D19" s="300">
        <f>'[16]REN - 1292.901.U03.051 B'!$G$42</f>
        <v>9420000</v>
      </c>
      <c r="E19" s="300"/>
      <c r="F19" s="300">
        <f t="shared" si="8"/>
        <v>0</v>
      </c>
      <c r="G19" s="301"/>
    </row>
    <row r="20" spans="1:7" s="276" customFormat="1" ht="31.5">
      <c r="A20" s="288" t="s">
        <v>42</v>
      </c>
      <c r="B20" s="289" t="s">
        <v>451</v>
      </c>
      <c r="C20" s="290">
        <f t="shared" ref="C20:F20" si="9">SUM(C21:C22)</f>
        <v>22144000</v>
      </c>
      <c r="D20" s="290">
        <f t="shared" si="9"/>
        <v>22143600</v>
      </c>
      <c r="E20" s="290">
        <f t="shared" si="9"/>
        <v>0</v>
      </c>
      <c r="F20" s="290">
        <f t="shared" si="9"/>
        <v>400</v>
      </c>
      <c r="G20" s="284">
        <f>D20/C20*100%</f>
        <v>0.99998193641618494</v>
      </c>
    </row>
    <row r="21" spans="1:7">
      <c r="A21" s="298" t="s">
        <v>10</v>
      </c>
      <c r="B21" s="299" t="s">
        <v>11</v>
      </c>
      <c r="C21" s="550">
        <v>0</v>
      </c>
      <c r="D21" s="300"/>
      <c r="E21" s="300"/>
      <c r="F21" s="300">
        <f t="shared" ref="F21:F22" si="10">C21-D21+E21</f>
        <v>0</v>
      </c>
      <c r="G21" s="301"/>
    </row>
    <row r="22" spans="1:7">
      <c r="A22" s="298" t="s">
        <v>12</v>
      </c>
      <c r="B22" s="299" t="s">
        <v>13</v>
      </c>
      <c r="C22" s="653">
        <v>22144000</v>
      </c>
      <c r="D22" s="300">
        <f>'[16]REN - 1292.901.U03.051 C'!$G$42</f>
        <v>22143600</v>
      </c>
      <c r="E22" s="300"/>
      <c r="F22" s="300">
        <f t="shared" si="10"/>
        <v>400</v>
      </c>
      <c r="G22" s="301"/>
    </row>
    <row r="23" spans="1:7" s="276" customFormat="1" ht="31.5">
      <c r="A23" s="288" t="s">
        <v>44</v>
      </c>
      <c r="B23" s="289" t="s">
        <v>452</v>
      </c>
      <c r="C23" s="290">
        <f t="shared" ref="C23:F23" si="11">SUM(C24:C26)</f>
        <v>63712000</v>
      </c>
      <c r="D23" s="290">
        <f t="shared" si="11"/>
        <v>35249450</v>
      </c>
      <c r="E23" s="290">
        <f t="shared" si="11"/>
        <v>0</v>
      </c>
      <c r="F23" s="290">
        <f t="shared" si="11"/>
        <v>28462550</v>
      </c>
      <c r="G23" s="284">
        <f>D23/C23*100%</f>
        <v>0.55326233676544445</v>
      </c>
    </row>
    <row r="24" spans="1:7">
      <c r="A24" s="298" t="s">
        <v>10</v>
      </c>
      <c r="B24" s="299" t="s">
        <v>11</v>
      </c>
      <c r="C24" s="653">
        <v>20880000</v>
      </c>
      <c r="D24" s="300">
        <f>'[16]REN - 1292.901.U03.051 D'!$G$21</f>
        <v>15819450</v>
      </c>
      <c r="E24" s="300"/>
      <c r="F24" s="300">
        <f t="shared" ref="F24:F26" si="12">C24-D24+E24</f>
        <v>5060550</v>
      </c>
      <c r="G24" s="301"/>
    </row>
    <row r="25" spans="1:7">
      <c r="A25" s="298" t="s">
        <v>77</v>
      </c>
      <c r="B25" s="299" t="s">
        <v>78</v>
      </c>
      <c r="C25" s="300">
        <v>5130000</v>
      </c>
      <c r="D25" s="300"/>
      <c r="E25" s="300"/>
      <c r="F25" s="300">
        <f t="shared" si="12"/>
        <v>5130000</v>
      </c>
      <c r="G25" s="301"/>
    </row>
    <row r="26" spans="1:7">
      <c r="A26" s="298" t="s">
        <v>12</v>
      </c>
      <c r="B26" s="299" t="s">
        <v>13</v>
      </c>
      <c r="C26" s="653">
        <v>37702000</v>
      </c>
      <c r="D26" s="300">
        <f>'[16]REN - 1292.901.U03.051 D'!$G$63</f>
        <v>19430000</v>
      </c>
      <c r="E26" s="300"/>
      <c r="F26" s="300">
        <f t="shared" si="12"/>
        <v>18272000</v>
      </c>
      <c r="G26" s="301"/>
    </row>
    <row r="27" spans="1:7" s="198" customFormat="1">
      <c r="A27" s="285" t="s">
        <v>14</v>
      </c>
      <c r="B27" s="286" t="s">
        <v>453</v>
      </c>
      <c r="C27" s="287">
        <f>SUM(C28,C31,C34,C39)</f>
        <v>391079000</v>
      </c>
      <c r="D27" s="287">
        <f t="shared" ref="D27:F27" si="13">SUM(D28,D31,D34,D39)</f>
        <v>218411850</v>
      </c>
      <c r="E27" s="287">
        <f t="shared" si="13"/>
        <v>0</v>
      </c>
      <c r="F27" s="287">
        <f t="shared" si="13"/>
        <v>172667150</v>
      </c>
      <c r="G27" s="274">
        <f>D27/C27*100%</f>
        <v>0.55848524211220751</v>
      </c>
    </row>
    <row r="28" spans="1:7" s="276" customFormat="1" ht="31.5">
      <c r="A28" s="281" t="s">
        <v>16</v>
      </c>
      <c r="B28" s="282" t="s">
        <v>454</v>
      </c>
      <c r="C28" s="283">
        <f t="shared" ref="C28:F28" si="14">SUM(C29:C30)</f>
        <v>46540000</v>
      </c>
      <c r="D28" s="283">
        <f t="shared" si="14"/>
        <v>46540000</v>
      </c>
      <c r="E28" s="283">
        <f t="shared" si="14"/>
        <v>0</v>
      </c>
      <c r="F28" s="283">
        <f t="shared" si="14"/>
        <v>0</v>
      </c>
      <c r="G28" s="284">
        <f>D28/C28*100%</f>
        <v>1</v>
      </c>
    </row>
    <row r="29" spans="1:7">
      <c r="A29" s="298" t="s">
        <v>10</v>
      </c>
      <c r="B29" s="299" t="s">
        <v>11</v>
      </c>
      <c r="C29" s="300">
        <v>18800000</v>
      </c>
      <c r="D29" s="300">
        <f>'[17]REN - 1292.901.U03.052 A '!$G$21</f>
        <v>18800000</v>
      </c>
      <c r="E29" s="300"/>
      <c r="F29" s="300">
        <f t="shared" ref="F29:F30" si="15">C29-D29+E29</f>
        <v>0</v>
      </c>
      <c r="G29" s="301"/>
    </row>
    <row r="30" spans="1:7">
      <c r="A30" s="298" t="s">
        <v>12</v>
      </c>
      <c r="B30" s="299" t="s">
        <v>13</v>
      </c>
      <c r="C30" s="653">
        <v>27740000</v>
      </c>
      <c r="D30" s="300">
        <f>'[17]REN - 1292.901.U03.052 A '!$G$42</f>
        <v>27740000</v>
      </c>
      <c r="E30" s="300"/>
      <c r="F30" s="300">
        <f t="shared" si="15"/>
        <v>0</v>
      </c>
      <c r="G30" s="301"/>
    </row>
    <row r="31" spans="1:7" s="276" customFormat="1" ht="31.5">
      <c r="A31" s="288" t="s">
        <v>18</v>
      </c>
      <c r="B31" s="289" t="s">
        <v>455</v>
      </c>
      <c r="C31" s="290">
        <f t="shared" ref="C31:F31" si="16">SUM(C32:C33)</f>
        <v>70412000</v>
      </c>
      <c r="D31" s="290">
        <f t="shared" si="16"/>
        <v>67303550</v>
      </c>
      <c r="E31" s="290">
        <f t="shared" si="16"/>
        <v>0</v>
      </c>
      <c r="F31" s="290">
        <f t="shared" si="16"/>
        <v>3108450</v>
      </c>
      <c r="G31" s="284">
        <f>D31/C31*100%</f>
        <v>0.95585340566948818</v>
      </c>
    </row>
    <row r="32" spans="1:7">
      <c r="A32" s="298" t="s">
        <v>10</v>
      </c>
      <c r="B32" s="299" t="s">
        <v>11</v>
      </c>
      <c r="C32" s="694">
        <v>19500000</v>
      </c>
      <c r="D32" s="300">
        <f>'[17]REN - 1292.901.U03.052 B'!$G$21</f>
        <v>19493550</v>
      </c>
      <c r="E32" s="300"/>
      <c r="F32" s="300">
        <f t="shared" ref="F32:F33" si="17">C32-D32+E32</f>
        <v>6450</v>
      </c>
      <c r="G32" s="301"/>
    </row>
    <row r="33" spans="1:7">
      <c r="A33" s="298" t="s">
        <v>12</v>
      </c>
      <c r="B33" s="299" t="s">
        <v>13</v>
      </c>
      <c r="C33" s="694">
        <v>50912000</v>
      </c>
      <c r="D33" s="300">
        <f>'[17]REN - 1292.901.U03.052 B'!$G$42</f>
        <v>47810000</v>
      </c>
      <c r="E33" s="300"/>
      <c r="F33" s="300">
        <f t="shared" si="17"/>
        <v>3102000</v>
      </c>
      <c r="G33" s="301"/>
    </row>
    <row r="34" spans="1:7" s="276" customFormat="1" ht="31.5">
      <c r="A34" s="288" t="s">
        <v>42</v>
      </c>
      <c r="B34" s="289" t="s">
        <v>456</v>
      </c>
      <c r="C34" s="290">
        <f t="shared" ref="C34:F34" si="18">SUM(C35:C38)</f>
        <v>219415000</v>
      </c>
      <c r="D34" s="290">
        <f t="shared" si="18"/>
        <v>100396000</v>
      </c>
      <c r="E34" s="290">
        <f t="shared" si="18"/>
        <v>0</v>
      </c>
      <c r="F34" s="290">
        <f t="shared" si="18"/>
        <v>119019000</v>
      </c>
      <c r="G34" s="284">
        <f>D34/C34*100%</f>
        <v>0.4575621539092587</v>
      </c>
    </row>
    <row r="35" spans="1:7">
      <c r="A35" s="298" t="s">
        <v>10</v>
      </c>
      <c r="B35" s="299" t="s">
        <v>11</v>
      </c>
      <c r="C35" s="694">
        <v>21000000</v>
      </c>
      <c r="D35" s="300">
        <f>'[17]REN - 1292.901.U03.052 C'!$G$21</f>
        <v>20996000</v>
      </c>
      <c r="E35" s="300"/>
      <c r="F35" s="300">
        <f t="shared" ref="F35:F38" si="19">C35-D35+E35</f>
        <v>4000</v>
      </c>
      <c r="G35" s="301"/>
    </row>
    <row r="36" spans="1:7">
      <c r="A36" s="298" t="s">
        <v>77</v>
      </c>
      <c r="B36" s="299" t="s">
        <v>78</v>
      </c>
      <c r="C36" s="694">
        <v>95232000</v>
      </c>
      <c r="D36" s="300">
        <f>'[17]REN - 1292.901.U03.052 C'!$G$42</f>
        <v>79400000</v>
      </c>
      <c r="E36" s="300"/>
      <c r="F36" s="300">
        <f t="shared" si="19"/>
        <v>15832000</v>
      </c>
      <c r="G36" s="301"/>
    </row>
    <row r="37" spans="1:7">
      <c r="A37" s="298" t="s">
        <v>33</v>
      </c>
      <c r="B37" s="299" t="s">
        <v>34</v>
      </c>
      <c r="C37" s="694">
        <v>13100000</v>
      </c>
      <c r="D37" s="300"/>
      <c r="E37" s="300"/>
      <c r="F37" s="300">
        <f t="shared" si="19"/>
        <v>13100000</v>
      </c>
      <c r="G37" s="301"/>
    </row>
    <row r="38" spans="1:7">
      <c r="A38" s="298" t="s">
        <v>12</v>
      </c>
      <c r="B38" s="299" t="s">
        <v>13</v>
      </c>
      <c r="C38" s="694">
        <v>90083000</v>
      </c>
      <c r="D38" s="300"/>
      <c r="E38" s="300"/>
      <c r="F38" s="300">
        <f t="shared" si="19"/>
        <v>90083000</v>
      </c>
      <c r="G38" s="301"/>
    </row>
    <row r="39" spans="1:7" s="276" customFormat="1">
      <c r="A39" s="605" t="s">
        <v>830</v>
      </c>
      <c r="B39" s="606" t="s">
        <v>831</v>
      </c>
      <c r="C39" s="290">
        <f>SUM(C40:C42)</f>
        <v>54712000</v>
      </c>
      <c r="D39" s="290">
        <f t="shared" ref="D39:F39" si="20">SUM(D40:D42)</f>
        <v>4172300</v>
      </c>
      <c r="E39" s="290">
        <f t="shared" si="20"/>
        <v>0</v>
      </c>
      <c r="F39" s="290">
        <f t="shared" si="20"/>
        <v>50539700</v>
      </c>
      <c r="G39" s="284">
        <f>D39/C39*100%</f>
        <v>7.6259321538236585E-2</v>
      </c>
    </row>
    <row r="40" spans="1:7">
      <c r="A40" s="607" t="s">
        <v>10</v>
      </c>
      <c r="B40" s="608" t="s">
        <v>11</v>
      </c>
      <c r="C40" s="604">
        <v>7875000</v>
      </c>
      <c r="D40" s="300">
        <f>'[17]REN -1292.901.U03.052D'!$G$21</f>
        <v>4172300</v>
      </c>
      <c r="E40" s="300"/>
      <c r="F40" s="300">
        <f t="shared" ref="F40:F42" si="21">C40-D40+E40</f>
        <v>3702700</v>
      </c>
      <c r="G40" s="301"/>
    </row>
    <row r="41" spans="1:7">
      <c r="A41" s="607" t="s">
        <v>33</v>
      </c>
      <c r="B41" s="608" t="s">
        <v>34</v>
      </c>
      <c r="C41" s="604">
        <v>33300000</v>
      </c>
      <c r="D41" s="300"/>
      <c r="E41" s="300"/>
      <c r="F41" s="300">
        <f t="shared" si="21"/>
        <v>33300000</v>
      </c>
      <c r="G41" s="301"/>
    </row>
    <row r="42" spans="1:7">
      <c r="A42" s="609" t="s">
        <v>829</v>
      </c>
      <c r="B42" s="608" t="s">
        <v>13</v>
      </c>
      <c r="C42" s="604">
        <v>13537000</v>
      </c>
      <c r="D42" s="300"/>
      <c r="E42" s="300"/>
      <c r="F42" s="300">
        <f t="shared" si="21"/>
        <v>13537000</v>
      </c>
      <c r="G42" s="301"/>
    </row>
    <row r="43" spans="1:7" s="198" customFormat="1">
      <c r="A43" s="285" t="s">
        <v>20</v>
      </c>
      <c r="B43" s="286" t="s">
        <v>457</v>
      </c>
      <c r="C43" s="287">
        <f t="shared" ref="C43:F43" si="22">C44</f>
        <v>28000000</v>
      </c>
      <c r="D43" s="287">
        <f t="shared" si="22"/>
        <v>8232400</v>
      </c>
      <c r="E43" s="287">
        <f t="shared" si="22"/>
        <v>0</v>
      </c>
      <c r="F43" s="287">
        <f t="shared" si="22"/>
        <v>19767600</v>
      </c>
      <c r="G43" s="274">
        <f>D43/C43*100%</f>
        <v>0.29401428571428573</v>
      </c>
    </row>
    <row r="44" spans="1:7">
      <c r="A44" s="302" t="s">
        <v>10</v>
      </c>
      <c r="B44" s="303" t="s">
        <v>11</v>
      </c>
      <c r="C44" s="695">
        <v>28000000</v>
      </c>
      <c r="D44" s="304">
        <f>'[18]REN - 1292.901.U03.053'!$G$21</f>
        <v>8232400</v>
      </c>
      <c r="E44" s="304"/>
      <c r="F44" s="304">
        <f>C44-D44+E44</f>
        <v>19767600</v>
      </c>
      <c r="G44" s="305"/>
    </row>
    <row r="45" spans="1:7" s="198" customFormat="1">
      <c r="A45" s="285" t="s">
        <v>94</v>
      </c>
      <c r="B45" s="286" t="s">
        <v>458</v>
      </c>
      <c r="C45" s="287">
        <f t="shared" ref="C45:F45" si="23">C46</f>
        <v>22015000</v>
      </c>
      <c r="D45" s="287">
        <f t="shared" si="23"/>
        <v>16461700</v>
      </c>
      <c r="E45" s="287">
        <f t="shared" si="23"/>
        <v>0</v>
      </c>
      <c r="F45" s="287">
        <f t="shared" si="23"/>
        <v>5553300</v>
      </c>
      <c r="G45" s="274">
        <f>D45/C45*100%</f>
        <v>0.74774926186690893</v>
      </c>
    </row>
    <row r="46" spans="1:7">
      <c r="A46" s="302" t="s">
        <v>10</v>
      </c>
      <c r="B46" s="303" t="s">
        <v>11</v>
      </c>
      <c r="C46" s="695">
        <v>22015000</v>
      </c>
      <c r="D46" s="304">
        <f>'[18]REN - 1292.901.U03.054'!$G$21</f>
        <v>16461700</v>
      </c>
      <c r="E46" s="304"/>
      <c r="F46" s="304">
        <f>C46-D46+E46</f>
        <v>5553300</v>
      </c>
      <c r="G46" s="305"/>
    </row>
    <row r="47" spans="1:7" s="273" customFormat="1" ht="32.25" thickBot="1">
      <c r="A47" s="242" t="s">
        <v>459</v>
      </c>
      <c r="B47" s="243" t="s">
        <v>460</v>
      </c>
      <c r="C47" s="244">
        <f t="shared" ref="C47:F47" si="24">SUM(C48,C55,C63,C65)</f>
        <v>211299000</v>
      </c>
      <c r="D47" s="244">
        <f t="shared" si="24"/>
        <v>108581000</v>
      </c>
      <c r="E47" s="244">
        <f t="shared" si="24"/>
        <v>0</v>
      </c>
      <c r="F47" s="244">
        <f t="shared" si="24"/>
        <v>102718000</v>
      </c>
      <c r="G47" s="245">
        <f>D47/C47*100%</f>
        <v>0.51387370503409857</v>
      </c>
    </row>
    <row r="48" spans="1:7" s="198" customFormat="1">
      <c r="A48" s="196" t="s">
        <v>8</v>
      </c>
      <c r="B48" s="197" t="s">
        <v>448</v>
      </c>
      <c r="C48" s="68">
        <f t="shared" ref="C48:F48" si="25">SUM(C49,C53)</f>
        <v>50449000</v>
      </c>
      <c r="D48" s="68">
        <f t="shared" si="25"/>
        <v>6375000</v>
      </c>
      <c r="E48" s="68">
        <f t="shared" si="25"/>
        <v>0</v>
      </c>
      <c r="F48" s="68">
        <f t="shared" si="25"/>
        <v>44074000</v>
      </c>
      <c r="G48" s="274">
        <f>D48/C48*100%</f>
        <v>0.12636524014351128</v>
      </c>
    </row>
    <row r="49" spans="1:7" s="276" customFormat="1">
      <c r="A49" s="281" t="s">
        <v>16</v>
      </c>
      <c r="B49" s="282" t="s">
        <v>461</v>
      </c>
      <c r="C49" s="283">
        <f t="shared" ref="C49:F49" si="26">SUM(C50:C52)</f>
        <v>44074000</v>
      </c>
      <c r="D49" s="283">
        <f t="shared" si="26"/>
        <v>0</v>
      </c>
      <c r="E49" s="283">
        <f t="shared" si="26"/>
        <v>0</v>
      </c>
      <c r="F49" s="283">
        <f t="shared" si="26"/>
        <v>44074000</v>
      </c>
      <c r="G49" s="284">
        <f>D49/C49*100%</f>
        <v>0</v>
      </c>
    </row>
    <row r="50" spans="1:7">
      <c r="A50" s="298" t="s">
        <v>10</v>
      </c>
      <c r="B50" s="299" t="s">
        <v>11</v>
      </c>
      <c r="C50" s="300">
        <v>10500000</v>
      </c>
      <c r="D50" s="300"/>
      <c r="E50" s="300"/>
      <c r="F50" s="300">
        <f t="shared" ref="F50:F52" si="27">C50-D50+E50</f>
        <v>10500000</v>
      </c>
      <c r="G50" s="301"/>
    </row>
    <row r="51" spans="1:7">
      <c r="A51" s="298" t="s">
        <v>33</v>
      </c>
      <c r="B51" s="299" t="s">
        <v>34</v>
      </c>
      <c r="C51" s="300">
        <v>20000000</v>
      </c>
      <c r="D51" s="300"/>
      <c r="E51" s="300"/>
      <c r="F51" s="300">
        <f t="shared" si="27"/>
        <v>20000000</v>
      </c>
      <c r="G51" s="301"/>
    </row>
    <row r="52" spans="1:7">
      <c r="A52" s="298" t="s">
        <v>12</v>
      </c>
      <c r="B52" s="299" t="s">
        <v>13</v>
      </c>
      <c r="C52" s="300">
        <v>13574000</v>
      </c>
      <c r="D52" s="300"/>
      <c r="E52" s="300"/>
      <c r="F52" s="300">
        <f t="shared" si="27"/>
        <v>13574000</v>
      </c>
      <c r="G52" s="301"/>
    </row>
    <row r="53" spans="1:7" s="276" customFormat="1">
      <c r="A53" s="288" t="s">
        <v>18</v>
      </c>
      <c r="B53" s="289" t="s">
        <v>462</v>
      </c>
      <c r="C53" s="290">
        <f t="shared" ref="C53:F53" si="28">C54</f>
        <v>6375000</v>
      </c>
      <c r="D53" s="290">
        <f t="shared" si="28"/>
        <v>6375000</v>
      </c>
      <c r="E53" s="290">
        <f t="shared" si="28"/>
        <v>0</v>
      </c>
      <c r="F53" s="290">
        <f t="shared" si="28"/>
        <v>0</v>
      </c>
      <c r="G53" s="284">
        <f>D53/C53*100%</f>
        <v>1</v>
      </c>
    </row>
    <row r="54" spans="1:7" ht="16.5" thickBot="1">
      <c r="A54" s="306" t="s">
        <v>10</v>
      </c>
      <c r="B54" s="307" t="s">
        <v>11</v>
      </c>
      <c r="C54" s="308">
        <v>6375000</v>
      </c>
      <c r="D54" s="308">
        <f>'[19]REN - 1292.901.U12.051 B'!$G$21</f>
        <v>6375000</v>
      </c>
      <c r="E54" s="308"/>
      <c r="F54" s="308">
        <f>C54-D54+E54</f>
        <v>0</v>
      </c>
      <c r="G54" s="309"/>
    </row>
    <row r="55" spans="1:7" s="198" customFormat="1">
      <c r="A55" s="196" t="s">
        <v>14</v>
      </c>
      <c r="B55" s="197" t="s">
        <v>453</v>
      </c>
      <c r="C55" s="68">
        <f t="shared" ref="C55:F55" si="29">SUM(C56,C60)</f>
        <v>63860000</v>
      </c>
      <c r="D55" s="68">
        <f t="shared" si="29"/>
        <v>22301000</v>
      </c>
      <c r="E55" s="68">
        <f t="shared" si="29"/>
        <v>0</v>
      </c>
      <c r="F55" s="68">
        <f t="shared" si="29"/>
        <v>41559000</v>
      </c>
      <c r="G55" s="274">
        <f>D55/C55*100%</f>
        <v>0.34921703726902598</v>
      </c>
    </row>
    <row r="56" spans="1:7" s="276" customFormat="1">
      <c r="A56" s="281" t="s">
        <v>16</v>
      </c>
      <c r="B56" s="282" t="s">
        <v>463</v>
      </c>
      <c r="C56" s="283">
        <f t="shared" ref="C56:F56" si="30">SUM(C57:C59)</f>
        <v>44179000</v>
      </c>
      <c r="D56" s="283">
        <f t="shared" si="30"/>
        <v>2620000</v>
      </c>
      <c r="E56" s="283">
        <f t="shared" si="30"/>
        <v>0</v>
      </c>
      <c r="F56" s="283">
        <f t="shared" si="30"/>
        <v>41559000</v>
      </c>
      <c r="G56" s="284">
        <f>D56/C56*100%</f>
        <v>5.9304194300459495E-2</v>
      </c>
    </row>
    <row r="57" spans="1:7">
      <c r="A57" s="310" t="s">
        <v>10</v>
      </c>
      <c r="B57" s="311" t="s">
        <v>11</v>
      </c>
      <c r="C57" s="312">
        <v>11451000</v>
      </c>
      <c r="D57" s="312"/>
      <c r="E57" s="312"/>
      <c r="F57" s="312">
        <f t="shared" ref="F57:F59" si="31">C57-D57+E57</f>
        <v>11451000</v>
      </c>
      <c r="G57" s="313"/>
    </row>
    <row r="58" spans="1:7">
      <c r="A58" s="310" t="s">
        <v>33</v>
      </c>
      <c r="B58" s="311" t="s">
        <v>34</v>
      </c>
      <c r="C58" s="696">
        <v>15000000</v>
      </c>
      <c r="D58" s="312"/>
      <c r="E58" s="312"/>
      <c r="F58" s="312">
        <f t="shared" si="31"/>
        <v>15000000</v>
      </c>
      <c r="G58" s="313"/>
    </row>
    <row r="59" spans="1:7">
      <c r="A59" s="310" t="s">
        <v>12</v>
      </c>
      <c r="B59" s="311" t="s">
        <v>13</v>
      </c>
      <c r="C59" s="312">
        <v>17728000</v>
      </c>
      <c r="D59" s="312">
        <f>'[20]REN - 1292.901.U12.052 A'!$G$63</f>
        <v>2620000</v>
      </c>
      <c r="E59" s="312"/>
      <c r="F59" s="312">
        <f t="shared" si="31"/>
        <v>15108000</v>
      </c>
      <c r="G59" s="313"/>
    </row>
    <row r="60" spans="1:7" s="280" customFormat="1">
      <c r="A60" s="291" t="s">
        <v>18</v>
      </c>
      <c r="B60" s="292" t="s">
        <v>464</v>
      </c>
      <c r="C60" s="293">
        <f t="shared" ref="C60:F60" si="32">SUM(C61:C62)</f>
        <v>19681000</v>
      </c>
      <c r="D60" s="293">
        <f t="shared" si="32"/>
        <v>19681000</v>
      </c>
      <c r="E60" s="293">
        <f t="shared" si="32"/>
        <v>0</v>
      </c>
      <c r="F60" s="293">
        <f t="shared" si="32"/>
        <v>0</v>
      </c>
      <c r="G60" s="284">
        <f>D60/C60*100%</f>
        <v>1</v>
      </c>
    </row>
    <row r="61" spans="1:7">
      <c r="A61" s="310" t="s">
        <v>10</v>
      </c>
      <c r="B61" s="311" t="s">
        <v>11</v>
      </c>
      <c r="C61" s="312">
        <v>14701000</v>
      </c>
      <c r="D61" s="312">
        <f>'[20]REN - 1292.901.U12.052 B'!$G$21</f>
        <v>14701000</v>
      </c>
      <c r="E61" s="312"/>
      <c r="F61" s="312">
        <f t="shared" ref="F61:F62" si="33">C61-D61+E61</f>
        <v>0</v>
      </c>
      <c r="G61" s="313"/>
    </row>
    <row r="62" spans="1:7">
      <c r="A62" s="310" t="s">
        <v>12</v>
      </c>
      <c r="B62" s="311" t="s">
        <v>13</v>
      </c>
      <c r="C62" s="312">
        <v>4980000</v>
      </c>
      <c r="D62" s="312">
        <f>'[20]REN - 1292.901.U12.052 B'!$G$42</f>
        <v>4980000</v>
      </c>
      <c r="E62" s="312"/>
      <c r="F62" s="312">
        <f t="shared" si="33"/>
        <v>0</v>
      </c>
      <c r="G62" s="313"/>
    </row>
    <row r="63" spans="1:7" s="198" customFormat="1">
      <c r="A63" s="285" t="s">
        <v>20</v>
      </c>
      <c r="B63" s="286" t="s">
        <v>457</v>
      </c>
      <c r="C63" s="287">
        <f t="shared" ref="C63:F63" si="34">C64</f>
        <v>31250000</v>
      </c>
      <c r="D63" s="287">
        <f t="shared" si="34"/>
        <v>16165000</v>
      </c>
      <c r="E63" s="287">
        <f t="shared" si="34"/>
        <v>0</v>
      </c>
      <c r="F63" s="287">
        <f t="shared" si="34"/>
        <v>15085000</v>
      </c>
      <c r="G63" s="274">
        <f>D63/C63*100%</f>
        <v>0.51727999999999996</v>
      </c>
    </row>
    <row r="64" spans="1:7">
      <c r="A64" s="302" t="s">
        <v>10</v>
      </c>
      <c r="B64" s="303" t="s">
        <v>11</v>
      </c>
      <c r="C64" s="695">
        <v>31250000</v>
      </c>
      <c r="D64" s="304">
        <f>'[21]REN - 1292.901.U12.053'!$G$21</f>
        <v>16165000</v>
      </c>
      <c r="E64" s="304"/>
      <c r="F64" s="304">
        <f>C64-D64+E64</f>
        <v>15085000</v>
      </c>
      <c r="G64" s="301"/>
    </row>
    <row r="65" spans="1:7" s="198" customFormat="1">
      <c r="A65" s="285" t="s">
        <v>94</v>
      </c>
      <c r="B65" s="286" t="s">
        <v>458</v>
      </c>
      <c r="C65" s="287">
        <f t="shared" ref="C65:F65" si="35">SUM(C66:C67)</f>
        <v>65740000</v>
      </c>
      <c r="D65" s="287">
        <f t="shared" si="35"/>
        <v>63740000</v>
      </c>
      <c r="E65" s="287">
        <f t="shared" si="35"/>
        <v>0</v>
      </c>
      <c r="F65" s="287">
        <f t="shared" si="35"/>
        <v>2000000</v>
      </c>
      <c r="G65" s="274">
        <f>D65/C65*100%</f>
        <v>0.96957712199574075</v>
      </c>
    </row>
    <row r="66" spans="1:7">
      <c r="A66" s="314" t="s">
        <v>10</v>
      </c>
      <c r="B66" s="315" t="s">
        <v>11</v>
      </c>
      <c r="C66" s="316">
        <v>12100000</v>
      </c>
      <c r="D66" s="316">
        <f>'[21]REN - 1292.901.U12.054'!$G$21</f>
        <v>12100000</v>
      </c>
      <c r="E66" s="316"/>
      <c r="F66" s="316">
        <f t="shared" ref="F66:F67" si="36">C66-D66+E66</f>
        <v>0</v>
      </c>
      <c r="G66" s="317"/>
    </row>
    <row r="67" spans="1:7">
      <c r="A67" s="298" t="s">
        <v>12</v>
      </c>
      <c r="B67" s="299" t="s">
        <v>13</v>
      </c>
      <c r="C67" s="653">
        <v>53640000</v>
      </c>
      <c r="D67" s="300">
        <f>'[21]REN - 1292.901.U12.054'!$G$42</f>
        <v>51640000</v>
      </c>
      <c r="E67" s="300"/>
      <c r="F67" s="300">
        <f t="shared" si="36"/>
        <v>2000000</v>
      </c>
      <c r="G67" s="301"/>
    </row>
    <row r="68" spans="1:7" s="271" customFormat="1">
      <c r="A68" s="294" t="s">
        <v>465</v>
      </c>
      <c r="B68" s="295" t="s">
        <v>93</v>
      </c>
      <c r="C68" s="296">
        <f t="shared" ref="C68:F68" si="37">SUM(C69,C102)</f>
        <v>1165857000</v>
      </c>
      <c r="D68" s="296">
        <f t="shared" si="37"/>
        <v>814495850</v>
      </c>
      <c r="E68" s="296">
        <f t="shared" si="37"/>
        <v>0</v>
      </c>
      <c r="F68" s="296">
        <f t="shared" si="37"/>
        <v>351361150</v>
      </c>
      <c r="G68" s="270">
        <f>D68/C68*100%</f>
        <v>0.69862414515673876</v>
      </c>
    </row>
    <row r="69" spans="1:7" s="198" customFormat="1">
      <c r="A69" s="196" t="s">
        <v>8</v>
      </c>
      <c r="B69" s="197" t="s">
        <v>466</v>
      </c>
      <c r="C69" s="68">
        <f t="shared" ref="C69:F69" si="38">SUM(C70,C73,C77,C81,C84,C87,C89,C93,C99)</f>
        <v>454024000</v>
      </c>
      <c r="D69" s="68">
        <f t="shared" si="38"/>
        <v>291095050</v>
      </c>
      <c r="E69" s="68">
        <f t="shared" si="38"/>
        <v>0</v>
      </c>
      <c r="F69" s="68">
        <f t="shared" si="38"/>
        <v>162928950</v>
      </c>
      <c r="G69" s="274">
        <f>D69/C69*100%</f>
        <v>0.64114463112082176</v>
      </c>
    </row>
    <row r="70" spans="1:7" s="276" customFormat="1" ht="31.5">
      <c r="A70" s="281" t="s">
        <v>16</v>
      </c>
      <c r="B70" s="282" t="s">
        <v>467</v>
      </c>
      <c r="C70" s="283">
        <f t="shared" ref="C70:F70" si="39">SUM(C71:C72)</f>
        <v>31230000</v>
      </c>
      <c r="D70" s="283">
        <f t="shared" si="39"/>
        <v>31200000</v>
      </c>
      <c r="E70" s="283">
        <f t="shared" si="39"/>
        <v>0</v>
      </c>
      <c r="F70" s="283">
        <f t="shared" si="39"/>
        <v>30000</v>
      </c>
      <c r="G70" s="284">
        <f>D70/C70*100%</f>
        <v>0.99903938520653213</v>
      </c>
    </row>
    <row r="71" spans="1:7">
      <c r="A71" s="298" t="s">
        <v>10</v>
      </c>
      <c r="B71" s="299" t="s">
        <v>11</v>
      </c>
      <c r="C71" s="480">
        <v>17950000</v>
      </c>
      <c r="D71" s="300">
        <f>'[22]REN - 1292.970.051 A'!$G$21</f>
        <v>17940000</v>
      </c>
      <c r="E71" s="300"/>
      <c r="F71" s="300">
        <f t="shared" ref="F71:F72" si="40">C71-D71+E71</f>
        <v>10000</v>
      </c>
      <c r="G71" s="301"/>
    </row>
    <row r="72" spans="1:7">
      <c r="A72" s="298" t="s">
        <v>12</v>
      </c>
      <c r="B72" s="299" t="s">
        <v>13</v>
      </c>
      <c r="C72" s="300">
        <v>13280000</v>
      </c>
      <c r="D72" s="300">
        <f>'[22]REN - 1292.970.051 A'!$G$42</f>
        <v>13260000</v>
      </c>
      <c r="E72" s="300"/>
      <c r="F72" s="300">
        <f t="shared" si="40"/>
        <v>20000</v>
      </c>
      <c r="G72" s="301"/>
    </row>
    <row r="73" spans="1:7" s="276" customFormat="1">
      <c r="A73" s="281" t="s">
        <v>18</v>
      </c>
      <c r="B73" s="282" t="s">
        <v>468</v>
      </c>
      <c r="C73" s="283">
        <f t="shared" ref="C73:F73" si="41">SUM(C74:C76)</f>
        <v>56940000</v>
      </c>
      <c r="D73" s="283">
        <f t="shared" si="41"/>
        <v>41033200</v>
      </c>
      <c r="E73" s="283">
        <f t="shared" si="41"/>
        <v>0</v>
      </c>
      <c r="F73" s="283">
        <f t="shared" si="41"/>
        <v>15906800</v>
      </c>
      <c r="G73" s="284">
        <f>D73/C73*100%</f>
        <v>0.72063926940639267</v>
      </c>
    </row>
    <row r="74" spans="1:7">
      <c r="A74" s="298" t="s">
        <v>10</v>
      </c>
      <c r="B74" s="299" t="s">
        <v>11</v>
      </c>
      <c r="C74" s="480">
        <v>13400000</v>
      </c>
      <c r="D74" s="300">
        <f>'[22]REN - 1292.970.051 B'!$G$21</f>
        <v>10545000</v>
      </c>
      <c r="E74" s="300"/>
      <c r="F74" s="300">
        <f t="shared" ref="F74:F76" si="42">C74-D74+E74</f>
        <v>2855000</v>
      </c>
      <c r="G74" s="301"/>
    </row>
    <row r="75" spans="1:7">
      <c r="A75" s="298" t="s">
        <v>33</v>
      </c>
      <c r="B75" s="299" t="s">
        <v>34</v>
      </c>
      <c r="C75" s="653">
        <v>12800000</v>
      </c>
      <c r="D75" s="300"/>
      <c r="E75" s="300"/>
      <c r="F75" s="300">
        <f t="shared" si="42"/>
        <v>12800000</v>
      </c>
      <c r="G75" s="301"/>
    </row>
    <row r="76" spans="1:7">
      <c r="A76" s="298" t="s">
        <v>12</v>
      </c>
      <c r="B76" s="299" t="s">
        <v>13</v>
      </c>
      <c r="C76" s="480">
        <v>30740000</v>
      </c>
      <c r="D76" s="300">
        <f>'[22]REN - 1292.970.051 B'!$G$63</f>
        <v>30488200</v>
      </c>
      <c r="E76" s="300"/>
      <c r="F76" s="300">
        <f t="shared" si="42"/>
        <v>251800</v>
      </c>
      <c r="G76" s="301"/>
    </row>
    <row r="77" spans="1:7" s="276" customFormat="1">
      <c r="A77" s="281" t="s">
        <v>42</v>
      </c>
      <c r="B77" s="282" t="s">
        <v>469</v>
      </c>
      <c r="C77" s="283">
        <f t="shared" ref="C77:F77" si="43">SUM(C78:C80)</f>
        <v>0</v>
      </c>
      <c r="D77" s="283">
        <f t="shared" si="43"/>
        <v>0</v>
      </c>
      <c r="E77" s="283">
        <f t="shared" si="43"/>
        <v>0</v>
      </c>
      <c r="F77" s="283">
        <f t="shared" si="43"/>
        <v>0</v>
      </c>
      <c r="G77" s="284" t="e">
        <f>D77/C77*100%</f>
        <v>#DIV/0!</v>
      </c>
    </row>
    <row r="78" spans="1:7">
      <c r="A78" s="298" t="s">
        <v>10</v>
      </c>
      <c r="B78" s="299" t="s">
        <v>11</v>
      </c>
      <c r="C78" s="550">
        <v>0</v>
      </c>
      <c r="D78" s="300"/>
      <c r="E78" s="300"/>
      <c r="F78" s="300">
        <f t="shared" ref="F78:F80" si="44">C78-D78+E78</f>
        <v>0</v>
      </c>
      <c r="G78" s="301"/>
    </row>
    <row r="79" spans="1:7">
      <c r="A79" s="298" t="s">
        <v>33</v>
      </c>
      <c r="B79" s="299" t="s">
        <v>34</v>
      </c>
      <c r="C79" s="550">
        <v>0</v>
      </c>
      <c r="D79" s="300"/>
      <c r="E79" s="300"/>
      <c r="F79" s="300">
        <f t="shared" si="44"/>
        <v>0</v>
      </c>
      <c r="G79" s="301"/>
    </row>
    <row r="80" spans="1:7">
      <c r="A80" s="298" t="s">
        <v>35</v>
      </c>
      <c r="B80" s="299" t="s">
        <v>36</v>
      </c>
      <c r="C80" s="550">
        <v>0</v>
      </c>
      <c r="D80" s="300"/>
      <c r="E80" s="300"/>
      <c r="F80" s="300">
        <f t="shared" si="44"/>
        <v>0</v>
      </c>
      <c r="G80" s="301"/>
    </row>
    <row r="81" spans="1:7" s="276" customFormat="1">
      <c r="A81" s="288" t="s">
        <v>44</v>
      </c>
      <c r="B81" s="289" t="s">
        <v>470</v>
      </c>
      <c r="C81" s="290">
        <f t="shared" ref="C81:F81" si="45">SUM(C82:C83)</f>
        <v>88764000</v>
      </c>
      <c r="D81" s="290">
        <f t="shared" si="45"/>
        <v>88700000</v>
      </c>
      <c r="E81" s="290">
        <f t="shared" si="45"/>
        <v>0</v>
      </c>
      <c r="F81" s="290">
        <f t="shared" si="45"/>
        <v>64000</v>
      </c>
      <c r="G81" s="284">
        <f>D81/C81*100%</f>
        <v>0.99927898697670225</v>
      </c>
    </row>
    <row r="82" spans="1:7">
      <c r="A82" s="298" t="s">
        <v>10</v>
      </c>
      <c r="B82" s="299" t="s">
        <v>11</v>
      </c>
      <c r="C82" s="300">
        <v>13500000</v>
      </c>
      <c r="D82" s="300">
        <f>'[22]REN - 1292.970.051 D'!$G$21</f>
        <v>13500000</v>
      </c>
      <c r="E82" s="300"/>
      <c r="F82" s="300">
        <f t="shared" ref="F82:F83" si="46">C82-D82+E82</f>
        <v>0</v>
      </c>
      <c r="G82" s="301"/>
    </row>
    <row r="83" spans="1:7">
      <c r="A83" s="298" t="s">
        <v>12</v>
      </c>
      <c r="B83" s="299" t="s">
        <v>13</v>
      </c>
      <c r="C83" s="480">
        <v>75264000</v>
      </c>
      <c r="D83" s="300">
        <f>'[22]REN - 1292.970.051 D'!$G$42</f>
        <v>75200000</v>
      </c>
      <c r="E83" s="300"/>
      <c r="F83" s="300">
        <f t="shared" si="46"/>
        <v>64000</v>
      </c>
      <c r="G83" s="301"/>
    </row>
    <row r="84" spans="1:7" s="276" customFormat="1" ht="31.5">
      <c r="A84" s="288" t="s">
        <v>46</v>
      </c>
      <c r="B84" s="289" t="s">
        <v>471</v>
      </c>
      <c r="C84" s="290">
        <f t="shared" ref="C84:F84" si="47">SUM(C85:C86)</f>
        <v>0</v>
      </c>
      <c r="D84" s="290">
        <f t="shared" si="47"/>
        <v>0</v>
      </c>
      <c r="E84" s="290">
        <f t="shared" si="47"/>
        <v>0</v>
      </c>
      <c r="F84" s="290">
        <f t="shared" si="47"/>
        <v>0</v>
      </c>
      <c r="G84" s="284" t="e">
        <f>D84/C84*100%</f>
        <v>#DIV/0!</v>
      </c>
    </row>
    <row r="85" spans="1:7">
      <c r="A85" s="298" t="s">
        <v>10</v>
      </c>
      <c r="B85" s="299" t="s">
        <v>11</v>
      </c>
      <c r="C85" s="480">
        <v>0</v>
      </c>
      <c r="D85" s="300"/>
      <c r="E85" s="300"/>
      <c r="F85" s="300">
        <f t="shared" ref="F85:F86" si="48">C85-D85+E85</f>
        <v>0</v>
      </c>
      <c r="G85" s="301"/>
    </row>
    <row r="86" spans="1:7">
      <c r="A86" s="298" t="s">
        <v>12</v>
      </c>
      <c r="B86" s="299" t="s">
        <v>13</v>
      </c>
      <c r="C86" s="480">
        <v>0</v>
      </c>
      <c r="D86" s="300"/>
      <c r="E86" s="300"/>
      <c r="F86" s="300">
        <f t="shared" si="48"/>
        <v>0</v>
      </c>
      <c r="G86" s="301"/>
    </row>
    <row r="87" spans="1:7" s="276" customFormat="1">
      <c r="A87" s="288" t="s">
        <v>54</v>
      </c>
      <c r="B87" s="289" t="s">
        <v>472</v>
      </c>
      <c r="C87" s="290">
        <f t="shared" ref="C87:F87" si="49">C88</f>
        <v>27375000</v>
      </c>
      <c r="D87" s="290">
        <f t="shared" si="49"/>
        <v>19355000</v>
      </c>
      <c r="E87" s="290">
        <f t="shared" si="49"/>
        <v>0</v>
      </c>
      <c r="F87" s="290">
        <f t="shared" si="49"/>
        <v>8020000</v>
      </c>
      <c r="G87" s="284">
        <f>D87/C87*100%</f>
        <v>0.7070319634703196</v>
      </c>
    </row>
    <row r="88" spans="1:7">
      <c r="A88" s="298" t="s">
        <v>10</v>
      </c>
      <c r="B88" s="299" t="s">
        <v>11</v>
      </c>
      <c r="C88" s="653">
        <v>27375000</v>
      </c>
      <c r="D88" s="300">
        <f>'[22]REN - 1292.970.051 F'!$G$21</f>
        <v>19355000</v>
      </c>
      <c r="E88" s="300"/>
      <c r="F88" s="300">
        <f>C88-D88+E88</f>
        <v>8020000</v>
      </c>
      <c r="G88" s="301"/>
    </row>
    <row r="89" spans="1:7" s="276" customFormat="1">
      <c r="A89" s="288" t="s">
        <v>56</v>
      </c>
      <c r="B89" s="289" t="s">
        <v>473</v>
      </c>
      <c r="C89" s="290">
        <f t="shared" ref="C89:F89" si="50">SUM(C90:C92)</f>
        <v>44470000</v>
      </c>
      <c r="D89" s="290">
        <f t="shared" si="50"/>
        <v>44357000</v>
      </c>
      <c r="E89" s="290">
        <f t="shared" si="50"/>
        <v>0</v>
      </c>
      <c r="F89" s="290">
        <f t="shared" si="50"/>
        <v>113000</v>
      </c>
      <c r="G89" s="284">
        <f>D89/C89*100%</f>
        <v>0.99745896109736898</v>
      </c>
    </row>
    <row r="90" spans="1:7">
      <c r="A90" s="298" t="s">
        <v>10</v>
      </c>
      <c r="B90" s="299" t="s">
        <v>11</v>
      </c>
      <c r="C90" s="674">
        <v>30350000</v>
      </c>
      <c r="D90" s="300">
        <f>'[22]REN - 1292.970.051 G'!$G$21</f>
        <v>30257000</v>
      </c>
      <c r="E90" s="300"/>
      <c r="F90" s="300">
        <f t="shared" ref="F90" si="51">C90-D90+E90</f>
        <v>93000</v>
      </c>
      <c r="G90" s="301"/>
    </row>
    <row r="91" spans="1:7">
      <c r="A91" s="298" t="s">
        <v>12</v>
      </c>
      <c r="B91" s="299" t="s">
        <v>13</v>
      </c>
      <c r="C91" s="674">
        <v>14120000</v>
      </c>
      <c r="D91" s="300">
        <f>'[22]REN - 1292.970.051 G'!$G$42</f>
        <v>14100000</v>
      </c>
      <c r="E91" s="300"/>
      <c r="F91" s="300">
        <f t="shared" ref="F91:F92" si="52">C91-D91+E91</f>
        <v>20000</v>
      </c>
      <c r="G91" s="301"/>
    </row>
    <row r="92" spans="1:7">
      <c r="A92" s="524" t="s">
        <v>35</v>
      </c>
      <c r="B92" s="525" t="s">
        <v>36</v>
      </c>
      <c r="C92" s="550">
        <v>0</v>
      </c>
      <c r="D92" s="300"/>
      <c r="E92" s="300"/>
      <c r="F92" s="300">
        <f t="shared" si="52"/>
        <v>0</v>
      </c>
      <c r="G92" s="301"/>
    </row>
    <row r="93" spans="1:7" s="276" customFormat="1">
      <c r="A93" s="288" t="s">
        <v>58</v>
      </c>
      <c r="B93" s="289" t="s">
        <v>474</v>
      </c>
      <c r="C93" s="290">
        <f t="shared" ref="C93:F93" si="53">SUM(C94:C98)</f>
        <v>195040000</v>
      </c>
      <c r="D93" s="290">
        <f t="shared" si="53"/>
        <v>63829850</v>
      </c>
      <c r="E93" s="290">
        <f t="shared" si="53"/>
        <v>0</v>
      </c>
      <c r="F93" s="290">
        <f t="shared" si="53"/>
        <v>131210150</v>
      </c>
      <c r="G93" s="284">
        <f>D93/C93*100%</f>
        <v>0.32726543273174735</v>
      </c>
    </row>
    <row r="94" spans="1:7">
      <c r="A94" s="298" t="s">
        <v>10</v>
      </c>
      <c r="B94" s="299" t="s">
        <v>11</v>
      </c>
      <c r="C94" s="527">
        <v>22250000</v>
      </c>
      <c r="D94" s="300">
        <f>'[22]REN - 1292.970.051 H '!$G$21</f>
        <v>22249850</v>
      </c>
      <c r="E94" s="300"/>
      <c r="F94" s="300">
        <f t="shared" ref="F94:F98" si="54">C94-D94+E94</f>
        <v>150</v>
      </c>
      <c r="G94" s="301"/>
    </row>
    <row r="95" spans="1:7">
      <c r="A95" s="526" t="s">
        <v>813</v>
      </c>
      <c r="B95" s="525" t="s">
        <v>84</v>
      </c>
      <c r="C95" s="527">
        <v>33600000</v>
      </c>
      <c r="D95" s="300">
        <f>'[22]REN - 1292.970.051 H '!$G$105</f>
        <v>33600000</v>
      </c>
      <c r="E95" s="300"/>
      <c r="F95" s="300">
        <f t="shared" ref="F95" si="55">C95-D95+E95</f>
        <v>0</v>
      </c>
      <c r="G95" s="301"/>
    </row>
    <row r="96" spans="1:7">
      <c r="A96" s="298" t="s">
        <v>33</v>
      </c>
      <c r="B96" s="299" t="s">
        <v>34</v>
      </c>
      <c r="C96" s="653">
        <v>12800000</v>
      </c>
      <c r="D96" s="300"/>
      <c r="E96" s="300"/>
      <c r="F96" s="300">
        <f t="shared" si="54"/>
        <v>12800000</v>
      </c>
      <c r="G96" s="301"/>
    </row>
    <row r="97" spans="1:7">
      <c r="A97" s="298" t="s">
        <v>12</v>
      </c>
      <c r="B97" s="299" t="s">
        <v>13</v>
      </c>
      <c r="C97" s="527">
        <v>9960000</v>
      </c>
      <c r="D97" s="300">
        <f>'[22]REN - 1292.970.051 H '!$G$63</f>
        <v>7980000</v>
      </c>
      <c r="E97" s="300"/>
      <c r="F97" s="300">
        <f t="shared" si="54"/>
        <v>1980000</v>
      </c>
      <c r="G97" s="301"/>
    </row>
    <row r="98" spans="1:7">
      <c r="A98" s="298" t="s">
        <v>35</v>
      </c>
      <c r="B98" s="299" t="s">
        <v>36</v>
      </c>
      <c r="C98" s="653">
        <v>116430000</v>
      </c>
      <c r="D98" s="300"/>
      <c r="E98" s="300"/>
      <c r="F98" s="300">
        <f t="shared" si="54"/>
        <v>116430000</v>
      </c>
      <c r="G98" s="301"/>
    </row>
    <row r="99" spans="1:7" s="276" customFormat="1" ht="31.5">
      <c r="A99" s="288" t="s">
        <v>60</v>
      </c>
      <c r="B99" s="289" t="s">
        <v>475</v>
      </c>
      <c r="C99" s="290">
        <f t="shared" ref="C99:F99" si="56">SUM(C100:C101)</f>
        <v>10205000</v>
      </c>
      <c r="D99" s="290">
        <f t="shared" si="56"/>
        <v>2620000</v>
      </c>
      <c r="E99" s="290">
        <f t="shared" si="56"/>
        <v>0</v>
      </c>
      <c r="F99" s="290">
        <f t="shared" si="56"/>
        <v>7585000</v>
      </c>
      <c r="G99" s="284">
        <f>D99/C99*100%</f>
        <v>0.25673689367956881</v>
      </c>
    </row>
    <row r="100" spans="1:7">
      <c r="A100" s="298" t="s">
        <v>10</v>
      </c>
      <c r="B100" s="299" t="s">
        <v>11</v>
      </c>
      <c r="C100" s="480">
        <v>6125000</v>
      </c>
      <c r="D100" s="300"/>
      <c r="E100" s="300"/>
      <c r="F100" s="300">
        <f t="shared" ref="F100:F101" si="57">C100-D100+E100</f>
        <v>6125000</v>
      </c>
      <c r="G100" s="301"/>
    </row>
    <row r="101" spans="1:7">
      <c r="A101" s="298" t="s">
        <v>12</v>
      </c>
      <c r="B101" s="299" t="s">
        <v>13</v>
      </c>
      <c r="C101" s="480">
        <v>4080000</v>
      </c>
      <c r="D101" s="300">
        <f>'[22]REN - 1292.970.051 I'!$G$42</f>
        <v>2620000</v>
      </c>
      <c r="E101" s="300"/>
      <c r="F101" s="300">
        <f t="shared" si="57"/>
        <v>1460000</v>
      </c>
      <c r="G101" s="301"/>
    </row>
    <row r="102" spans="1:7" s="198" customFormat="1">
      <c r="A102" s="285" t="s">
        <v>14</v>
      </c>
      <c r="B102" s="286" t="s">
        <v>476</v>
      </c>
      <c r="C102" s="287">
        <f t="shared" ref="C102:F102" si="58">SUM(C103,C107,C112,C114,C118,C122)</f>
        <v>711833000</v>
      </c>
      <c r="D102" s="287">
        <f t="shared" si="58"/>
        <v>523400800</v>
      </c>
      <c r="E102" s="287">
        <f t="shared" si="58"/>
        <v>0</v>
      </c>
      <c r="F102" s="287">
        <f t="shared" si="58"/>
        <v>188432200</v>
      </c>
      <c r="G102" s="274">
        <f>D102/C102*100%</f>
        <v>0.73528594487752041</v>
      </c>
    </row>
    <row r="103" spans="1:7" s="276" customFormat="1">
      <c r="A103" s="281" t="s">
        <v>16</v>
      </c>
      <c r="B103" s="282" t="s">
        <v>477</v>
      </c>
      <c r="C103" s="283">
        <f t="shared" ref="C103:F103" si="59">SUM(C104:C106)</f>
        <v>73510000</v>
      </c>
      <c r="D103" s="283">
        <f t="shared" si="59"/>
        <v>39027300</v>
      </c>
      <c r="E103" s="283">
        <f t="shared" si="59"/>
        <v>0</v>
      </c>
      <c r="F103" s="283">
        <f t="shared" si="59"/>
        <v>34482700</v>
      </c>
      <c r="G103" s="284">
        <f>D103/C103*100%</f>
        <v>0.5309114406203238</v>
      </c>
    </row>
    <row r="104" spans="1:7">
      <c r="A104" s="298" t="s">
        <v>10</v>
      </c>
      <c r="B104" s="299" t="s">
        <v>11</v>
      </c>
      <c r="C104" s="653">
        <v>48610000</v>
      </c>
      <c r="D104" s="300">
        <f>'[23]REN - 1292.970.052 A'!$G$21</f>
        <v>34317300</v>
      </c>
      <c r="E104" s="300"/>
      <c r="F104" s="300">
        <f t="shared" ref="F104:F106" si="60">C104-D104+E104</f>
        <v>14292700</v>
      </c>
      <c r="G104" s="301"/>
    </row>
    <row r="105" spans="1:7">
      <c r="A105" s="654">
        <v>522141</v>
      </c>
      <c r="B105" s="655" t="s">
        <v>78</v>
      </c>
      <c r="C105" s="653">
        <v>12000000</v>
      </c>
      <c r="D105" s="300"/>
      <c r="E105" s="300"/>
      <c r="F105" s="300">
        <f t="shared" si="60"/>
        <v>12000000</v>
      </c>
      <c r="G105" s="301"/>
    </row>
    <row r="106" spans="1:7">
      <c r="A106" s="298" t="s">
        <v>12</v>
      </c>
      <c r="B106" s="299" t="s">
        <v>13</v>
      </c>
      <c r="C106" s="653">
        <v>12900000</v>
      </c>
      <c r="D106" s="300">
        <f>'[23]REN - 1292.970.052 A'!$G$42</f>
        <v>4710000</v>
      </c>
      <c r="E106" s="300"/>
      <c r="F106" s="300">
        <f t="shared" si="60"/>
        <v>8190000</v>
      </c>
      <c r="G106" s="301"/>
    </row>
    <row r="107" spans="1:7" s="276" customFormat="1">
      <c r="A107" s="288" t="s">
        <v>18</v>
      </c>
      <c r="B107" s="289" t="s">
        <v>478</v>
      </c>
      <c r="C107" s="290">
        <f t="shared" ref="C107:F107" si="61">SUM(C108:C111)</f>
        <v>122560000</v>
      </c>
      <c r="D107" s="290">
        <f t="shared" si="61"/>
        <v>86703500</v>
      </c>
      <c r="E107" s="290">
        <f t="shared" si="61"/>
        <v>0</v>
      </c>
      <c r="F107" s="290">
        <f t="shared" si="61"/>
        <v>35856500</v>
      </c>
      <c r="G107" s="284">
        <f>D107/C107*100%</f>
        <v>0.70743717362924285</v>
      </c>
    </row>
    <row r="108" spans="1:7">
      <c r="A108" s="298" t="s">
        <v>10</v>
      </c>
      <c r="B108" s="299" t="s">
        <v>11</v>
      </c>
      <c r="C108" s="480">
        <v>42000000</v>
      </c>
      <c r="D108" s="300">
        <f>'[23]REN - 1292.970.052 B'!$G$21</f>
        <v>30583500</v>
      </c>
      <c r="E108" s="300"/>
      <c r="F108" s="300">
        <f t="shared" ref="F108:F111" si="62">C108-D108+E108</f>
        <v>11416500</v>
      </c>
      <c r="G108" s="301"/>
    </row>
    <row r="109" spans="1:7">
      <c r="A109" s="654">
        <v>522141</v>
      </c>
      <c r="B109" s="655" t="s">
        <v>78</v>
      </c>
      <c r="C109" s="653">
        <v>8000000</v>
      </c>
      <c r="D109" s="300"/>
      <c r="E109" s="300"/>
      <c r="F109" s="300">
        <f t="shared" si="62"/>
        <v>8000000</v>
      </c>
      <c r="G109" s="301"/>
    </row>
    <row r="110" spans="1:7">
      <c r="A110" s="654">
        <v>522151</v>
      </c>
      <c r="B110" s="655" t="s">
        <v>34</v>
      </c>
      <c r="C110" s="653">
        <v>12800000</v>
      </c>
      <c r="D110" s="300"/>
      <c r="E110" s="300"/>
      <c r="F110" s="300">
        <f t="shared" ref="F110" si="63">C110-D110+E110</f>
        <v>12800000</v>
      </c>
      <c r="G110" s="301"/>
    </row>
    <row r="111" spans="1:7">
      <c r="A111" s="298" t="s">
        <v>12</v>
      </c>
      <c r="B111" s="299" t="s">
        <v>13</v>
      </c>
      <c r="C111" s="480">
        <v>59760000</v>
      </c>
      <c r="D111" s="300">
        <f>'[23]REN - 1292.970.052 B'!$G$42</f>
        <v>56120000</v>
      </c>
      <c r="E111" s="300"/>
      <c r="F111" s="300">
        <f t="shared" si="62"/>
        <v>3640000</v>
      </c>
      <c r="G111" s="301"/>
    </row>
    <row r="112" spans="1:7" s="276" customFormat="1" ht="31.5">
      <c r="A112" s="288" t="s">
        <v>42</v>
      </c>
      <c r="B112" s="289" t="s">
        <v>479</v>
      </c>
      <c r="C112" s="290">
        <f t="shared" ref="C112:F112" si="64">C113</f>
        <v>12193000</v>
      </c>
      <c r="D112" s="290">
        <f t="shared" si="64"/>
        <v>3650000</v>
      </c>
      <c r="E112" s="290">
        <f t="shared" si="64"/>
        <v>0</v>
      </c>
      <c r="F112" s="290">
        <f t="shared" si="64"/>
        <v>8543000</v>
      </c>
      <c r="G112" s="284">
        <f>D112/C112*100%</f>
        <v>0.2993520872631838</v>
      </c>
    </row>
    <row r="113" spans="1:7">
      <c r="A113" s="298" t="s">
        <v>12</v>
      </c>
      <c r="B113" s="299" t="s">
        <v>13</v>
      </c>
      <c r="C113" s="653">
        <v>12193000</v>
      </c>
      <c r="D113" s="300">
        <f>'[23]REN - 1292.970.052 C'!$G$21</f>
        <v>3650000</v>
      </c>
      <c r="E113" s="300"/>
      <c r="F113" s="300">
        <f>C113-D113+E113</f>
        <v>8543000</v>
      </c>
      <c r="G113" s="301"/>
    </row>
    <row r="114" spans="1:7" s="276" customFormat="1">
      <c r="A114" s="288" t="s">
        <v>44</v>
      </c>
      <c r="B114" s="289" t="s">
        <v>480</v>
      </c>
      <c r="C114" s="290">
        <f t="shared" ref="C114:F114" si="65">SUM(C115:C117)</f>
        <v>173100000</v>
      </c>
      <c r="D114" s="290">
        <f t="shared" si="65"/>
        <v>125900000</v>
      </c>
      <c r="E114" s="290">
        <f t="shared" si="65"/>
        <v>0</v>
      </c>
      <c r="F114" s="290">
        <f t="shared" si="65"/>
        <v>47200000</v>
      </c>
      <c r="G114" s="284">
        <f>D114/C114*100%</f>
        <v>0.72732524552281919</v>
      </c>
    </row>
    <row r="115" spans="1:7">
      <c r="A115" s="298" t="s">
        <v>10</v>
      </c>
      <c r="B115" s="299" t="s">
        <v>11</v>
      </c>
      <c r="C115" s="480">
        <v>8200000</v>
      </c>
      <c r="D115" s="300">
        <f>'[23]REN - 1292.970.052 D'!$G$21</f>
        <v>8200000</v>
      </c>
      <c r="E115" s="300"/>
      <c r="F115" s="300">
        <f t="shared" ref="F115:F117" si="66">C115-D115+E115</f>
        <v>0</v>
      </c>
      <c r="G115" s="301"/>
    </row>
    <row r="116" spans="1:7">
      <c r="A116" s="298" t="s">
        <v>83</v>
      </c>
      <c r="B116" s="299" t="s">
        <v>84</v>
      </c>
      <c r="C116" s="480">
        <v>158400000</v>
      </c>
      <c r="D116" s="300">
        <f>'[23]REN - 1292.970.052 D'!$G$42</f>
        <v>117700000</v>
      </c>
      <c r="E116" s="300"/>
      <c r="F116" s="300">
        <f t="shared" si="66"/>
        <v>40700000</v>
      </c>
      <c r="G116" s="301"/>
    </row>
    <row r="117" spans="1:7">
      <c r="A117" s="298" t="s">
        <v>12</v>
      </c>
      <c r="B117" s="299" t="s">
        <v>13</v>
      </c>
      <c r="C117" s="653">
        <v>6500000</v>
      </c>
      <c r="D117" s="300"/>
      <c r="E117" s="300"/>
      <c r="F117" s="300">
        <f t="shared" si="66"/>
        <v>6500000</v>
      </c>
      <c r="G117" s="301"/>
    </row>
    <row r="118" spans="1:7" s="276" customFormat="1" ht="31.5">
      <c r="A118" s="281" t="s">
        <v>46</v>
      </c>
      <c r="B118" s="282" t="s">
        <v>481</v>
      </c>
      <c r="C118" s="283">
        <f t="shared" ref="C118:F118" si="67">SUM(C119:C121)</f>
        <v>151500000</v>
      </c>
      <c r="D118" s="283">
        <f t="shared" si="67"/>
        <v>136800000</v>
      </c>
      <c r="E118" s="283">
        <f t="shared" si="67"/>
        <v>0</v>
      </c>
      <c r="F118" s="283">
        <f t="shared" si="67"/>
        <v>14700000</v>
      </c>
      <c r="G118" s="284">
        <f>D118/C118*100%</f>
        <v>0.902970297029703</v>
      </c>
    </row>
    <row r="119" spans="1:7">
      <c r="A119" s="298" t="s">
        <v>10</v>
      </c>
      <c r="B119" s="299" t="s">
        <v>11</v>
      </c>
      <c r="C119" s="300">
        <v>9500000</v>
      </c>
      <c r="D119" s="300">
        <f>'[23]REN - 1292.970.052 E'!$G$21</f>
        <v>9500000</v>
      </c>
      <c r="E119" s="300"/>
      <c r="F119" s="300">
        <f t="shared" ref="F119:F121" si="68">C119-D119+E119</f>
        <v>0</v>
      </c>
      <c r="G119" s="301"/>
    </row>
    <row r="120" spans="1:7">
      <c r="A120" s="298" t="s">
        <v>83</v>
      </c>
      <c r="B120" s="299" t="s">
        <v>84</v>
      </c>
      <c r="C120" s="300">
        <v>142000000</v>
      </c>
      <c r="D120" s="300">
        <f>'[23]REN - 1292.970.052 E'!$G$42</f>
        <v>127300000</v>
      </c>
      <c r="E120" s="300"/>
      <c r="F120" s="300">
        <f t="shared" si="68"/>
        <v>14700000</v>
      </c>
      <c r="G120" s="301"/>
    </row>
    <row r="121" spans="1:7">
      <c r="A121" s="298" t="s">
        <v>12</v>
      </c>
      <c r="B121" s="299" t="s">
        <v>13</v>
      </c>
      <c r="C121" s="653">
        <v>0</v>
      </c>
      <c r="D121" s="300"/>
      <c r="E121" s="300"/>
      <c r="F121" s="300">
        <f t="shared" si="68"/>
        <v>0</v>
      </c>
      <c r="G121" s="301"/>
    </row>
    <row r="122" spans="1:7" s="276" customFormat="1" ht="31.5">
      <c r="A122" s="281" t="s">
        <v>54</v>
      </c>
      <c r="B122" s="282" t="s">
        <v>482</v>
      </c>
      <c r="C122" s="283">
        <f t="shared" ref="C122:F122" si="69">SUM(C123:C125)</f>
        <v>178970000</v>
      </c>
      <c r="D122" s="283">
        <f t="shared" si="69"/>
        <v>131320000</v>
      </c>
      <c r="E122" s="283">
        <f t="shared" si="69"/>
        <v>0</v>
      </c>
      <c r="F122" s="283">
        <f t="shared" si="69"/>
        <v>47650000</v>
      </c>
      <c r="G122" s="284">
        <f>D122/C122*100%</f>
        <v>0.73375426049058501</v>
      </c>
    </row>
    <row r="123" spans="1:7">
      <c r="A123" s="298" t="s">
        <v>10</v>
      </c>
      <c r="B123" s="299" t="s">
        <v>11</v>
      </c>
      <c r="C123" s="300">
        <v>8000000</v>
      </c>
      <c r="D123" s="300">
        <f>'[23]REN - 1292.970.052 F'!$G$21</f>
        <v>6020000</v>
      </c>
      <c r="E123" s="300"/>
      <c r="F123" s="300">
        <f t="shared" ref="F123:F125" si="70">C123-D123+E123</f>
        <v>1980000</v>
      </c>
      <c r="G123" s="301"/>
    </row>
    <row r="124" spans="1:7">
      <c r="A124" s="298" t="s">
        <v>83</v>
      </c>
      <c r="B124" s="299" t="s">
        <v>84</v>
      </c>
      <c r="C124" s="480">
        <v>158400000</v>
      </c>
      <c r="D124" s="300">
        <f>'[23]REN - 1292.970.052 F'!$G$42</f>
        <v>112730000</v>
      </c>
      <c r="E124" s="300"/>
      <c r="F124" s="300">
        <f t="shared" si="70"/>
        <v>45670000</v>
      </c>
      <c r="G124" s="301"/>
    </row>
    <row r="125" spans="1:7">
      <c r="A125" s="298" t="s">
        <v>12</v>
      </c>
      <c r="B125" s="299" t="s">
        <v>13</v>
      </c>
      <c r="C125" s="653">
        <v>12570000</v>
      </c>
      <c r="D125" s="300">
        <f>'[23]REN - 1292.970.052 F'!$G$63</f>
        <v>12570000</v>
      </c>
      <c r="E125" s="300"/>
      <c r="F125" s="300">
        <f t="shared" si="70"/>
        <v>0</v>
      </c>
      <c r="G125" s="301"/>
    </row>
    <row r="126" spans="1:7" ht="16.5" thickBot="1">
      <c r="A126" s="246"/>
      <c r="B126" s="247"/>
      <c r="C126" s="248"/>
      <c r="D126" s="248"/>
      <c r="E126" s="248"/>
      <c r="F126" s="248"/>
      <c r="G126" s="249"/>
    </row>
    <row r="127" spans="1:7" s="263" customFormat="1" thickBot="1">
      <c r="A127" s="259" t="s">
        <v>561</v>
      </c>
      <c r="B127" s="90" t="s">
        <v>562</v>
      </c>
      <c r="C127" s="261">
        <f t="shared" ref="C127:F128" si="71">SUM(C128)</f>
        <v>34200000</v>
      </c>
      <c r="D127" s="261">
        <f t="shared" si="71"/>
        <v>17100000</v>
      </c>
      <c r="E127" s="261">
        <f t="shared" si="71"/>
        <v>0</v>
      </c>
      <c r="F127" s="261">
        <f t="shared" si="71"/>
        <v>17100000</v>
      </c>
      <c r="G127" s="262">
        <f>D127/C127*100%</f>
        <v>0.5</v>
      </c>
    </row>
    <row r="128" spans="1:7" s="271" customFormat="1" ht="16.5" thickTop="1">
      <c r="A128" s="199" t="s">
        <v>593</v>
      </c>
      <c r="B128" s="200" t="s">
        <v>594</v>
      </c>
      <c r="C128" s="201">
        <f t="shared" si="71"/>
        <v>34200000</v>
      </c>
      <c r="D128" s="201">
        <f t="shared" si="71"/>
        <v>17100000</v>
      </c>
      <c r="E128" s="201">
        <f t="shared" si="71"/>
        <v>0</v>
      </c>
      <c r="F128" s="201">
        <f t="shared" si="71"/>
        <v>17100000</v>
      </c>
      <c r="G128" s="270">
        <f>D128/C128*100%</f>
        <v>0.5</v>
      </c>
    </row>
    <row r="129" spans="1:7" s="198" customFormat="1">
      <c r="A129" s="196" t="s">
        <v>630</v>
      </c>
      <c r="B129" s="197" t="s">
        <v>631</v>
      </c>
      <c r="C129" s="68">
        <f>C130</f>
        <v>34200000</v>
      </c>
      <c r="D129" s="68">
        <f t="shared" ref="D129:F129" si="72">D130</f>
        <v>17100000</v>
      </c>
      <c r="E129" s="68">
        <f t="shared" si="72"/>
        <v>0</v>
      </c>
      <c r="F129" s="68">
        <f t="shared" si="72"/>
        <v>17100000</v>
      </c>
      <c r="G129" s="274">
        <f>D129/C129*100%</f>
        <v>0.5</v>
      </c>
    </row>
    <row r="130" spans="1:7" s="276" customFormat="1">
      <c r="A130" s="281" t="s">
        <v>16</v>
      </c>
      <c r="B130" s="282" t="s">
        <v>632</v>
      </c>
      <c r="C130" s="283">
        <f>SUM(C131:C131)</f>
        <v>34200000</v>
      </c>
      <c r="D130" s="283">
        <f t="shared" ref="D130:F130" si="73">SUM(D131:D131)</f>
        <v>17100000</v>
      </c>
      <c r="E130" s="283">
        <f t="shared" si="73"/>
        <v>0</v>
      </c>
      <c r="F130" s="283">
        <f t="shared" si="73"/>
        <v>17100000</v>
      </c>
      <c r="G130" s="284">
        <f>D130/C130*100%</f>
        <v>0.5</v>
      </c>
    </row>
    <row r="131" spans="1:7" ht="16.5" thickBot="1">
      <c r="A131" s="318" t="s">
        <v>635</v>
      </c>
      <c r="B131" s="319" t="s">
        <v>636</v>
      </c>
      <c r="C131" s="320">
        <v>34200000</v>
      </c>
      <c r="D131" s="320">
        <f>'[24]REN - 1294.994.002 A'!$G$21</f>
        <v>17100000</v>
      </c>
      <c r="E131" s="320"/>
      <c r="F131" s="320">
        <f>C131-D131+E131</f>
        <v>17100000</v>
      </c>
      <c r="G131" s="321"/>
    </row>
    <row r="134" spans="1:7">
      <c r="D134" s="53"/>
    </row>
    <row r="136" spans="1:7" ht="6" customHeight="1"/>
    <row r="138" spans="1:7">
      <c r="D138" s="53"/>
    </row>
    <row r="140" spans="1:7">
      <c r="D140" s="53"/>
    </row>
    <row r="143" spans="1:7">
      <c r="D143" s="53"/>
    </row>
    <row r="144" spans="1:7">
      <c r="D144" s="53"/>
    </row>
    <row r="145" spans="4:4">
      <c r="D145" s="53"/>
    </row>
  </sheetData>
  <mergeCells count="10">
    <mergeCell ref="A1:G1"/>
    <mergeCell ref="A2:G2"/>
    <mergeCell ref="A3:G3"/>
    <mergeCell ref="D6:D7"/>
    <mergeCell ref="E6:E7"/>
    <mergeCell ref="F6:F7"/>
    <mergeCell ref="G6:G7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6">
    <tabColor rgb="FFFF4784"/>
  </sheetPr>
  <dimension ref="A1:H177"/>
  <sheetViews>
    <sheetView view="pageBreakPreview" zoomScale="77" zoomScaleNormal="85" zoomScaleSheetLayoutView="77" workbookViewId="0">
      <pane xSplit="2" ySplit="9" topLeftCell="C73" activePane="bottomRight" state="frozen"/>
      <selection pane="topRight" activeCell="C1" sqref="C1"/>
      <selection pane="bottomLeft" activeCell="A10" sqref="A10"/>
      <selection pane="bottomRight" activeCell="D80" sqref="D80"/>
    </sheetView>
  </sheetViews>
  <sheetFormatPr defaultRowHeight="15.75"/>
  <cols>
    <col min="1" max="1" width="14.28515625" style="40" customWidth="1"/>
    <col min="2" max="2" width="67.42578125" style="40" customWidth="1"/>
    <col min="3" max="3" width="17.140625" style="41" bestFit="1" customWidth="1"/>
    <col min="4" max="4" width="17.140625" style="44" bestFit="1" customWidth="1"/>
    <col min="5" max="5" width="17.5703125" style="44" customWidth="1"/>
    <col min="6" max="6" width="17.140625" style="44" bestFit="1" customWidth="1"/>
    <col min="7" max="7" width="9.28515625" style="44" customWidth="1"/>
    <col min="8" max="8" width="14.140625" style="44" bestFit="1" customWidth="1"/>
    <col min="9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67"/>
      <c r="B4" s="67"/>
      <c r="C4" s="67"/>
      <c r="D4" s="67"/>
      <c r="E4" s="67"/>
      <c r="F4" s="67"/>
      <c r="G4" s="67"/>
    </row>
    <row r="5" spans="1:8">
      <c r="A5" s="103" t="s">
        <v>787</v>
      </c>
      <c r="B5" s="20"/>
      <c r="C5" s="689">
        <v>3430663000</v>
      </c>
      <c r="D5" s="499">
        <f>C5-C9</f>
        <v>0</v>
      </c>
    </row>
    <row r="6" spans="1:8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>
      <c r="A7" s="735"/>
      <c r="B7" s="736"/>
      <c r="C7" s="736"/>
      <c r="D7" s="735"/>
      <c r="E7" s="735"/>
      <c r="F7" s="735"/>
      <c r="G7" s="735"/>
      <c r="H7" s="513" t="s">
        <v>807</v>
      </c>
    </row>
    <row r="8" spans="1:8">
      <c r="A8" s="163">
        <v>1</v>
      </c>
      <c r="B8" s="164">
        <v>2</v>
      </c>
      <c r="C8" s="164">
        <v>3</v>
      </c>
      <c r="D8" s="164">
        <v>4</v>
      </c>
      <c r="E8" s="164">
        <v>5</v>
      </c>
      <c r="F8" s="164">
        <v>6</v>
      </c>
      <c r="G8" s="164">
        <v>7</v>
      </c>
      <c r="H8" s="546" t="s">
        <v>818</v>
      </c>
    </row>
    <row r="9" spans="1:8" s="323" customFormat="1" ht="16.5" thickBot="1">
      <c r="A9" s="173" t="s">
        <v>0</v>
      </c>
      <c r="B9" s="174" t="s">
        <v>1</v>
      </c>
      <c r="C9" s="175">
        <f>SUM(C10,C166)</f>
        <v>3430663000</v>
      </c>
      <c r="D9" s="175">
        <f t="shared" ref="D9:F9" si="0">SUM(D10,D166)</f>
        <v>2543272698</v>
      </c>
      <c r="E9" s="175">
        <f t="shared" si="0"/>
        <v>0</v>
      </c>
      <c r="F9" s="175">
        <f t="shared" si="0"/>
        <v>887390302</v>
      </c>
      <c r="G9" s="372">
        <f>D9/C9*100%</f>
        <v>0.74133562462999136</v>
      </c>
      <c r="H9" s="564" t="s">
        <v>820</v>
      </c>
    </row>
    <row r="10" spans="1:8" s="268" customFormat="1" ht="33" thickTop="1" thickBot="1">
      <c r="A10" s="264" t="s">
        <v>105</v>
      </c>
      <c r="B10" s="265" t="s">
        <v>106</v>
      </c>
      <c r="C10" s="266">
        <f>SUM(C11,C109,C150)</f>
        <v>2760187000</v>
      </c>
      <c r="D10" s="266">
        <f t="shared" ref="D10:F10" si="1">SUM(D11,D109,D150)</f>
        <v>1961171526</v>
      </c>
      <c r="E10" s="266">
        <f t="shared" si="1"/>
        <v>0</v>
      </c>
      <c r="F10" s="266">
        <f t="shared" si="1"/>
        <v>799015474</v>
      </c>
      <c r="G10" s="267">
        <f>D10/C10*100%</f>
        <v>0.71052125308901171</v>
      </c>
      <c r="H10" s="593" t="s">
        <v>834</v>
      </c>
    </row>
    <row r="11" spans="1:8" s="271" customFormat="1" ht="16.5" thickTop="1">
      <c r="A11" s="324" t="s">
        <v>107</v>
      </c>
      <c r="B11" s="325" t="s">
        <v>694</v>
      </c>
      <c r="C11" s="326">
        <f>C12</f>
        <v>2540049000</v>
      </c>
      <c r="D11" s="326">
        <f t="shared" ref="D11:F11" si="2">D12</f>
        <v>1914281526</v>
      </c>
      <c r="E11" s="326">
        <f t="shared" si="2"/>
        <v>0</v>
      </c>
      <c r="F11" s="326">
        <f t="shared" si="2"/>
        <v>625767474</v>
      </c>
      <c r="G11" s="270">
        <f>D11/C11*100%</f>
        <v>0.75363960537769148</v>
      </c>
      <c r="H11" s="637" t="s">
        <v>849</v>
      </c>
    </row>
    <row r="12" spans="1:8" s="273" customFormat="1" ht="16.5" thickBot="1">
      <c r="A12" s="330" t="s">
        <v>109</v>
      </c>
      <c r="B12" s="331" t="s">
        <v>110</v>
      </c>
      <c r="C12" s="332">
        <f>SUM(C13,C74,C95,C100)</f>
        <v>2540049000</v>
      </c>
      <c r="D12" s="332">
        <f t="shared" ref="D12:F12" si="3">SUM(D13,D74,D95,D100)</f>
        <v>1914281526</v>
      </c>
      <c r="E12" s="332">
        <f t="shared" si="3"/>
        <v>0</v>
      </c>
      <c r="F12" s="332">
        <f t="shared" si="3"/>
        <v>625767474</v>
      </c>
      <c r="G12" s="332"/>
      <c r="H12" s="672" t="s">
        <v>854</v>
      </c>
    </row>
    <row r="13" spans="1:8" s="198" customFormat="1">
      <c r="A13" s="196" t="s">
        <v>14</v>
      </c>
      <c r="B13" s="197" t="s">
        <v>130</v>
      </c>
      <c r="C13" s="68">
        <f t="shared" ref="C13:F13" si="4">SUM(C14,C20,C22,C24,C26,C28,C30,C34,C39,C44,C48,C52,C56,C62,C67,C71)</f>
        <v>1956559000</v>
      </c>
      <c r="D13" s="68">
        <f t="shared" si="4"/>
        <v>1414213626</v>
      </c>
      <c r="E13" s="68">
        <f t="shared" si="4"/>
        <v>0</v>
      </c>
      <c r="F13" s="68">
        <f t="shared" si="4"/>
        <v>542345374</v>
      </c>
      <c r="G13" s="68"/>
      <c r="H13" s="682" t="s">
        <v>861</v>
      </c>
    </row>
    <row r="14" spans="1:8" s="276" customFormat="1">
      <c r="A14" s="340" t="s">
        <v>16</v>
      </c>
      <c r="B14" s="341" t="s">
        <v>131</v>
      </c>
      <c r="C14" s="342">
        <f t="shared" ref="C14:F14" si="5">SUM(C15:C19)</f>
        <v>757713000</v>
      </c>
      <c r="D14" s="342">
        <f t="shared" si="5"/>
        <v>527326000</v>
      </c>
      <c r="E14" s="342">
        <f t="shared" si="5"/>
        <v>0</v>
      </c>
      <c r="F14" s="342">
        <f t="shared" si="5"/>
        <v>230387000</v>
      </c>
      <c r="G14" s="342"/>
      <c r="H14" s="686" t="s">
        <v>863</v>
      </c>
    </row>
    <row r="15" spans="1:8">
      <c r="A15" s="346" t="s">
        <v>10</v>
      </c>
      <c r="B15" s="347" t="s">
        <v>11</v>
      </c>
      <c r="C15" s="697">
        <v>125926000</v>
      </c>
      <c r="D15" s="348">
        <f>'[25]FPP - 1292.001.001.052 A'!$G$21</f>
        <v>95926000</v>
      </c>
      <c r="E15" s="348"/>
      <c r="F15" s="348">
        <f>C15-D15+E15</f>
        <v>30000000</v>
      </c>
      <c r="G15" s="348"/>
    </row>
    <row r="16" spans="1:8">
      <c r="A16" s="346" t="s">
        <v>83</v>
      </c>
      <c r="B16" s="347" t="s">
        <v>84</v>
      </c>
      <c r="C16" s="656">
        <v>177300000</v>
      </c>
      <c r="D16" s="348">
        <f>'[25]FPP - 1292.001.001.052 A'!$G$42</f>
        <v>176990000</v>
      </c>
      <c r="E16" s="348"/>
      <c r="F16" s="348">
        <f t="shared" ref="F16:F19" si="6">C16-D16+E16</f>
        <v>310000</v>
      </c>
      <c r="G16" s="348"/>
    </row>
    <row r="17" spans="1:8">
      <c r="A17" s="529" t="s">
        <v>28</v>
      </c>
      <c r="B17" s="530" t="s">
        <v>29</v>
      </c>
      <c r="C17" s="685">
        <v>61600000</v>
      </c>
      <c r="D17" s="348">
        <f>'[25]FPP - 1292.001.001.052 A'!$G$105</f>
        <v>61600000</v>
      </c>
      <c r="E17" s="348"/>
      <c r="F17" s="348">
        <f t="shared" si="6"/>
        <v>0</v>
      </c>
      <c r="G17" s="348"/>
      <c r="H17" s="297"/>
    </row>
    <row r="18" spans="1:8">
      <c r="A18" s="676" t="s">
        <v>855</v>
      </c>
      <c r="B18" s="675" t="s">
        <v>856</v>
      </c>
      <c r="C18" s="685">
        <f>154000000-61600000</f>
        <v>92400000</v>
      </c>
      <c r="D18" s="348">
        <f>'[25]FPP - 1292.001.001.052 A'!$G$126</f>
        <v>42000000</v>
      </c>
      <c r="E18" s="348"/>
      <c r="F18" s="348">
        <f t="shared" ref="F18" si="7">C18-D18+E18</f>
        <v>50400000</v>
      </c>
      <c r="G18" s="348"/>
    </row>
    <row r="19" spans="1:8">
      <c r="A19" s="346" t="s">
        <v>12</v>
      </c>
      <c r="B19" s="347" t="s">
        <v>13</v>
      </c>
      <c r="C19" s="697">
        <v>300487000</v>
      </c>
      <c r="D19" s="348">
        <f>'[25]FPP - 1292.001.001.052 A'!$G$84</f>
        <v>150810000</v>
      </c>
      <c r="E19" s="348"/>
      <c r="F19" s="348">
        <f t="shared" si="6"/>
        <v>149677000</v>
      </c>
      <c r="G19" s="348"/>
    </row>
    <row r="20" spans="1:8" s="276" customFormat="1">
      <c r="A20" s="349" t="s">
        <v>18</v>
      </c>
      <c r="B20" s="350" t="s">
        <v>132</v>
      </c>
      <c r="C20" s="351">
        <f t="shared" ref="C20:F20" si="8">C21</f>
        <v>45060000</v>
      </c>
      <c r="D20" s="351">
        <f t="shared" si="8"/>
        <v>45003454</v>
      </c>
      <c r="E20" s="351">
        <f t="shared" si="8"/>
        <v>0</v>
      </c>
      <c r="F20" s="351">
        <f t="shared" si="8"/>
        <v>56546</v>
      </c>
      <c r="G20" s="351"/>
    </row>
    <row r="21" spans="1:8">
      <c r="A21" s="346" t="s">
        <v>10</v>
      </c>
      <c r="B21" s="347" t="s">
        <v>11</v>
      </c>
      <c r="C21" s="656">
        <v>45060000</v>
      </c>
      <c r="D21" s="348">
        <f>'[25]FPP - 1292.001.001.052 B - F'!$G$21</f>
        <v>45003454</v>
      </c>
      <c r="E21" s="348"/>
      <c r="F21" s="348">
        <f>C21-D21+E21</f>
        <v>56546</v>
      </c>
      <c r="G21" s="348"/>
    </row>
    <row r="22" spans="1:8" s="276" customFormat="1" ht="31.5">
      <c r="A22" s="349" t="s">
        <v>42</v>
      </c>
      <c r="B22" s="350" t="s">
        <v>133</v>
      </c>
      <c r="C22" s="351">
        <f t="shared" ref="C22:F22" si="9">C23</f>
        <v>45060000</v>
      </c>
      <c r="D22" s="351">
        <f t="shared" si="9"/>
        <v>41967000</v>
      </c>
      <c r="E22" s="351">
        <f t="shared" si="9"/>
        <v>0</v>
      </c>
      <c r="F22" s="351">
        <f t="shared" si="9"/>
        <v>3093000</v>
      </c>
      <c r="G22" s="351"/>
    </row>
    <row r="23" spans="1:8">
      <c r="A23" s="346" t="s">
        <v>10</v>
      </c>
      <c r="B23" s="347" t="s">
        <v>11</v>
      </c>
      <c r="C23" s="656">
        <v>45060000</v>
      </c>
      <c r="D23" s="348">
        <f>'[25]FPP - 1292.001.001.052 B - F'!$G$42</f>
        <v>41967000</v>
      </c>
      <c r="E23" s="348"/>
      <c r="F23" s="348">
        <f>C23-D23+E23</f>
        <v>3093000</v>
      </c>
      <c r="G23" s="348"/>
    </row>
    <row r="24" spans="1:8" s="276" customFormat="1" ht="31.5">
      <c r="A24" s="349" t="s">
        <v>44</v>
      </c>
      <c r="B24" s="350" t="s">
        <v>134</v>
      </c>
      <c r="C24" s="351">
        <f t="shared" ref="C24:F24" si="10">C25</f>
        <v>45060000</v>
      </c>
      <c r="D24" s="351">
        <f t="shared" si="10"/>
        <v>45058250</v>
      </c>
      <c r="E24" s="351">
        <f t="shared" si="10"/>
        <v>0</v>
      </c>
      <c r="F24" s="351">
        <f t="shared" si="10"/>
        <v>1750</v>
      </c>
      <c r="G24" s="351"/>
    </row>
    <row r="25" spans="1:8">
      <c r="A25" s="346" t="s">
        <v>10</v>
      </c>
      <c r="B25" s="347" t="s">
        <v>11</v>
      </c>
      <c r="C25" s="656">
        <v>45060000</v>
      </c>
      <c r="D25" s="348">
        <f>'[25]FPP - 1292.001.001.052 B - F'!$G$63</f>
        <v>45058250</v>
      </c>
      <c r="E25" s="348"/>
      <c r="F25" s="348">
        <f>C25-D25+E25</f>
        <v>1750</v>
      </c>
      <c r="G25" s="348"/>
    </row>
    <row r="26" spans="1:8" s="276" customFormat="1" ht="31.5">
      <c r="A26" s="349" t="s">
        <v>46</v>
      </c>
      <c r="B26" s="350" t="s">
        <v>135</v>
      </c>
      <c r="C26" s="351">
        <f t="shared" ref="C26:F26" si="11">C27</f>
        <v>45060000</v>
      </c>
      <c r="D26" s="351">
        <f t="shared" si="11"/>
        <v>45060000</v>
      </c>
      <c r="E26" s="351">
        <f t="shared" si="11"/>
        <v>0</v>
      </c>
      <c r="F26" s="351">
        <f t="shared" si="11"/>
        <v>0</v>
      </c>
      <c r="G26" s="351"/>
    </row>
    <row r="27" spans="1:8">
      <c r="A27" s="346" t="s">
        <v>10</v>
      </c>
      <c r="B27" s="347" t="s">
        <v>11</v>
      </c>
      <c r="C27" s="656">
        <v>45060000</v>
      </c>
      <c r="D27" s="348">
        <f>'[25]FPP - 1292.001.001.052 B - F'!$G$84</f>
        <v>45060000</v>
      </c>
      <c r="E27" s="348"/>
      <c r="F27" s="348">
        <f>C27-D27+E27</f>
        <v>0</v>
      </c>
      <c r="G27" s="348"/>
    </row>
    <row r="28" spans="1:8" s="276" customFormat="1">
      <c r="A28" s="349" t="s">
        <v>54</v>
      </c>
      <c r="B28" s="350" t="s">
        <v>136</v>
      </c>
      <c r="C28" s="351">
        <f t="shared" ref="C28:F28" si="12">C29</f>
        <v>45060000</v>
      </c>
      <c r="D28" s="351">
        <f t="shared" si="12"/>
        <v>45060000</v>
      </c>
      <c r="E28" s="351">
        <f t="shared" si="12"/>
        <v>0</v>
      </c>
      <c r="F28" s="351">
        <f t="shared" si="12"/>
        <v>0</v>
      </c>
      <c r="G28" s="351"/>
    </row>
    <row r="29" spans="1:8">
      <c r="A29" s="346" t="s">
        <v>10</v>
      </c>
      <c r="B29" s="347" t="s">
        <v>11</v>
      </c>
      <c r="C29" s="656">
        <v>45060000</v>
      </c>
      <c r="D29" s="348">
        <f>'[25]FPP - 1292.001.001.052 B - F'!$G$105</f>
        <v>45060000</v>
      </c>
      <c r="E29" s="348"/>
      <c r="F29" s="348">
        <f>C29-D29+E29</f>
        <v>0</v>
      </c>
      <c r="G29" s="348"/>
    </row>
    <row r="30" spans="1:8" s="276" customFormat="1" ht="31.5">
      <c r="A30" s="349" t="s">
        <v>56</v>
      </c>
      <c r="B30" s="350" t="s">
        <v>137</v>
      </c>
      <c r="C30" s="351">
        <f t="shared" ref="C30:F30" si="13">SUM(C31:C33)</f>
        <v>263994000</v>
      </c>
      <c r="D30" s="351">
        <f t="shared" si="13"/>
        <v>263993772</v>
      </c>
      <c r="E30" s="351">
        <f t="shared" si="13"/>
        <v>0</v>
      </c>
      <c r="F30" s="351">
        <f t="shared" si="13"/>
        <v>228</v>
      </c>
      <c r="G30" s="351"/>
    </row>
    <row r="31" spans="1:8" ht="16.5" customHeight="1">
      <c r="A31" s="346" t="s">
        <v>10</v>
      </c>
      <c r="B31" s="347" t="s">
        <v>11</v>
      </c>
      <c r="C31" s="551">
        <v>1925000</v>
      </c>
      <c r="D31" s="348">
        <f>'[25]FPP - 1292.001.001.052 G'!$G$21</f>
        <v>1925000</v>
      </c>
      <c r="E31" s="348"/>
      <c r="F31" s="348">
        <f t="shared" ref="F31:F33" si="14">C31-D31+E31</f>
        <v>0</v>
      </c>
      <c r="G31" s="348"/>
    </row>
    <row r="32" spans="1:8">
      <c r="A32" s="346" t="s">
        <v>28</v>
      </c>
      <c r="B32" s="347" t="s">
        <v>29</v>
      </c>
      <c r="C32" s="551">
        <v>0</v>
      </c>
      <c r="D32" s="348"/>
      <c r="E32" s="348"/>
      <c r="F32" s="348">
        <f t="shared" si="14"/>
        <v>0</v>
      </c>
      <c r="G32" s="348"/>
    </row>
    <row r="33" spans="1:7">
      <c r="A33" s="346" t="s">
        <v>12</v>
      </c>
      <c r="B33" s="347" t="s">
        <v>13</v>
      </c>
      <c r="C33" s="551">
        <v>262069000</v>
      </c>
      <c r="D33" s="348">
        <f>'[25]FPP - 1292.001.001.052 G'!$G$63</f>
        <v>262068772</v>
      </c>
      <c r="E33" s="348"/>
      <c r="F33" s="348">
        <f t="shared" si="14"/>
        <v>228</v>
      </c>
      <c r="G33" s="348"/>
    </row>
    <row r="34" spans="1:7" s="276" customFormat="1" ht="31.5">
      <c r="A34" s="349" t="s">
        <v>58</v>
      </c>
      <c r="B34" s="350" t="s">
        <v>138</v>
      </c>
      <c r="C34" s="351">
        <f t="shared" ref="C34:F34" si="15">SUM(C35:C38)</f>
        <v>224030000</v>
      </c>
      <c r="D34" s="351">
        <f t="shared" si="15"/>
        <v>0</v>
      </c>
      <c r="E34" s="351">
        <f t="shared" si="15"/>
        <v>0</v>
      </c>
      <c r="F34" s="351">
        <f t="shared" si="15"/>
        <v>224030000</v>
      </c>
      <c r="G34" s="351"/>
    </row>
    <row r="35" spans="1:7">
      <c r="A35" s="346" t="s">
        <v>10</v>
      </c>
      <c r="B35" s="347" t="s">
        <v>11</v>
      </c>
      <c r="C35" s="697">
        <v>134980000</v>
      </c>
      <c r="D35" s="348"/>
      <c r="E35" s="348"/>
      <c r="F35" s="348">
        <f t="shared" ref="F35:F38" si="16">C35-D35+E35</f>
        <v>134980000</v>
      </c>
      <c r="G35" s="348"/>
    </row>
    <row r="36" spans="1:7">
      <c r="A36" s="346" t="s">
        <v>28</v>
      </c>
      <c r="B36" s="347" t="s">
        <v>29</v>
      </c>
      <c r="C36" s="473">
        <v>0</v>
      </c>
      <c r="D36" s="348"/>
      <c r="E36" s="348"/>
      <c r="F36" s="348">
        <f t="shared" si="16"/>
        <v>0</v>
      </c>
      <c r="G36" s="348"/>
    </row>
    <row r="37" spans="1:7">
      <c r="A37" s="346" t="s">
        <v>77</v>
      </c>
      <c r="B37" s="347" t="s">
        <v>78</v>
      </c>
      <c r="C37" s="478">
        <v>0</v>
      </c>
      <c r="D37" s="348"/>
      <c r="E37" s="348"/>
      <c r="F37" s="348">
        <f t="shared" si="16"/>
        <v>0</v>
      </c>
      <c r="G37" s="348"/>
    </row>
    <row r="38" spans="1:7">
      <c r="A38" s="346" t="s">
        <v>12</v>
      </c>
      <c r="B38" s="347" t="s">
        <v>13</v>
      </c>
      <c r="C38" s="697">
        <v>89050000</v>
      </c>
      <c r="D38" s="348"/>
      <c r="E38" s="348"/>
      <c r="F38" s="348">
        <f t="shared" si="16"/>
        <v>89050000</v>
      </c>
      <c r="G38" s="348"/>
    </row>
    <row r="39" spans="1:7" s="276" customFormat="1" ht="31.5">
      <c r="A39" s="349" t="s">
        <v>60</v>
      </c>
      <c r="B39" s="350" t="s">
        <v>139</v>
      </c>
      <c r="C39" s="351">
        <f t="shared" ref="C39:F39" si="17">SUM(C40:C43)</f>
        <v>151994000</v>
      </c>
      <c r="D39" s="351">
        <f t="shared" si="17"/>
        <v>151974150</v>
      </c>
      <c r="E39" s="351">
        <f t="shared" si="17"/>
        <v>0</v>
      </c>
      <c r="F39" s="351">
        <f t="shared" si="17"/>
        <v>19850</v>
      </c>
      <c r="G39" s="351"/>
    </row>
    <row r="40" spans="1:7">
      <c r="A40" s="346" t="s">
        <v>10</v>
      </c>
      <c r="B40" s="347" t="s">
        <v>11</v>
      </c>
      <c r="C40" s="697">
        <v>62954000</v>
      </c>
      <c r="D40" s="348">
        <f>'[25]FPP - 1292.001.001.052 I'!$G$21</f>
        <v>62947550</v>
      </c>
      <c r="E40" s="348"/>
      <c r="F40" s="348">
        <f t="shared" ref="F40:F43" si="18">C40-D40+E40</f>
        <v>6450</v>
      </c>
      <c r="G40" s="348"/>
    </row>
    <row r="41" spans="1:7">
      <c r="A41" s="346" t="s">
        <v>28</v>
      </c>
      <c r="B41" s="347" t="s">
        <v>29</v>
      </c>
      <c r="C41" s="473">
        <v>0</v>
      </c>
      <c r="D41" s="348"/>
      <c r="E41" s="348"/>
      <c r="F41" s="348">
        <f t="shared" si="18"/>
        <v>0</v>
      </c>
      <c r="G41" s="348"/>
    </row>
    <row r="42" spans="1:7">
      <c r="A42" s="346" t="s">
        <v>77</v>
      </c>
      <c r="B42" s="347" t="s">
        <v>78</v>
      </c>
      <c r="C42" s="473">
        <v>0</v>
      </c>
      <c r="D42" s="348"/>
      <c r="E42" s="348"/>
      <c r="F42" s="348">
        <f t="shared" si="18"/>
        <v>0</v>
      </c>
      <c r="G42" s="348"/>
    </row>
    <row r="43" spans="1:7">
      <c r="A43" s="346" t="s">
        <v>12</v>
      </c>
      <c r="B43" s="347" t="s">
        <v>13</v>
      </c>
      <c r="C43" s="697">
        <v>89040000</v>
      </c>
      <c r="D43" s="348">
        <f>'[25]FPP - 1292.001.001.052 I'!$G$42</f>
        <v>89026600</v>
      </c>
      <c r="E43" s="348"/>
      <c r="F43" s="348">
        <f t="shared" si="18"/>
        <v>13400</v>
      </c>
      <c r="G43" s="348"/>
    </row>
    <row r="44" spans="1:7" s="276" customFormat="1" ht="31.5">
      <c r="A44" s="349" t="s">
        <v>62</v>
      </c>
      <c r="B44" s="350" t="s">
        <v>140</v>
      </c>
      <c r="C44" s="351">
        <f t="shared" ref="C44:F44" si="19">SUM(C45:C47)</f>
        <v>99286000</v>
      </c>
      <c r="D44" s="351">
        <f t="shared" si="19"/>
        <v>99271000</v>
      </c>
      <c r="E44" s="351">
        <f t="shared" si="19"/>
        <v>0</v>
      </c>
      <c r="F44" s="351">
        <f t="shared" si="19"/>
        <v>15000</v>
      </c>
      <c r="G44" s="351"/>
    </row>
    <row r="45" spans="1:7">
      <c r="A45" s="346" t="s">
        <v>10</v>
      </c>
      <c r="B45" s="347" t="s">
        <v>11</v>
      </c>
      <c r="C45" s="697">
        <v>45150000</v>
      </c>
      <c r="D45" s="348">
        <f>'[25]FPP - 1292.001.001.052 J'!$G$21</f>
        <v>45135000</v>
      </c>
      <c r="E45" s="348"/>
      <c r="F45" s="348">
        <f t="shared" ref="F45:F47" si="20">C45-D45+E45</f>
        <v>15000</v>
      </c>
      <c r="G45" s="348"/>
    </row>
    <row r="46" spans="1:7">
      <c r="A46" s="346" t="s">
        <v>33</v>
      </c>
      <c r="B46" s="347" t="s">
        <v>34</v>
      </c>
      <c r="C46" s="697">
        <v>0</v>
      </c>
      <c r="D46" s="348"/>
      <c r="E46" s="348"/>
      <c r="F46" s="348">
        <f t="shared" si="20"/>
        <v>0</v>
      </c>
      <c r="G46" s="348"/>
    </row>
    <row r="47" spans="1:7">
      <c r="A47" s="346" t="s">
        <v>12</v>
      </c>
      <c r="B47" s="347" t="s">
        <v>13</v>
      </c>
      <c r="C47" s="697">
        <v>54136000</v>
      </c>
      <c r="D47" s="348">
        <f>'[25]FPP - 1292.001.001.052 J'!$G$63</f>
        <v>54136000</v>
      </c>
      <c r="E47" s="348"/>
      <c r="F47" s="348">
        <f t="shared" si="20"/>
        <v>0</v>
      </c>
      <c r="G47" s="348"/>
    </row>
    <row r="48" spans="1:7" s="276" customFormat="1">
      <c r="A48" s="352" t="s">
        <v>122</v>
      </c>
      <c r="B48" s="353" t="s">
        <v>141</v>
      </c>
      <c r="C48" s="354">
        <f t="shared" ref="C48:F48" si="21">SUM(C49:C51)</f>
        <v>0</v>
      </c>
      <c r="D48" s="354">
        <f t="shared" si="21"/>
        <v>0</v>
      </c>
      <c r="E48" s="354">
        <f t="shared" si="21"/>
        <v>0</v>
      </c>
      <c r="F48" s="354">
        <f t="shared" si="21"/>
        <v>0</v>
      </c>
      <c r="G48" s="354"/>
    </row>
    <row r="49" spans="1:7">
      <c r="A49" s="346" t="s">
        <v>10</v>
      </c>
      <c r="B49" s="347" t="s">
        <v>11</v>
      </c>
      <c r="C49" s="551">
        <v>0</v>
      </c>
      <c r="D49" s="348"/>
      <c r="E49" s="348"/>
      <c r="F49" s="348">
        <f t="shared" ref="F49:F51" si="22">C49-D49+E49</f>
        <v>0</v>
      </c>
      <c r="G49" s="348"/>
    </row>
    <row r="50" spans="1:7">
      <c r="A50" s="346" t="s">
        <v>33</v>
      </c>
      <c r="B50" s="347" t="s">
        <v>34</v>
      </c>
      <c r="C50" s="551">
        <v>0</v>
      </c>
      <c r="D50" s="348"/>
      <c r="E50" s="348"/>
      <c r="F50" s="348">
        <f t="shared" si="22"/>
        <v>0</v>
      </c>
      <c r="G50" s="348"/>
    </row>
    <row r="51" spans="1:7">
      <c r="A51" s="346" t="s">
        <v>12</v>
      </c>
      <c r="B51" s="347" t="s">
        <v>13</v>
      </c>
      <c r="C51" s="551">
        <v>0</v>
      </c>
      <c r="D51" s="348"/>
      <c r="E51" s="348"/>
      <c r="F51" s="348">
        <f t="shared" si="22"/>
        <v>0</v>
      </c>
      <c r="G51" s="348"/>
    </row>
    <row r="52" spans="1:7" s="276" customFormat="1">
      <c r="A52" s="352" t="s">
        <v>124</v>
      </c>
      <c r="B52" s="353" t="s">
        <v>142</v>
      </c>
      <c r="C52" s="354">
        <f t="shared" ref="C52:F52" si="23">SUM(C53:C55)</f>
        <v>25872000</v>
      </c>
      <c r="D52" s="354">
        <f t="shared" si="23"/>
        <v>25580000</v>
      </c>
      <c r="E52" s="354">
        <f t="shared" si="23"/>
        <v>0</v>
      </c>
      <c r="F52" s="354">
        <f t="shared" si="23"/>
        <v>292000</v>
      </c>
      <c r="G52" s="354"/>
    </row>
    <row r="53" spans="1:7">
      <c r="A53" s="346" t="s">
        <v>10</v>
      </c>
      <c r="B53" s="347" t="s">
        <v>11</v>
      </c>
      <c r="C53" s="656">
        <v>3632000</v>
      </c>
      <c r="D53" s="348">
        <f>'[25]FPP - 1292.001.001.052 L'!$G$21</f>
        <v>3560000</v>
      </c>
      <c r="E53" s="348"/>
      <c r="F53" s="348">
        <f t="shared" ref="F53:F55" si="24">C53-D53+E53</f>
        <v>72000</v>
      </c>
      <c r="G53" s="348"/>
    </row>
    <row r="54" spans="1:7">
      <c r="A54" s="346" t="s">
        <v>33</v>
      </c>
      <c r="B54" s="347" t="s">
        <v>34</v>
      </c>
      <c r="C54" s="656">
        <v>18000000</v>
      </c>
      <c r="D54" s="348">
        <f>'[25]FPP - 1292.001.001.052 L'!$G$42</f>
        <v>17900000</v>
      </c>
      <c r="E54" s="348"/>
      <c r="F54" s="348">
        <f t="shared" si="24"/>
        <v>100000</v>
      </c>
      <c r="G54" s="348"/>
    </row>
    <row r="55" spans="1:7">
      <c r="A55" s="346" t="s">
        <v>12</v>
      </c>
      <c r="B55" s="347" t="s">
        <v>13</v>
      </c>
      <c r="C55" s="656">
        <v>4240000</v>
      </c>
      <c r="D55" s="348">
        <f>'[25]FPP - 1292.001.001.052 L'!$G$63</f>
        <v>4120000</v>
      </c>
      <c r="E55" s="348"/>
      <c r="F55" s="348">
        <f t="shared" si="24"/>
        <v>120000</v>
      </c>
      <c r="G55" s="348"/>
    </row>
    <row r="56" spans="1:7" s="276" customFormat="1">
      <c r="A56" s="352" t="s">
        <v>126</v>
      </c>
      <c r="B56" s="610" t="s">
        <v>832</v>
      </c>
      <c r="C56" s="354">
        <f t="shared" ref="C56:F56" si="25">SUM(C57:C61)</f>
        <v>79312000</v>
      </c>
      <c r="D56" s="354">
        <f t="shared" si="25"/>
        <v>32120000</v>
      </c>
      <c r="E56" s="354">
        <f t="shared" si="25"/>
        <v>0</v>
      </c>
      <c r="F56" s="354">
        <f t="shared" si="25"/>
        <v>47192000</v>
      </c>
      <c r="G56" s="354"/>
    </row>
    <row r="57" spans="1:7">
      <c r="A57" s="346" t="s">
        <v>10</v>
      </c>
      <c r="B57" s="347" t="s">
        <v>11</v>
      </c>
      <c r="C57" s="614">
        <v>6950000</v>
      </c>
      <c r="D57" s="348">
        <f>'[25]FPP - 1292.001.001.052 M'!$G$21</f>
        <v>6700000</v>
      </c>
      <c r="E57" s="348"/>
      <c r="F57" s="348">
        <f t="shared" ref="F57:F61" si="26">C57-D57+E57</f>
        <v>250000</v>
      </c>
      <c r="G57" s="348"/>
    </row>
    <row r="58" spans="1:7">
      <c r="A58" s="613" t="s">
        <v>813</v>
      </c>
      <c r="B58" s="612" t="s">
        <v>84</v>
      </c>
      <c r="C58" s="614">
        <v>30060000</v>
      </c>
      <c r="D58" s="348">
        <f>'[25]FPP - 1292.001.001.052 M'!$G$63</f>
        <v>10360000</v>
      </c>
      <c r="E58" s="348"/>
      <c r="F58" s="348">
        <f t="shared" ref="F58:F59" si="27">C58-D58+E58</f>
        <v>19700000</v>
      </c>
      <c r="G58" s="348"/>
    </row>
    <row r="59" spans="1:7">
      <c r="A59" s="613" t="s">
        <v>823</v>
      </c>
      <c r="B59" s="612" t="s">
        <v>29</v>
      </c>
      <c r="C59" s="614">
        <v>8000000</v>
      </c>
      <c r="D59" s="348"/>
      <c r="E59" s="348"/>
      <c r="F59" s="348">
        <f t="shared" si="27"/>
        <v>8000000</v>
      </c>
      <c r="G59" s="348"/>
    </row>
    <row r="60" spans="1:7">
      <c r="A60" s="346" t="s">
        <v>33</v>
      </c>
      <c r="B60" s="347" t="s">
        <v>34</v>
      </c>
      <c r="C60" s="614">
        <v>14800000</v>
      </c>
      <c r="D60" s="348">
        <f>'[25]FPP - 1292.001.001.052 M'!$G$42</f>
        <v>14600000</v>
      </c>
      <c r="E60" s="348"/>
      <c r="F60" s="348">
        <f t="shared" si="26"/>
        <v>200000</v>
      </c>
      <c r="G60" s="348"/>
    </row>
    <row r="61" spans="1:7">
      <c r="A61" s="346" t="s">
        <v>12</v>
      </c>
      <c r="B61" s="347" t="s">
        <v>13</v>
      </c>
      <c r="C61" s="614">
        <v>19502000</v>
      </c>
      <c r="D61" s="348">
        <f>'[25]FPP - 1292.001.001.052 M'!$G$84</f>
        <v>460000</v>
      </c>
      <c r="E61" s="348"/>
      <c r="F61" s="348">
        <f t="shared" si="26"/>
        <v>19042000</v>
      </c>
      <c r="G61" s="348"/>
    </row>
    <row r="62" spans="1:7" s="276" customFormat="1">
      <c r="A62" s="352" t="s">
        <v>128</v>
      </c>
      <c r="B62" s="610" t="s">
        <v>833</v>
      </c>
      <c r="C62" s="354">
        <f t="shared" ref="C62:F62" si="28">SUM(C63:C66)</f>
        <v>129058000</v>
      </c>
      <c r="D62" s="354">
        <f t="shared" si="28"/>
        <v>91800000</v>
      </c>
      <c r="E62" s="354">
        <f t="shared" si="28"/>
        <v>0</v>
      </c>
      <c r="F62" s="354">
        <f t="shared" si="28"/>
        <v>37258000</v>
      </c>
      <c r="G62" s="354"/>
    </row>
    <row r="63" spans="1:7">
      <c r="A63" s="346" t="s">
        <v>10</v>
      </c>
      <c r="B63" s="347" t="s">
        <v>11</v>
      </c>
      <c r="C63" s="614">
        <v>37258000</v>
      </c>
      <c r="D63" s="348"/>
      <c r="E63" s="348"/>
      <c r="F63" s="348">
        <f t="shared" ref="F63:F66" si="29">C63-D63+E63</f>
        <v>37258000</v>
      </c>
      <c r="G63" s="348"/>
    </row>
    <row r="64" spans="1:7">
      <c r="A64" s="613" t="s">
        <v>813</v>
      </c>
      <c r="B64" s="612" t="s">
        <v>84</v>
      </c>
      <c r="C64" s="614">
        <v>90000000</v>
      </c>
      <c r="D64" s="348">
        <f>'[25]FPP - 1292.001.001.052 N'!$G$63</f>
        <v>90000000</v>
      </c>
      <c r="E64" s="348"/>
      <c r="F64" s="348">
        <f t="shared" si="29"/>
        <v>0</v>
      </c>
      <c r="G64" s="348"/>
    </row>
    <row r="65" spans="1:7">
      <c r="A65" s="611" t="s">
        <v>33</v>
      </c>
      <c r="B65" s="612" t="s">
        <v>34</v>
      </c>
      <c r="C65" s="697">
        <v>1800000</v>
      </c>
      <c r="D65" s="348">
        <f>'[25]FPP - 1292.001.001.052 N'!$G$84</f>
        <v>1800000</v>
      </c>
      <c r="E65" s="348"/>
      <c r="F65" s="348">
        <f t="shared" si="29"/>
        <v>0</v>
      </c>
      <c r="G65" s="348"/>
    </row>
    <row r="66" spans="1:7">
      <c r="A66" s="346" t="s">
        <v>12</v>
      </c>
      <c r="B66" s="347" t="s">
        <v>13</v>
      </c>
      <c r="C66" s="697">
        <v>0</v>
      </c>
      <c r="D66" s="348"/>
      <c r="E66" s="348"/>
      <c r="F66" s="348">
        <f t="shared" si="29"/>
        <v>0</v>
      </c>
      <c r="G66" s="348"/>
    </row>
    <row r="67" spans="1:7" s="276" customFormat="1" ht="31.5">
      <c r="A67" s="352" t="s">
        <v>145</v>
      </c>
      <c r="B67" s="353" t="s">
        <v>146</v>
      </c>
      <c r="C67" s="354">
        <f t="shared" ref="C67:F67" si="30">SUM(C68:C70)</f>
        <v>0</v>
      </c>
      <c r="D67" s="354">
        <f t="shared" si="30"/>
        <v>0</v>
      </c>
      <c r="E67" s="354">
        <f t="shared" si="30"/>
        <v>0</v>
      </c>
      <c r="F67" s="354">
        <f t="shared" si="30"/>
        <v>0</v>
      </c>
      <c r="G67" s="354"/>
    </row>
    <row r="68" spans="1:7">
      <c r="A68" s="346" t="s">
        <v>10</v>
      </c>
      <c r="B68" s="347" t="s">
        <v>11</v>
      </c>
      <c r="C68" s="551">
        <v>0</v>
      </c>
      <c r="D68" s="348"/>
      <c r="E68" s="348"/>
      <c r="F68" s="348">
        <f t="shared" ref="F68:F70" si="31">C68-D68+E68</f>
        <v>0</v>
      </c>
      <c r="G68" s="348"/>
    </row>
    <row r="69" spans="1:7">
      <c r="A69" s="346" t="s">
        <v>28</v>
      </c>
      <c r="B69" s="347" t="s">
        <v>29</v>
      </c>
      <c r="C69" s="551">
        <v>0</v>
      </c>
      <c r="D69" s="348"/>
      <c r="E69" s="348"/>
      <c r="F69" s="348">
        <f t="shared" si="31"/>
        <v>0</v>
      </c>
      <c r="G69" s="348"/>
    </row>
    <row r="70" spans="1:7">
      <c r="A70" s="346" t="s">
        <v>12</v>
      </c>
      <c r="B70" s="347" t="s">
        <v>13</v>
      </c>
      <c r="C70" s="551">
        <v>0</v>
      </c>
      <c r="D70" s="348"/>
      <c r="E70" s="348"/>
      <c r="F70" s="348">
        <f t="shared" si="31"/>
        <v>0</v>
      </c>
      <c r="G70" s="348"/>
    </row>
    <row r="71" spans="1:7" s="276" customFormat="1" ht="31.5">
      <c r="A71" s="352" t="s">
        <v>147</v>
      </c>
      <c r="B71" s="353" t="s">
        <v>148</v>
      </c>
      <c r="C71" s="354">
        <f t="shared" ref="C71:F71" si="32">SUM(C72:C73)</f>
        <v>0</v>
      </c>
      <c r="D71" s="354">
        <f t="shared" si="32"/>
        <v>0</v>
      </c>
      <c r="E71" s="354">
        <f t="shared" si="32"/>
        <v>0</v>
      </c>
      <c r="F71" s="354">
        <f t="shared" si="32"/>
        <v>0</v>
      </c>
      <c r="G71" s="354"/>
    </row>
    <row r="72" spans="1:7">
      <c r="A72" s="346" t="s">
        <v>10</v>
      </c>
      <c r="B72" s="347" t="s">
        <v>11</v>
      </c>
      <c r="C72" s="551">
        <v>0</v>
      </c>
      <c r="D72" s="348"/>
      <c r="E72" s="348"/>
      <c r="F72" s="348">
        <f t="shared" ref="F72:F73" si="33">C72-D72+E72</f>
        <v>0</v>
      </c>
      <c r="G72" s="348"/>
    </row>
    <row r="73" spans="1:7">
      <c r="A73" s="346" t="s">
        <v>12</v>
      </c>
      <c r="B73" s="347" t="s">
        <v>13</v>
      </c>
      <c r="C73" s="551">
        <v>0</v>
      </c>
      <c r="D73" s="348"/>
      <c r="E73" s="348"/>
      <c r="F73" s="348">
        <f t="shared" si="33"/>
        <v>0</v>
      </c>
      <c r="G73" s="348"/>
    </row>
    <row r="74" spans="1:7" s="198" customFormat="1">
      <c r="A74" s="285" t="s">
        <v>94</v>
      </c>
      <c r="B74" s="286" t="s">
        <v>168</v>
      </c>
      <c r="C74" s="287">
        <f>SUM(C75,C80,C87,C92)</f>
        <v>472977000</v>
      </c>
      <c r="D74" s="287">
        <f t="shared" ref="D74:F74" si="34">SUM(D75,D80,D87,D92)</f>
        <v>426315500</v>
      </c>
      <c r="E74" s="287">
        <f t="shared" si="34"/>
        <v>0</v>
      </c>
      <c r="F74" s="287">
        <f t="shared" si="34"/>
        <v>46661500</v>
      </c>
      <c r="G74" s="287"/>
    </row>
    <row r="75" spans="1:7" s="276" customFormat="1">
      <c r="A75" s="340" t="s">
        <v>16</v>
      </c>
      <c r="B75" s="341" t="s">
        <v>169</v>
      </c>
      <c r="C75" s="342">
        <f t="shared" ref="C75:F75" si="35">SUM(C76:C79)</f>
        <v>63575000</v>
      </c>
      <c r="D75" s="342">
        <f t="shared" si="35"/>
        <v>24648000</v>
      </c>
      <c r="E75" s="342">
        <f t="shared" si="35"/>
        <v>0</v>
      </c>
      <c r="F75" s="342">
        <f t="shared" si="35"/>
        <v>38927000</v>
      </c>
      <c r="G75" s="342"/>
    </row>
    <row r="76" spans="1:7">
      <c r="A76" s="346" t="s">
        <v>10</v>
      </c>
      <c r="B76" s="347" t="s">
        <v>11</v>
      </c>
      <c r="C76" s="473">
        <v>32615000</v>
      </c>
      <c r="D76" s="348">
        <f>'[26]FPP - 1292.001.001.054 A'!$G$21</f>
        <v>14478000</v>
      </c>
      <c r="E76" s="348"/>
      <c r="F76" s="348">
        <f t="shared" ref="F76:F79" si="36">C76-D76+E76</f>
        <v>18137000</v>
      </c>
      <c r="G76" s="348"/>
    </row>
    <row r="77" spans="1:7">
      <c r="A77" s="346" t="s">
        <v>28</v>
      </c>
      <c r="B77" s="347" t="s">
        <v>29</v>
      </c>
      <c r="C77" s="473">
        <v>20000000</v>
      </c>
      <c r="D77" s="348"/>
      <c r="E77" s="348"/>
      <c r="F77" s="348">
        <f t="shared" si="36"/>
        <v>20000000</v>
      </c>
      <c r="G77" s="348"/>
    </row>
    <row r="78" spans="1:7">
      <c r="A78" s="346" t="s">
        <v>12</v>
      </c>
      <c r="B78" s="347" t="s">
        <v>13</v>
      </c>
      <c r="C78" s="473">
        <v>6880000</v>
      </c>
      <c r="D78" s="348">
        <f>'[26]FPP - 1292.001.001.054 A'!$G$63</f>
        <v>6490000</v>
      </c>
      <c r="E78" s="348"/>
      <c r="F78" s="348">
        <f t="shared" si="36"/>
        <v>390000</v>
      </c>
      <c r="G78" s="348"/>
    </row>
    <row r="79" spans="1:7">
      <c r="A79" s="346" t="s">
        <v>68</v>
      </c>
      <c r="B79" s="347" t="s">
        <v>69</v>
      </c>
      <c r="C79" s="473">
        <v>4080000</v>
      </c>
      <c r="D79" s="348">
        <f>'[26]FPP - 1292.001.001.054 A'!$G$84</f>
        <v>3680000</v>
      </c>
      <c r="E79" s="348"/>
      <c r="F79" s="348">
        <f t="shared" si="36"/>
        <v>400000</v>
      </c>
      <c r="G79" s="348"/>
    </row>
    <row r="80" spans="1:7" s="276" customFormat="1" ht="31.5">
      <c r="A80" s="352" t="s">
        <v>18</v>
      </c>
      <c r="B80" s="678" t="s">
        <v>857</v>
      </c>
      <c r="C80" s="354">
        <f t="shared" ref="C80:F80" si="37">SUM(C81:C86)</f>
        <v>276232000</v>
      </c>
      <c r="D80" s="354">
        <f t="shared" si="37"/>
        <v>268597500</v>
      </c>
      <c r="E80" s="354">
        <f t="shared" si="37"/>
        <v>0</v>
      </c>
      <c r="F80" s="354">
        <f t="shared" si="37"/>
        <v>7634500</v>
      </c>
      <c r="G80" s="354"/>
    </row>
    <row r="81" spans="1:7">
      <c r="A81" s="346" t="s">
        <v>10</v>
      </c>
      <c r="B81" s="347" t="s">
        <v>11</v>
      </c>
      <c r="C81" s="528">
        <v>86100000</v>
      </c>
      <c r="D81" s="348">
        <f>'[26]FPP - 1292.001.001.054 B'!$G$21</f>
        <v>86065500</v>
      </c>
      <c r="E81" s="348"/>
      <c r="F81" s="348">
        <f t="shared" ref="F81:F86" si="38">C81-D81+E81</f>
        <v>34500</v>
      </c>
      <c r="G81" s="348"/>
    </row>
    <row r="82" spans="1:7">
      <c r="A82" s="346" t="s">
        <v>28</v>
      </c>
      <c r="B82" s="347" t="s">
        <v>29</v>
      </c>
      <c r="C82" s="697">
        <v>0</v>
      </c>
      <c r="D82" s="348"/>
      <c r="E82" s="348"/>
      <c r="F82" s="348">
        <f t="shared" si="38"/>
        <v>0</v>
      </c>
      <c r="G82" s="348"/>
    </row>
    <row r="83" spans="1:7">
      <c r="A83" s="676" t="s">
        <v>858</v>
      </c>
      <c r="B83" s="675" t="s">
        <v>862</v>
      </c>
      <c r="C83" s="677">
        <v>16500000</v>
      </c>
      <c r="D83" s="348">
        <f>'[26]FPP - 1292.001.001.054 B'!$G$126</f>
        <v>16500000</v>
      </c>
      <c r="E83" s="348"/>
      <c r="F83" s="348">
        <f t="shared" ref="F83" si="39">C83-D83+E83</f>
        <v>0</v>
      </c>
      <c r="G83" s="348"/>
    </row>
    <row r="84" spans="1:7">
      <c r="A84" s="346" t="s">
        <v>77</v>
      </c>
      <c r="B84" s="347" t="s">
        <v>78</v>
      </c>
      <c r="C84" s="528">
        <v>11160000</v>
      </c>
      <c r="D84" s="348">
        <f>'[26]FPP - 1292.001.001.054 B'!$G$63</f>
        <v>11160000</v>
      </c>
      <c r="E84" s="348"/>
      <c r="F84" s="348">
        <f t="shared" si="38"/>
        <v>0</v>
      </c>
      <c r="G84" s="348"/>
    </row>
    <row r="85" spans="1:7">
      <c r="A85" s="346" t="s">
        <v>33</v>
      </c>
      <c r="B85" s="347" t="s">
        <v>34</v>
      </c>
      <c r="C85" s="697">
        <v>52000000</v>
      </c>
      <c r="D85" s="348">
        <f>'[26]FPP - 1292.001.001.054 B'!$G$84</f>
        <v>44400000</v>
      </c>
      <c r="E85" s="348"/>
      <c r="F85" s="348">
        <f t="shared" si="38"/>
        <v>7600000</v>
      </c>
      <c r="G85" s="348"/>
    </row>
    <row r="86" spans="1:7">
      <c r="A86" s="346" t="s">
        <v>12</v>
      </c>
      <c r="B86" s="347" t="s">
        <v>13</v>
      </c>
      <c r="C86" s="697">
        <v>110472000</v>
      </c>
      <c r="D86" s="348">
        <f>'[26]FPP - 1292.001.001.054 B'!$G$105</f>
        <v>110472000</v>
      </c>
      <c r="E86" s="348"/>
      <c r="F86" s="348">
        <f t="shared" si="38"/>
        <v>0</v>
      </c>
      <c r="G86" s="348"/>
    </row>
    <row r="87" spans="1:7" s="276" customFormat="1" ht="31.5">
      <c r="A87" s="352" t="s">
        <v>56</v>
      </c>
      <c r="B87" s="353" t="s">
        <v>175</v>
      </c>
      <c r="C87" s="354">
        <f t="shared" ref="C87:F87" si="40">SUM(C88:C91)</f>
        <v>0</v>
      </c>
      <c r="D87" s="354">
        <f t="shared" si="40"/>
        <v>0</v>
      </c>
      <c r="E87" s="354">
        <f t="shared" si="40"/>
        <v>0</v>
      </c>
      <c r="F87" s="354">
        <f t="shared" si="40"/>
        <v>0</v>
      </c>
      <c r="G87" s="354"/>
    </row>
    <row r="88" spans="1:7">
      <c r="A88" s="346" t="s">
        <v>10</v>
      </c>
      <c r="B88" s="347" t="s">
        <v>11</v>
      </c>
      <c r="C88" s="656">
        <v>0</v>
      </c>
      <c r="D88" s="348"/>
      <c r="E88" s="348"/>
      <c r="F88" s="348">
        <f t="shared" ref="F88:F91" si="41">C88-D88+E88</f>
        <v>0</v>
      </c>
      <c r="G88" s="348"/>
    </row>
    <row r="89" spans="1:7">
      <c r="A89" s="346" t="s">
        <v>28</v>
      </c>
      <c r="B89" s="347" t="s">
        <v>29</v>
      </c>
      <c r="C89" s="656">
        <v>0</v>
      </c>
      <c r="D89" s="348"/>
      <c r="E89" s="348"/>
      <c r="F89" s="348">
        <f t="shared" si="41"/>
        <v>0</v>
      </c>
      <c r="G89" s="348"/>
    </row>
    <row r="90" spans="1:7">
      <c r="A90" s="346" t="s">
        <v>33</v>
      </c>
      <c r="B90" s="347" t="s">
        <v>34</v>
      </c>
      <c r="C90" s="656">
        <v>0</v>
      </c>
      <c r="D90" s="348"/>
      <c r="E90" s="348"/>
      <c r="F90" s="348">
        <f t="shared" si="41"/>
        <v>0</v>
      </c>
      <c r="G90" s="348"/>
    </row>
    <row r="91" spans="1:7">
      <c r="A91" s="346" t="s">
        <v>12</v>
      </c>
      <c r="B91" s="347" t="s">
        <v>13</v>
      </c>
      <c r="C91" s="656">
        <v>0</v>
      </c>
      <c r="D91" s="348"/>
      <c r="E91" s="348"/>
      <c r="F91" s="348">
        <f t="shared" si="41"/>
        <v>0</v>
      </c>
      <c r="G91" s="348"/>
    </row>
    <row r="92" spans="1:7" s="276" customFormat="1">
      <c r="A92" s="580" t="s">
        <v>711</v>
      </c>
      <c r="B92" s="579" t="s">
        <v>822</v>
      </c>
      <c r="C92" s="354">
        <f>SUM(C93)</f>
        <v>133170000</v>
      </c>
      <c r="D92" s="354">
        <f t="shared" ref="D92:F92" si="42">SUM(D93)</f>
        <v>133070000</v>
      </c>
      <c r="E92" s="354">
        <f t="shared" si="42"/>
        <v>0</v>
      </c>
      <c r="F92" s="354">
        <f t="shared" si="42"/>
        <v>100000</v>
      </c>
      <c r="G92" s="354"/>
    </row>
    <row r="93" spans="1:7">
      <c r="A93" s="582" t="s">
        <v>823</v>
      </c>
      <c r="B93" s="581" t="s">
        <v>29</v>
      </c>
      <c r="C93" s="583">
        <v>133170000</v>
      </c>
      <c r="D93" s="348">
        <f>'[26]FPP - 1292.001.001.054 I'!$G$42</f>
        <v>133070000</v>
      </c>
      <c r="E93" s="348"/>
      <c r="F93" s="348">
        <f t="shared" ref="F93" si="43">C93-D93+E93</f>
        <v>100000</v>
      </c>
      <c r="G93" s="348"/>
    </row>
    <row r="94" spans="1:7" hidden="1">
      <c r="A94" s="574"/>
      <c r="B94" s="575"/>
      <c r="C94" s="576"/>
      <c r="D94" s="577"/>
      <c r="E94" s="577"/>
      <c r="F94" s="577"/>
      <c r="G94" s="577"/>
    </row>
    <row r="95" spans="1:7" s="198" customFormat="1">
      <c r="A95" s="285" t="s">
        <v>177</v>
      </c>
      <c r="B95" s="286" t="s">
        <v>178</v>
      </c>
      <c r="C95" s="287">
        <f>C96</f>
        <v>92880000</v>
      </c>
      <c r="D95" s="287">
        <f t="shared" ref="D95:F95" si="44">D96</f>
        <v>56120000</v>
      </c>
      <c r="E95" s="287">
        <f t="shared" si="44"/>
        <v>0</v>
      </c>
      <c r="F95" s="287">
        <f t="shared" si="44"/>
        <v>36760000</v>
      </c>
      <c r="G95" s="287"/>
    </row>
    <row r="96" spans="1:7" s="276" customFormat="1">
      <c r="A96" s="340" t="s">
        <v>58</v>
      </c>
      <c r="B96" s="341" t="s">
        <v>186</v>
      </c>
      <c r="C96" s="342">
        <f t="shared" ref="C96:F96" si="45">SUM(C97:C99)</f>
        <v>92880000</v>
      </c>
      <c r="D96" s="342">
        <f t="shared" si="45"/>
        <v>56120000</v>
      </c>
      <c r="E96" s="342">
        <f t="shared" si="45"/>
        <v>0</v>
      </c>
      <c r="F96" s="342">
        <f t="shared" si="45"/>
        <v>36760000</v>
      </c>
      <c r="G96" s="342"/>
    </row>
    <row r="97" spans="1:7">
      <c r="A97" s="346" t="s">
        <v>10</v>
      </c>
      <c r="B97" s="347" t="s">
        <v>11</v>
      </c>
      <c r="C97" s="473">
        <v>26520000</v>
      </c>
      <c r="D97" s="348">
        <f>'[27]FPP - 1292.001.001.055 H'!$G$21</f>
        <v>12080000</v>
      </c>
      <c r="E97" s="348"/>
      <c r="F97" s="348">
        <f t="shared" ref="F97:F99" si="46">C97-D97+E97</f>
        <v>14440000</v>
      </c>
      <c r="G97" s="348"/>
    </row>
    <row r="98" spans="1:7">
      <c r="A98" s="346" t="s">
        <v>83</v>
      </c>
      <c r="B98" s="347" t="s">
        <v>84</v>
      </c>
      <c r="C98" s="348">
        <v>57600000</v>
      </c>
      <c r="D98" s="348">
        <f>'[27]FPP - 1292.001.001.055 H'!$G$42</f>
        <v>42750000</v>
      </c>
      <c r="E98" s="348"/>
      <c r="F98" s="348">
        <f t="shared" si="46"/>
        <v>14850000</v>
      </c>
      <c r="G98" s="348"/>
    </row>
    <row r="99" spans="1:7">
      <c r="A99" s="346" t="s">
        <v>12</v>
      </c>
      <c r="B99" s="347" t="s">
        <v>13</v>
      </c>
      <c r="C99" s="697">
        <v>8760000</v>
      </c>
      <c r="D99" s="348">
        <f>'[27]FPP - 1292.001.001.055 H'!$G$63</f>
        <v>1290000</v>
      </c>
      <c r="E99" s="348"/>
      <c r="F99" s="348">
        <f t="shared" si="46"/>
        <v>7470000</v>
      </c>
      <c r="G99" s="348"/>
    </row>
    <row r="100" spans="1:7" s="198" customFormat="1">
      <c r="A100" s="285" t="s">
        <v>202</v>
      </c>
      <c r="B100" s="355" t="s">
        <v>203</v>
      </c>
      <c r="C100" s="287">
        <f>SUM(C101,C105)</f>
        <v>17633000</v>
      </c>
      <c r="D100" s="287">
        <f t="shared" ref="D100:F100" si="47">SUM(D101,D105)</f>
        <v>17632400</v>
      </c>
      <c r="E100" s="287">
        <f t="shared" si="47"/>
        <v>0</v>
      </c>
      <c r="F100" s="287">
        <f t="shared" si="47"/>
        <v>600</v>
      </c>
      <c r="G100" s="287"/>
    </row>
    <row r="101" spans="1:7" s="276" customFormat="1" ht="31.5">
      <c r="A101" s="340" t="s">
        <v>16</v>
      </c>
      <c r="B101" s="341" t="s">
        <v>204</v>
      </c>
      <c r="C101" s="342">
        <f t="shared" ref="C101:F101" si="48">SUM(C102:C104)</f>
        <v>0</v>
      </c>
      <c r="D101" s="342">
        <f t="shared" si="48"/>
        <v>0</v>
      </c>
      <c r="E101" s="342">
        <f t="shared" si="48"/>
        <v>0</v>
      </c>
      <c r="F101" s="342">
        <f t="shared" si="48"/>
        <v>0</v>
      </c>
      <c r="G101" s="342"/>
    </row>
    <row r="102" spans="1:7">
      <c r="A102" s="346" t="s">
        <v>10</v>
      </c>
      <c r="B102" s="347" t="s">
        <v>11</v>
      </c>
      <c r="C102" s="551">
        <v>0</v>
      </c>
      <c r="D102" s="348"/>
      <c r="E102" s="348"/>
      <c r="F102" s="348">
        <f t="shared" ref="F102:F104" si="49">C102-D102+E102</f>
        <v>0</v>
      </c>
      <c r="G102" s="348"/>
    </row>
    <row r="103" spans="1:7">
      <c r="A103" s="346" t="s">
        <v>33</v>
      </c>
      <c r="B103" s="347" t="s">
        <v>34</v>
      </c>
      <c r="C103" s="551">
        <v>0</v>
      </c>
      <c r="D103" s="348"/>
      <c r="E103" s="348"/>
      <c r="F103" s="348">
        <f t="shared" si="49"/>
        <v>0</v>
      </c>
      <c r="G103" s="348"/>
    </row>
    <row r="104" spans="1:7">
      <c r="A104" s="346" t="s">
        <v>12</v>
      </c>
      <c r="B104" s="347" t="s">
        <v>13</v>
      </c>
      <c r="C104" s="551">
        <v>0</v>
      </c>
      <c r="D104" s="348"/>
      <c r="E104" s="348"/>
      <c r="F104" s="348">
        <f t="shared" si="49"/>
        <v>0</v>
      </c>
      <c r="G104" s="348"/>
    </row>
    <row r="105" spans="1:7" s="276" customFormat="1" ht="31.5">
      <c r="A105" s="352" t="s">
        <v>18</v>
      </c>
      <c r="B105" s="353" t="s">
        <v>205</v>
      </c>
      <c r="C105" s="354">
        <f t="shared" ref="C105:F105" si="50">SUM(C106:C107)</f>
        <v>17633000</v>
      </c>
      <c r="D105" s="354">
        <f t="shared" si="50"/>
        <v>17632400</v>
      </c>
      <c r="E105" s="354">
        <f t="shared" si="50"/>
        <v>0</v>
      </c>
      <c r="F105" s="354">
        <f t="shared" si="50"/>
        <v>600</v>
      </c>
      <c r="G105" s="354"/>
    </row>
    <row r="106" spans="1:7">
      <c r="A106" s="346" t="s">
        <v>28</v>
      </c>
      <c r="B106" s="347" t="s">
        <v>29</v>
      </c>
      <c r="C106" s="551">
        <v>0</v>
      </c>
      <c r="D106" s="348"/>
      <c r="E106" s="348"/>
      <c r="F106" s="348">
        <f t="shared" ref="F106:F107" si="51">C106-D106+E106</f>
        <v>0</v>
      </c>
      <c r="G106" s="348"/>
    </row>
    <row r="107" spans="1:7">
      <c r="A107" s="346" t="s">
        <v>12</v>
      </c>
      <c r="B107" s="347" t="s">
        <v>13</v>
      </c>
      <c r="C107" s="551">
        <v>17633000</v>
      </c>
      <c r="D107" s="348">
        <f>'[28]FPP - 1292.001.001.057 B'!$G$42</f>
        <v>17632400</v>
      </c>
      <c r="E107" s="348"/>
      <c r="F107" s="348">
        <f t="shared" si="51"/>
        <v>600</v>
      </c>
      <c r="G107" s="348"/>
    </row>
    <row r="108" spans="1:7">
      <c r="A108" s="356"/>
      <c r="B108" s="357"/>
      <c r="C108" s="358"/>
      <c r="D108" s="358"/>
      <c r="E108" s="358"/>
      <c r="F108" s="358"/>
      <c r="G108" s="358"/>
    </row>
    <row r="109" spans="1:7" s="271" customFormat="1">
      <c r="A109" s="324" t="s">
        <v>350</v>
      </c>
      <c r="B109" s="325" t="s">
        <v>705</v>
      </c>
      <c r="C109" s="326">
        <f>SUM(C110,C116)</f>
        <v>220138000</v>
      </c>
      <c r="D109" s="326">
        <f t="shared" ref="D109:F109" si="52">SUM(D110,D116)</f>
        <v>46890000</v>
      </c>
      <c r="E109" s="326">
        <f t="shared" si="52"/>
        <v>0</v>
      </c>
      <c r="F109" s="326">
        <f t="shared" si="52"/>
        <v>173248000</v>
      </c>
      <c r="G109" s="270">
        <f>D109/C109*100%</f>
        <v>0.21300275281868647</v>
      </c>
    </row>
    <row r="110" spans="1:7" s="198" customFormat="1">
      <c r="A110" s="196" t="s">
        <v>14</v>
      </c>
      <c r="B110" s="197" t="s">
        <v>359</v>
      </c>
      <c r="C110" s="68">
        <f>C111</f>
        <v>450000</v>
      </c>
      <c r="D110" s="68">
        <f t="shared" ref="D110:F110" si="53">D111</f>
        <v>450000</v>
      </c>
      <c r="E110" s="68">
        <f t="shared" si="53"/>
        <v>0</v>
      </c>
      <c r="F110" s="68">
        <f t="shared" si="53"/>
        <v>0</v>
      </c>
      <c r="G110" s="68"/>
    </row>
    <row r="111" spans="1:7" s="276" customFormat="1">
      <c r="A111" s="340" t="s">
        <v>16</v>
      </c>
      <c r="B111" s="341" t="s">
        <v>360</v>
      </c>
      <c r="C111" s="342">
        <f t="shared" ref="C111:F111" si="54">SUM(C112:C115)</f>
        <v>450000</v>
      </c>
      <c r="D111" s="342">
        <f t="shared" si="54"/>
        <v>450000</v>
      </c>
      <c r="E111" s="342">
        <f t="shared" si="54"/>
        <v>0</v>
      </c>
      <c r="F111" s="342">
        <f t="shared" si="54"/>
        <v>0</v>
      </c>
      <c r="G111" s="342"/>
    </row>
    <row r="112" spans="1:7">
      <c r="A112" s="346" t="s">
        <v>10</v>
      </c>
      <c r="B112" s="347" t="s">
        <v>11</v>
      </c>
      <c r="C112" s="656">
        <v>450000</v>
      </c>
      <c r="D112" s="348">
        <f>'[29]FPP - 1292.007.052 A'!$G$21</f>
        <v>450000</v>
      </c>
      <c r="E112" s="348"/>
      <c r="F112" s="348">
        <f t="shared" ref="F112:F115" si="55">C112-D112+E112</f>
        <v>0</v>
      </c>
      <c r="G112" s="348"/>
    </row>
    <row r="113" spans="1:7">
      <c r="A113" s="346" t="s">
        <v>83</v>
      </c>
      <c r="B113" s="347" t="s">
        <v>84</v>
      </c>
      <c r="C113" s="656">
        <v>0</v>
      </c>
      <c r="D113" s="348"/>
      <c r="E113" s="348"/>
      <c r="F113" s="348">
        <f t="shared" si="55"/>
        <v>0</v>
      </c>
      <c r="G113" s="348"/>
    </row>
    <row r="114" spans="1:7">
      <c r="A114" s="346" t="s">
        <v>33</v>
      </c>
      <c r="B114" s="347" t="s">
        <v>34</v>
      </c>
      <c r="C114" s="656">
        <v>0</v>
      </c>
      <c r="D114" s="348"/>
      <c r="E114" s="348"/>
      <c r="F114" s="348">
        <f t="shared" si="55"/>
        <v>0</v>
      </c>
      <c r="G114" s="348"/>
    </row>
    <row r="115" spans="1:7">
      <c r="A115" s="346" t="s">
        <v>12</v>
      </c>
      <c r="B115" s="347" t="s">
        <v>13</v>
      </c>
      <c r="C115" s="656">
        <v>0</v>
      </c>
      <c r="D115" s="348"/>
      <c r="E115" s="348"/>
      <c r="F115" s="348">
        <f t="shared" si="55"/>
        <v>0</v>
      </c>
      <c r="G115" s="348"/>
    </row>
    <row r="116" spans="1:7" s="198" customFormat="1">
      <c r="A116" s="285" t="s">
        <v>20</v>
      </c>
      <c r="B116" s="286" t="s">
        <v>363</v>
      </c>
      <c r="C116" s="287">
        <f>SUM(C117,C122,C127,C132,C138,C143)</f>
        <v>219688000</v>
      </c>
      <c r="D116" s="287">
        <f t="shared" ref="D116:F116" si="56">SUM(D117,D122,D127,D132,D138,D143)</f>
        <v>46440000</v>
      </c>
      <c r="E116" s="287">
        <f t="shared" si="56"/>
        <v>0</v>
      </c>
      <c r="F116" s="287">
        <f t="shared" si="56"/>
        <v>173248000</v>
      </c>
      <c r="G116" s="287"/>
    </row>
    <row r="117" spans="1:7" s="276" customFormat="1">
      <c r="A117" s="340" t="s">
        <v>16</v>
      </c>
      <c r="B117" s="341" t="s">
        <v>364</v>
      </c>
      <c r="C117" s="342">
        <f t="shared" ref="C117:F117" si="57">SUM(C118:C121)</f>
        <v>0</v>
      </c>
      <c r="D117" s="342">
        <f t="shared" si="57"/>
        <v>0</v>
      </c>
      <c r="E117" s="342">
        <f t="shared" si="57"/>
        <v>0</v>
      </c>
      <c r="F117" s="342">
        <f t="shared" si="57"/>
        <v>0</v>
      </c>
      <c r="G117" s="342"/>
    </row>
    <row r="118" spans="1:7">
      <c r="A118" s="346" t="s">
        <v>10</v>
      </c>
      <c r="B118" s="347" t="s">
        <v>11</v>
      </c>
      <c r="C118" s="656">
        <v>0</v>
      </c>
      <c r="D118" s="348"/>
      <c r="E118" s="348"/>
      <c r="F118" s="348">
        <f t="shared" ref="F118:F121" si="58">C118-D118+E118</f>
        <v>0</v>
      </c>
      <c r="G118" s="348"/>
    </row>
    <row r="119" spans="1:7">
      <c r="A119" s="346" t="s">
        <v>83</v>
      </c>
      <c r="B119" s="347" t="s">
        <v>84</v>
      </c>
      <c r="C119" s="656">
        <v>0</v>
      </c>
      <c r="D119" s="348"/>
      <c r="E119" s="348"/>
      <c r="F119" s="348">
        <f t="shared" si="58"/>
        <v>0</v>
      </c>
      <c r="G119" s="348"/>
    </row>
    <row r="120" spans="1:7">
      <c r="A120" s="346" t="s">
        <v>33</v>
      </c>
      <c r="B120" s="347" t="s">
        <v>34</v>
      </c>
      <c r="C120" s="656">
        <v>0</v>
      </c>
      <c r="D120" s="348"/>
      <c r="E120" s="348"/>
      <c r="F120" s="348">
        <f t="shared" si="58"/>
        <v>0</v>
      </c>
      <c r="G120" s="348"/>
    </row>
    <row r="121" spans="1:7">
      <c r="A121" s="346" t="s">
        <v>12</v>
      </c>
      <c r="B121" s="347" t="s">
        <v>13</v>
      </c>
      <c r="C121" s="656">
        <v>0</v>
      </c>
      <c r="D121" s="348"/>
      <c r="E121" s="348"/>
      <c r="F121" s="348">
        <f t="shared" si="58"/>
        <v>0</v>
      </c>
      <c r="G121" s="348"/>
    </row>
    <row r="122" spans="1:7" s="276" customFormat="1">
      <c r="A122" s="352" t="s">
        <v>18</v>
      </c>
      <c r="B122" s="353" t="s">
        <v>365</v>
      </c>
      <c r="C122" s="354">
        <f t="shared" ref="C122:F122" si="59">SUM(C123:C126)</f>
        <v>0</v>
      </c>
      <c r="D122" s="354">
        <f t="shared" si="59"/>
        <v>0</v>
      </c>
      <c r="E122" s="354">
        <f t="shared" si="59"/>
        <v>0</v>
      </c>
      <c r="F122" s="354">
        <f t="shared" si="59"/>
        <v>0</v>
      </c>
      <c r="G122" s="354"/>
    </row>
    <row r="123" spans="1:7">
      <c r="A123" s="346" t="s">
        <v>10</v>
      </c>
      <c r="B123" s="347" t="s">
        <v>11</v>
      </c>
      <c r="C123" s="551">
        <v>0</v>
      </c>
      <c r="D123" s="348"/>
      <c r="E123" s="348"/>
      <c r="F123" s="348">
        <f t="shared" ref="F123:F126" si="60">C123-D123+E123</f>
        <v>0</v>
      </c>
      <c r="G123" s="348"/>
    </row>
    <row r="124" spans="1:7">
      <c r="A124" s="346" t="s">
        <v>83</v>
      </c>
      <c r="B124" s="347" t="s">
        <v>84</v>
      </c>
      <c r="C124" s="551">
        <v>0</v>
      </c>
      <c r="D124" s="348"/>
      <c r="E124" s="348"/>
      <c r="F124" s="348">
        <f t="shared" si="60"/>
        <v>0</v>
      </c>
      <c r="G124" s="348"/>
    </row>
    <row r="125" spans="1:7">
      <c r="A125" s="346" t="s">
        <v>33</v>
      </c>
      <c r="B125" s="347" t="s">
        <v>34</v>
      </c>
      <c r="C125" s="551">
        <v>0</v>
      </c>
      <c r="D125" s="348"/>
      <c r="E125" s="348"/>
      <c r="F125" s="348">
        <f t="shared" si="60"/>
        <v>0</v>
      </c>
      <c r="G125" s="348"/>
    </row>
    <row r="126" spans="1:7">
      <c r="A126" s="346" t="s">
        <v>12</v>
      </c>
      <c r="B126" s="347" t="s">
        <v>13</v>
      </c>
      <c r="C126" s="551">
        <v>0</v>
      </c>
      <c r="D126" s="348"/>
      <c r="E126" s="348"/>
      <c r="F126" s="348">
        <f t="shared" si="60"/>
        <v>0</v>
      </c>
      <c r="G126" s="348"/>
    </row>
    <row r="127" spans="1:7" s="276" customFormat="1">
      <c r="A127" s="352" t="s">
        <v>42</v>
      </c>
      <c r="B127" s="353" t="s">
        <v>366</v>
      </c>
      <c r="C127" s="354">
        <f t="shared" ref="C127:F127" si="61">SUM(C128:C131)</f>
        <v>0</v>
      </c>
      <c r="D127" s="354">
        <f t="shared" si="61"/>
        <v>0</v>
      </c>
      <c r="E127" s="354">
        <f t="shared" si="61"/>
        <v>0</v>
      </c>
      <c r="F127" s="354">
        <f t="shared" si="61"/>
        <v>0</v>
      </c>
      <c r="G127" s="354"/>
    </row>
    <row r="128" spans="1:7">
      <c r="A128" s="346" t="s">
        <v>10</v>
      </c>
      <c r="B128" s="347" t="s">
        <v>11</v>
      </c>
      <c r="C128" s="551">
        <v>0</v>
      </c>
      <c r="D128" s="348"/>
      <c r="E128" s="348"/>
      <c r="F128" s="348">
        <f t="shared" ref="F128:F131" si="62">C128-D128+E128</f>
        <v>0</v>
      </c>
      <c r="G128" s="348"/>
    </row>
    <row r="129" spans="1:7">
      <c r="A129" s="346" t="s">
        <v>83</v>
      </c>
      <c r="B129" s="347" t="s">
        <v>84</v>
      </c>
      <c r="C129" s="551">
        <v>0</v>
      </c>
      <c r="D129" s="348"/>
      <c r="E129" s="348"/>
      <c r="F129" s="348">
        <f t="shared" si="62"/>
        <v>0</v>
      </c>
      <c r="G129" s="348"/>
    </row>
    <row r="130" spans="1:7">
      <c r="A130" s="346" t="s">
        <v>33</v>
      </c>
      <c r="B130" s="347" t="s">
        <v>34</v>
      </c>
      <c r="C130" s="551">
        <v>0</v>
      </c>
      <c r="D130" s="348"/>
      <c r="E130" s="348"/>
      <c r="F130" s="348">
        <f t="shared" si="62"/>
        <v>0</v>
      </c>
      <c r="G130" s="348"/>
    </row>
    <row r="131" spans="1:7">
      <c r="A131" s="346" t="s">
        <v>12</v>
      </c>
      <c r="B131" s="347" t="s">
        <v>13</v>
      </c>
      <c r="C131" s="551">
        <v>0</v>
      </c>
      <c r="D131" s="348"/>
      <c r="E131" s="348"/>
      <c r="F131" s="348">
        <f t="shared" si="62"/>
        <v>0</v>
      </c>
      <c r="G131" s="348"/>
    </row>
    <row r="132" spans="1:7" s="276" customFormat="1" ht="31.5">
      <c r="A132" s="352" t="s">
        <v>44</v>
      </c>
      <c r="B132" s="353" t="s">
        <v>367</v>
      </c>
      <c r="C132" s="354">
        <f t="shared" ref="C132:F132" si="63">SUM(C133:C137)</f>
        <v>109619000</v>
      </c>
      <c r="D132" s="354">
        <f t="shared" si="63"/>
        <v>24780000</v>
      </c>
      <c r="E132" s="354">
        <f t="shared" si="63"/>
        <v>0</v>
      </c>
      <c r="F132" s="354">
        <f t="shared" si="63"/>
        <v>84839000</v>
      </c>
      <c r="G132" s="354"/>
    </row>
    <row r="133" spans="1:7">
      <c r="A133" s="346" t="s">
        <v>10</v>
      </c>
      <c r="B133" s="347" t="s">
        <v>11</v>
      </c>
      <c r="C133" s="656">
        <v>13897000</v>
      </c>
      <c r="D133" s="348">
        <f>'[30]FPP - 1292.007.053 D'!$G$21</f>
        <v>2670000</v>
      </c>
      <c r="E133" s="348"/>
      <c r="F133" s="348">
        <f t="shared" ref="F133:F137" si="64">C133-D133+E133</f>
        <v>11227000</v>
      </c>
      <c r="G133" s="348"/>
    </row>
    <row r="134" spans="1:7">
      <c r="A134" s="346" t="s">
        <v>83</v>
      </c>
      <c r="B134" s="347" t="s">
        <v>84</v>
      </c>
      <c r="C134" s="656">
        <v>45060000</v>
      </c>
      <c r="D134" s="348">
        <f>'[30]FPP - 1292.007.053 D'!$G$42</f>
        <v>22110000</v>
      </c>
      <c r="E134" s="348"/>
      <c r="F134" s="348">
        <f t="shared" si="64"/>
        <v>22950000</v>
      </c>
      <c r="G134" s="348"/>
    </row>
    <row r="135" spans="1:7">
      <c r="A135" s="657">
        <v>521219</v>
      </c>
      <c r="B135" s="658" t="s">
        <v>29</v>
      </c>
      <c r="C135" s="656">
        <v>13000000</v>
      </c>
      <c r="D135" s="348"/>
      <c r="E135" s="348"/>
      <c r="F135" s="348">
        <f t="shared" ref="F135" si="65">C135-D135+E135</f>
        <v>13000000</v>
      </c>
      <c r="G135" s="348"/>
    </row>
    <row r="136" spans="1:7">
      <c r="A136" s="346" t="s">
        <v>33</v>
      </c>
      <c r="B136" s="347" t="s">
        <v>34</v>
      </c>
      <c r="C136" s="656">
        <v>14800000</v>
      </c>
      <c r="D136" s="348"/>
      <c r="E136" s="348"/>
      <c r="F136" s="348">
        <f t="shared" si="64"/>
        <v>14800000</v>
      </c>
      <c r="G136" s="348"/>
    </row>
    <row r="137" spans="1:7">
      <c r="A137" s="346" t="s">
        <v>12</v>
      </c>
      <c r="B137" s="347" t="s">
        <v>13</v>
      </c>
      <c r="C137" s="656">
        <v>22862000</v>
      </c>
      <c r="D137" s="348"/>
      <c r="E137" s="348"/>
      <c r="F137" s="348">
        <f t="shared" si="64"/>
        <v>22862000</v>
      </c>
      <c r="G137" s="348"/>
    </row>
    <row r="138" spans="1:7" s="276" customFormat="1" ht="31.5">
      <c r="A138" s="352" t="s">
        <v>46</v>
      </c>
      <c r="B138" s="353" t="s">
        <v>368</v>
      </c>
      <c r="C138" s="354">
        <f t="shared" ref="C138:F138" si="66">SUM(C139:C142)</f>
        <v>0</v>
      </c>
      <c r="D138" s="354">
        <f t="shared" si="66"/>
        <v>0</v>
      </c>
      <c r="E138" s="354">
        <f t="shared" si="66"/>
        <v>0</v>
      </c>
      <c r="F138" s="354">
        <f t="shared" si="66"/>
        <v>0</v>
      </c>
      <c r="G138" s="354"/>
    </row>
    <row r="139" spans="1:7">
      <c r="A139" s="346" t="s">
        <v>10</v>
      </c>
      <c r="B139" s="347" t="s">
        <v>11</v>
      </c>
      <c r="C139" s="656">
        <v>0</v>
      </c>
      <c r="D139" s="348"/>
      <c r="E139" s="348"/>
      <c r="F139" s="348">
        <f t="shared" ref="F139:F142" si="67">C139-D139+E139</f>
        <v>0</v>
      </c>
      <c r="G139" s="348"/>
    </row>
    <row r="140" spans="1:7">
      <c r="A140" s="346" t="s">
        <v>83</v>
      </c>
      <c r="B140" s="347" t="s">
        <v>84</v>
      </c>
      <c r="C140" s="656">
        <v>0</v>
      </c>
      <c r="D140" s="348"/>
      <c r="E140" s="348"/>
      <c r="F140" s="348">
        <f t="shared" si="67"/>
        <v>0</v>
      </c>
      <c r="G140" s="348"/>
    </row>
    <row r="141" spans="1:7">
      <c r="A141" s="346" t="s">
        <v>33</v>
      </c>
      <c r="B141" s="347" t="s">
        <v>34</v>
      </c>
      <c r="C141" s="656">
        <v>0</v>
      </c>
      <c r="D141" s="348"/>
      <c r="E141" s="348"/>
      <c r="F141" s="348">
        <f t="shared" si="67"/>
        <v>0</v>
      </c>
      <c r="G141" s="348"/>
    </row>
    <row r="142" spans="1:7">
      <c r="A142" s="346" t="s">
        <v>12</v>
      </c>
      <c r="B142" s="347" t="s">
        <v>13</v>
      </c>
      <c r="C142" s="656">
        <v>0</v>
      </c>
      <c r="D142" s="348"/>
      <c r="E142" s="348"/>
      <c r="F142" s="348">
        <f t="shared" si="67"/>
        <v>0</v>
      </c>
      <c r="G142" s="348"/>
    </row>
    <row r="143" spans="1:7" s="276" customFormat="1" ht="31.5">
      <c r="A143" s="352" t="s">
        <v>54</v>
      </c>
      <c r="B143" s="353" t="s">
        <v>369</v>
      </c>
      <c r="C143" s="354">
        <f t="shared" ref="C143:F143" si="68">SUM(C144:C148)</f>
        <v>110069000</v>
      </c>
      <c r="D143" s="354">
        <f t="shared" si="68"/>
        <v>21660000</v>
      </c>
      <c r="E143" s="354">
        <f t="shared" si="68"/>
        <v>0</v>
      </c>
      <c r="F143" s="354">
        <f t="shared" si="68"/>
        <v>88409000</v>
      </c>
      <c r="G143" s="354"/>
    </row>
    <row r="144" spans="1:7">
      <c r="A144" s="346" t="s">
        <v>10</v>
      </c>
      <c r="B144" s="347" t="s">
        <v>11</v>
      </c>
      <c r="C144" s="656">
        <v>14347000</v>
      </c>
      <c r="D144" s="348"/>
      <c r="E144" s="348"/>
      <c r="F144" s="348">
        <f t="shared" ref="F144:F148" si="69">C144-D144+E144</f>
        <v>14347000</v>
      </c>
      <c r="G144" s="348"/>
    </row>
    <row r="145" spans="1:7">
      <c r="A145" s="346" t="s">
        <v>83</v>
      </c>
      <c r="B145" s="347" t="s">
        <v>84</v>
      </c>
      <c r="C145" s="656">
        <v>45060000</v>
      </c>
      <c r="D145" s="348">
        <f>'[30]FPP - 1292.007.053 F'!$G$42</f>
        <v>21660000</v>
      </c>
      <c r="E145" s="348"/>
      <c r="F145" s="348">
        <f t="shared" si="69"/>
        <v>23400000</v>
      </c>
      <c r="G145" s="348"/>
    </row>
    <row r="146" spans="1:7">
      <c r="A146" s="657">
        <v>521219</v>
      </c>
      <c r="B146" s="658" t="s">
        <v>29</v>
      </c>
      <c r="C146" s="656">
        <v>13000000</v>
      </c>
      <c r="D146" s="348"/>
      <c r="E146" s="348"/>
      <c r="F146" s="348">
        <f t="shared" si="69"/>
        <v>13000000</v>
      </c>
      <c r="G146" s="348"/>
    </row>
    <row r="147" spans="1:7">
      <c r="A147" s="346" t="s">
        <v>33</v>
      </c>
      <c r="B147" s="347" t="s">
        <v>34</v>
      </c>
      <c r="C147" s="656">
        <v>14800000</v>
      </c>
      <c r="D147" s="348"/>
      <c r="E147" s="348"/>
      <c r="F147" s="348">
        <f t="shared" si="69"/>
        <v>14800000</v>
      </c>
      <c r="G147" s="348"/>
    </row>
    <row r="148" spans="1:7">
      <c r="A148" s="346" t="s">
        <v>12</v>
      </c>
      <c r="B148" s="347" t="s">
        <v>13</v>
      </c>
      <c r="C148" s="656">
        <v>22862000</v>
      </c>
      <c r="D148" s="348"/>
      <c r="E148" s="348"/>
      <c r="F148" s="348">
        <f t="shared" si="69"/>
        <v>22862000</v>
      </c>
      <c r="G148" s="348"/>
    </row>
    <row r="149" spans="1:7">
      <c r="A149" s="356"/>
      <c r="B149" s="357"/>
      <c r="C149" s="358"/>
      <c r="D149" s="358"/>
      <c r="E149" s="358"/>
      <c r="F149" s="358"/>
      <c r="G149" s="358"/>
    </row>
    <row r="150" spans="1:7" s="271" customFormat="1">
      <c r="A150" s="324" t="s">
        <v>412</v>
      </c>
      <c r="B150" s="325" t="s">
        <v>696</v>
      </c>
      <c r="C150" s="326">
        <f>SUM(C151)</f>
        <v>0</v>
      </c>
      <c r="D150" s="326">
        <f t="shared" ref="D150:F150" si="70">SUM(D151)</f>
        <v>0</v>
      </c>
      <c r="E150" s="326">
        <f t="shared" si="70"/>
        <v>0</v>
      </c>
      <c r="F150" s="326">
        <f t="shared" si="70"/>
        <v>0</v>
      </c>
      <c r="G150" s="270" t="e">
        <f>D150/C150*100%</f>
        <v>#DIV/0!</v>
      </c>
    </row>
    <row r="151" spans="1:7" s="273" customFormat="1" ht="16.5" thickBot="1">
      <c r="A151" s="330" t="s">
        <v>414</v>
      </c>
      <c r="B151" s="331" t="s">
        <v>415</v>
      </c>
      <c r="C151" s="332">
        <f t="shared" ref="C151:F151" si="71">SUM(C152,C154,C157,C161,C163)</f>
        <v>0</v>
      </c>
      <c r="D151" s="332">
        <f t="shared" si="71"/>
        <v>0</v>
      </c>
      <c r="E151" s="332">
        <f t="shared" si="71"/>
        <v>0</v>
      </c>
      <c r="F151" s="332">
        <f t="shared" si="71"/>
        <v>0</v>
      </c>
      <c r="G151" s="332"/>
    </row>
    <row r="152" spans="1:7" s="198" customFormat="1">
      <c r="A152" s="196" t="s">
        <v>8</v>
      </c>
      <c r="B152" s="333" t="s">
        <v>416</v>
      </c>
      <c r="C152" s="68">
        <f t="shared" ref="C152:F152" si="72">C153</f>
        <v>0</v>
      </c>
      <c r="D152" s="68">
        <f t="shared" si="72"/>
        <v>0</v>
      </c>
      <c r="E152" s="68">
        <f t="shared" si="72"/>
        <v>0</v>
      </c>
      <c r="F152" s="68">
        <f t="shared" si="72"/>
        <v>0</v>
      </c>
      <c r="G152" s="68"/>
    </row>
    <row r="153" spans="1:7">
      <c r="A153" s="366" t="s">
        <v>10</v>
      </c>
      <c r="B153" s="367" t="s">
        <v>11</v>
      </c>
      <c r="C153" s="552">
        <v>0</v>
      </c>
      <c r="D153" s="368"/>
      <c r="E153" s="368"/>
      <c r="F153" s="348">
        <f>C153-D153+E153</f>
        <v>0</v>
      </c>
      <c r="G153" s="368"/>
    </row>
    <row r="154" spans="1:7" s="198" customFormat="1">
      <c r="A154" s="285" t="s">
        <v>14</v>
      </c>
      <c r="B154" s="286" t="s">
        <v>415</v>
      </c>
      <c r="C154" s="287">
        <f t="shared" ref="C154:F154" si="73">SUM(C155:C156)</f>
        <v>0</v>
      </c>
      <c r="D154" s="287">
        <f t="shared" si="73"/>
        <v>0</v>
      </c>
      <c r="E154" s="287">
        <f t="shared" si="73"/>
        <v>0</v>
      </c>
      <c r="F154" s="287">
        <f t="shared" si="73"/>
        <v>0</v>
      </c>
      <c r="G154" s="287"/>
    </row>
    <row r="155" spans="1:7">
      <c r="A155" s="369" t="s">
        <v>10</v>
      </c>
      <c r="B155" s="370" t="s">
        <v>11</v>
      </c>
      <c r="C155" s="553">
        <v>0</v>
      </c>
      <c r="D155" s="371"/>
      <c r="E155" s="371"/>
      <c r="F155" s="348">
        <f t="shared" ref="F155:F156" si="74">C155-D155+E155</f>
        <v>0</v>
      </c>
      <c r="G155" s="371"/>
    </row>
    <row r="156" spans="1:7">
      <c r="A156" s="346" t="s">
        <v>83</v>
      </c>
      <c r="B156" s="347" t="s">
        <v>84</v>
      </c>
      <c r="C156" s="551">
        <v>0</v>
      </c>
      <c r="D156" s="348"/>
      <c r="E156" s="348"/>
      <c r="F156" s="348">
        <f t="shared" si="74"/>
        <v>0</v>
      </c>
      <c r="G156" s="348"/>
    </row>
    <row r="157" spans="1:7" s="198" customFormat="1" ht="31.5">
      <c r="A157" s="285" t="s">
        <v>20</v>
      </c>
      <c r="B157" s="286" t="s">
        <v>417</v>
      </c>
      <c r="C157" s="287">
        <f t="shared" ref="C157:F157" si="75">SUM(C158:C160)</f>
        <v>0</v>
      </c>
      <c r="D157" s="287">
        <f t="shared" si="75"/>
        <v>0</v>
      </c>
      <c r="E157" s="287">
        <f t="shared" si="75"/>
        <v>0</v>
      </c>
      <c r="F157" s="287">
        <f t="shared" si="75"/>
        <v>0</v>
      </c>
      <c r="G157" s="287"/>
    </row>
    <row r="158" spans="1:7">
      <c r="A158" s="369" t="s">
        <v>10</v>
      </c>
      <c r="B158" s="370" t="s">
        <v>11</v>
      </c>
      <c r="C158" s="553">
        <v>0</v>
      </c>
      <c r="D158" s="371"/>
      <c r="E158" s="371"/>
      <c r="F158" s="348">
        <f t="shared" ref="F158:F160" si="76">C158-D158+E158</f>
        <v>0</v>
      </c>
      <c r="G158" s="371"/>
    </row>
    <row r="159" spans="1:7">
      <c r="A159" s="346" t="s">
        <v>33</v>
      </c>
      <c r="B159" s="347" t="s">
        <v>34</v>
      </c>
      <c r="C159" s="551">
        <v>0</v>
      </c>
      <c r="D159" s="348"/>
      <c r="E159" s="348"/>
      <c r="F159" s="348">
        <f t="shared" si="76"/>
        <v>0</v>
      </c>
      <c r="G159" s="348"/>
    </row>
    <row r="160" spans="1:7">
      <c r="A160" s="346" t="s">
        <v>12</v>
      </c>
      <c r="B160" s="347" t="s">
        <v>13</v>
      </c>
      <c r="C160" s="551">
        <v>0</v>
      </c>
      <c r="D160" s="348"/>
      <c r="E160" s="348"/>
      <c r="F160" s="348">
        <f t="shared" si="76"/>
        <v>0</v>
      </c>
      <c r="G160" s="348"/>
    </row>
    <row r="161" spans="1:7" s="198" customFormat="1" ht="31.5">
      <c r="A161" s="285" t="s">
        <v>94</v>
      </c>
      <c r="B161" s="286" t="s">
        <v>418</v>
      </c>
      <c r="C161" s="287">
        <f t="shared" ref="C161:F161" si="77">C162</f>
        <v>0</v>
      </c>
      <c r="D161" s="287">
        <f t="shared" si="77"/>
        <v>0</v>
      </c>
      <c r="E161" s="287">
        <f t="shared" si="77"/>
        <v>0</v>
      </c>
      <c r="F161" s="287">
        <f t="shared" si="77"/>
        <v>0</v>
      </c>
      <c r="G161" s="287"/>
    </row>
    <row r="162" spans="1:7">
      <c r="A162" s="366" t="s">
        <v>28</v>
      </c>
      <c r="B162" s="367" t="s">
        <v>29</v>
      </c>
      <c r="C162" s="552">
        <v>0</v>
      </c>
      <c r="D162" s="368"/>
      <c r="E162" s="368"/>
      <c r="F162" s="348">
        <f>C162-D162+E162</f>
        <v>0</v>
      </c>
      <c r="G162" s="368"/>
    </row>
    <row r="163" spans="1:7" s="198" customFormat="1">
      <c r="A163" s="285" t="s">
        <v>177</v>
      </c>
      <c r="B163" s="286" t="s">
        <v>411</v>
      </c>
      <c r="C163" s="287">
        <f t="shared" ref="C163:F163" si="78">C164</f>
        <v>0</v>
      </c>
      <c r="D163" s="287">
        <f t="shared" si="78"/>
        <v>0</v>
      </c>
      <c r="E163" s="287">
        <f t="shared" si="78"/>
        <v>0</v>
      </c>
      <c r="F163" s="287">
        <f t="shared" si="78"/>
        <v>0</v>
      </c>
      <c r="G163" s="287"/>
    </row>
    <row r="164" spans="1:7">
      <c r="A164" s="359" t="s">
        <v>28</v>
      </c>
      <c r="B164" s="360" t="s">
        <v>29</v>
      </c>
      <c r="C164" s="554">
        <v>0</v>
      </c>
      <c r="D164" s="361"/>
      <c r="E164" s="361"/>
      <c r="F164" s="348">
        <f>C164-D164+E164</f>
        <v>0</v>
      </c>
      <c r="G164" s="361"/>
    </row>
    <row r="165" spans="1:7">
      <c r="A165" s="356"/>
      <c r="B165" s="357"/>
      <c r="C165" s="358"/>
      <c r="D165" s="358"/>
      <c r="E165" s="358"/>
      <c r="F165" s="358"/>
      <c r="G165" s="358"/>
    </row>
    <row r="166" spans="1:7" s="268" customFormat="1" ht="16.5" thickBot="1">
      <c r="A166" s="264" t="s">
        <v>561</v>
      </c>
      <c r="B166" s="269" t="s">
        <v>562</v>
      </c>
      <c r="C166" s="266">
        <f t="shared" ref="C166:F167" si="79">SUM(C167)</f>
        <v>670476000</v>
      </c>
      <c r="D166" s="266">
        <f t="shared" si="79"/>
        <v>582101172</v>
      </c>
      <c r="E166" s="266">
        <f t="shared" si="79"/>
        <v>0</v>
      </c>
      <c r="F166" s="266">
        <f t="shared" si="79"/>
        <v>88374828</v>
      </c>
      <c r="G166" s="262">
        <f>D166/C166*100%</f>
        <v>0.86819091511105539</v>
      </c>
    </row>
    <row r="167" spans="1:7" s="271" customFormat="1" ht="16.5" thickTop="1">
      <c r="A167" s="324" t="s">
        <v>593</v>
      </c>
      <c r="B167" s="325" t="s">
        <v>700</v>
      </c>
      <c r="C167" s="326">
        <f t="shared" si="79"/>
        <v>670476000</v>
      </c>
      <c r="D167" s="326">
        <f t="shared" si="79"/>
        <v>582101172</v>
      </c>
      <c r="E167" s="326">
        <f t="shared" si="79"/>
        <v>0</v>
      </c>
      <c r="F167" s="326">
        <f t="shared" si="79"/>
        <v>88374828</v>
      </c>
      <c r="G167" s="270">
        <f>D167/C167*100%</f>
        <v>0.86819091511105539</v>
      </c>
    </row>
    <row r="168" spans="1:7" s="198" customFormat="1">
      <c r="A168" s="196" t="s">
        <v>630</v>
      </c>
      <c r="B168" s="197" t="s">
        <v>631</v>
      </c>
      <c r="C168" s="68">
        <f>SUM(C169,C171)</f>
        <v>670476000</v>
      </c>
      <c r="D168" s="68">
        <f t="shared" ref="D168:F168" si="80">SUM(D169,D171)</f>
        <v>582101172</v>
      </c>
      <c r="E168" s="68">
        <f t="shared" si="80"/>
        <v>0</v>
      </c>
      <c r="F168" s="68">
        <f t="shared" si="80"/>
        <v>88374828</v>
      </c>
      <c r="G168" s="68"/>
    </row>
    <row r="169" spans="1:7" s="276" customFormat="1">
      <c r="A169" s="334" t="s">
        <v>16</v>
      </c>
      <c r="B169" s="335" t="s">
        <v>632</v>
      </c>
      <c r="C169" s="336">
        <f>SUM(C170:C170)</f>
        <v>34200000</v>
      </c>
      <c r="D169" s="336">
        <f t="shared" ref="D169:F169" si="81">SUM(D170:D170)</f>
        <v>34200000</v>
      </c>
      <c r="E169" s="336">
        <f t="shared" si="81"/>
        <v>0</v>
      </c>
      <c r="F169" s="336">
        <f t="shared" si="81"/>
        <v>0</v>
      </c>
      <c r="G169" s="336"/>
    </row>
    <row r="170" spans="1:7">
      <c r="A170" s="366" t="s">
        <v>635</v>
      </c>
      <c r="B170" s="367" t="s">
        <v>636</v>
      </c>
      <c r="C170" s="368">
        <v>34200000</v>
      </c>
      <c r="D170" s="368">
        <f>'[31]FPP - 1294.994.002 A'!$G$21</f>
        <v>34200000</v>
      </c>
      <c r="E170" s="368"/>
      <c r="F170" s="348">
        <f>C170-D170+E170</f>
        <v>0</v>
      </c>
      <c r="G170" s="368"/>
    </row>
    <row r="171" spans="1:7" s="276" customFormat="1">
      <c r="A171" s="343" t="s">
        <v>147</v>
      </c>
      <c r="B171" s="344" t="s">
        <v>675</v>
      </c>
      <c r="C171" s="345">
        <f>SUM(C172:C172)</f>
        <v>636276000</v>
      </c>
      <c r="D171" s="345">
        <f t="shared" ref="D171:F171" si="82">SUM(D172:D172)</f>
        <v>547901172</v>
      </c>
      <c r="E171" s="345">
        <f t="shared" si="82"/>
        <v>0</v>
      </c>
      <c r="F171" s="345">
        <f t="shared" si="82"/>
        <v>88374828</v>
      </c>
      <c r="G171" s="345"/>
    </row>
    <row r="172" spans="1:7" s="365" customFormat="1">
      <c r="A172" s="362" t="s">
        <v>676</v>
      </c>
      <c r="B172" s="363" t="s">
        <v>677</v>
      </c>
      <c r="C172" s="555">
        <v>636276000</v>
      </c>
      <c r="D172" s="364">
        <f>'[31]FPP - 1294.994.002 P'!$G$52</f>
        <v>547901172</v>
      </c>
      <c r="E172" s="364"/>
      <c r="F172" s="364">
        <f>C172-D172+E172</f>
        <v>88374828</v>
      </c>
      <c r="G172" s="364"/>
    </row>
    <row r="173" spans="1:7">
      <c r="E173" s="297"/>
    </row>
    <row r="177" ht="6" customHeight="1"/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6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>
    <tabColor rgb="FFFF4784"/>
  </sheetPr>
  <dimension ref="A1:H216"/>
  <sheetViews>
    <sheetView view="pageBreakPreview" zoomScale="70" zoomScaleNormal="85" zoomScaleSheetLayoutView="70" workbookViewId="0">
      <pane xSplit="2" ySplit="9" topLeftCell="C10" activePane="bottomRight" state="frozen"/>
      <selection pane="topRight" activeCell="C1" sqref="C1"/>
      <selection pane="bottomLeft" activeCell="A9" sqref="A9"/>
      <selection pane="bottomRight" activeCell="D17" sqref="D17"/>
    </sheetView>
  </sheetViews>
  <sheetFormatPr defaultRowHeight="15.75"/>
  <cols>
    <col min="1" max="1" width="15" style="40" customWidth="1"/>
    <col min="2" max="2" width="67.42578125" style="40" customWidth="1"/>
    <col min="3" max="3" width="25" style="41" customWidth="1"/>
    <col min="4" max="4" width="20.5703125" style="44" customWidth="1"/>
    <col min="5" max="5" width="17.7109375" style="44" customWidth="1"/>
    <col min="6" max="6" width="20" style="44" customWidth="1"/>
    <col min="7" max="7" width="11.7109375" style="44" customWidth="1"/>
    <col min="8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19"/>
      <c r="B4" s="20"/>
      <c r="C4" s="21"/>
    </row>
    <row r="5" spans="1:8">
      <c r="A5" s="103" t="s">
        <v>788</v>
      </c>
      <c r="B5" s="20"/>
      <c r="C5" s="705">
        <v>3519683000</v>
      </c>
      <c r="D5" s="499">
        <f>C5-C9</f>
        <v>0</v>
      </c>
    </row>
    <row r="6" spans="1:8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>
      <c r="A7" s="735"/>
      <c r="B7" s="736"/>
      <c r="C7" s="736"/>
      <c r="D7" s="735"/>
      <c r="E7" s="735"/>
      <c r="F7" s="735"/>
      <c r="G7" s="735"/>
      <c r="H7" s="513" t="s">
        <v>807</v>
      </c>
    </row>
    <row r="8" spans="1:8">
      <c r="A8" s="163">
        <v>1</v>
      </c>
      <c r="B8" s="164">
        <v>2</v>
      </c>
      <c r="C8" s="164">
        <v>3</v>
      </c>
      <c r="D8" s="164">
        <v>4</v>
      </c>
      <c r="E8" s="164">
        <v>5</v>
      </c>
      <c r="F8" s="164">
        <v>6</v>
      </c>
      <c r="G8" s="164">
        <v>7</v>
      </c>
      <c r="H8" s="546" t="s">
        <v>818</v>
      </c>
    </row>
    <row r="9" spans="1:8" s="254" customFormat="1" ht="16.5" thickBot="1">
      <c r="A9" s="173" t="s">
        <v>0</v>
      </c>
      <c r="B9" s="174" t="s">
        <v>1</v>
      </c>
      <c r="C9" s="175">
        <f>SUM(C10,C198)</f>
        <v>3519683000</v>
      </c>
      <c r="D9" s="175">
        <f t="shared" ref="D9:F9" si="0">SUM(D10,D198)</f>
        <v>1837273792</v>
      </c>
      <c r="E9" s="175">
        <f t="shared" si="0"/>
        <v>0</v>
      </c>
      <c r="F9" s="175">
        <f t="shared" si="0"/>
        <v>1682409208</v>
      </c>
      <c r="G9" s="372">
        <f>D9/C9*100%</f>
        <v>0.52199979145849218</v>
      </c>
      <c r="H9" s="564" t="s">
        <v>820</v>
      </c>
    </row>
    <row r="10" spans="1:8" s="376" customFormat="1" ht="31.5" thickTop="1" thickBot="1">
      <c r="A10" s="373" t="s">
        <v>105</v>
      </c>
      <c r="B10" s="374" t="s">
        <v>106</v>
      </c>
      <c r="C10" s="375">
        <f>SUM(C11,C117,C182)</f>
        <v>2973675000</v>
      </c>
      <c r="D10" s="375">
        <f t="shared" ref="D10:F10" si="1">SUM(D11,D117,D182)</f>
        <v>1501843354</v>
      </c>
      <c r="E10" s="375">
        <f t="shared" si="1"/>
        <v>0</v>
      </c>
      <c r="F10" s="375">
        <f t="shared" si="1"/>
        <v>1471831646</v>
      </c>
      <c r="G10" s="267">
        <f>D10/C10*100%</f>
        <v>0.50504623201930277</v>
      </c>
      <c r="H10" s="593" t="s">
        <v>834</v>
      </c>
    </row>
    <row r="11" spans="1:8" s="271" customFormat="1" ht="16.5" thickTop="1">
      <c r="A11" s="377" t="s">
        <v>107</v>
      </c>
      <c r="B11" s="378" t="s">
        <v>694</v>
      </c>
      <c r="C11" s="379">
        <f>C12</f>
        <v>2648004000</v>
      </c>
      <c r="D11" s="379">
        <f t="shared" ref="D11:F11" si="2">D12</f>
        <v>1405180354</v>
      </c>
      <c r="E11" s="379">
        <f t="shared" si="2"/>
        <v>0</v>
      </c>
      <c r="F11" s="379">
        <f t="shared" si="2"/>
        <v>1242823646</v>
      </c>
      <c r="G11" s="270">
        <f>D11/C11*100%</f>
        <v>0.53065643178786737</v>
      </c>
      <c r="H11" s="637" t="s">
        <v>849</v>
      </c>
    </row>
    <row r="12" spans="1:8" s="273" customFormat="1" ht="16.5" thickBot="1">
      <c r="A12" s="330" t="s">
        <v>109</v>
      </c>
      <c r="B12" s="331" t="s">
        <v>110</v>
      </c>
      <c r="C12" s="332">
        <f>SUM(C13,C82,C103,C108)</f>
        <v>2648004000</v>
      </c>
      <c r="D12" s="332">
        <f t="shared" ref="D12:F12" si="3">SUM(D13,D82,D103,D108)</f>
        <v>1405180354</v>
      </c>
      <c r="E12" s="332">
        <f t="shared" si="3"/>
        <v>0</v>
      </c>
      <c r="F12" s="332">
        <f t="shared" si="3"/>
        <v>1242823646</v>
      </c>
      <c r="G12" s="332"/>
      <c r="H12" s="672" t="s">
        <v>854</v>
      </c>
    </row>
    <row r="13" spans="1:8" s="198" customFormat="1">
      <c r="A13" s="196" t="s">
        <v>20</v>
      </c>
      <c r="B13" s="197" t="s">
        <v>149</v>
      </c>
      <c r="C13" s="68">
        <f>SUM(C14,C21,C23,C25,C27,C29,C31,C33,C35,C39,C44,C49,C53,C57,C61,C65,C68,C71,C77)</f>
        <v>2031386000</v>
      </c>
      <c r="D13" s="68">
        <f t="shared" ref="D13:F13" si="4">SUM(D14,D21,D23,D25,D27,D29,D31,D33,D35,D39,D44,D49,D53,D57,D61,D65,D68,D71,D77)</f>
        <v>1039311892</v>
      </c>
      <c r="E13" s="68">
        <f t="shared" si="4"/>
        <v>0</v>
      </c>
      <c r="F13" s="68">
        <f t="shared" si="4"/>
        <v>992074108</v>
      </c>
      <c r="G13" s="68"/>
      <c r="H13" s="682" t="s">
        <v>861</v>
      </c>
    </row>
    <row r="14" spans="1:8" s="276" customFormat="1">
      <c r="A14" s="340" t="s">
        <v>16</v>
      </c>
      <c r="B14" s="341" t="s">
        <v>131</v>
      </c>
      <c r="C14" s="342">
        <f t="shared" ref="C14:F14" si="5">SUM(C15:C20)</f>
        <v>655946000</v>
      </c>
      <c r="D14" s="342">
        <f t="shared" si="5"/>
        <v>412535014</v>
      </c>
      <c r="E14" s="342">
        <f t="shared" si="5"/>
        <v>0</v>
      </c>
      <c r="F14" s="342">
        <f t="shared" si="5"/>
        <v>243410986</v>
      </c>
      <c r="G14" s="342"/>
      <c r="H14" s="686" t="s">
        <v>863</v>
      </c>
    </row>
    <row r="15" spans="1:8">
      <c r="A15" s="216" t="s">
        <v>10</v>
      </c>
      <c r="B15" s="217" t="s">
        <v>11</v>
      </c>
      <c r="C15" s="691">
        <v>134422000</v>
      </c>
      <c r="D15" s="218">
        <f>'[32]FMP - 1292.001.001.053 A'!$G$21</f>
        <v>61888260</v>
      </c>
      <c r="E15" s="218"/>
      <c r="F15" s="218">
        <f>C15-D15+E15</f>
        <v>72533740</v>
      </c>
      <c r="G15" s="218"/>
      <c r="H15" s="704" t="s">
        <v>864</v>
      </c>
    </row>
    <row r="16" spans="1:8">
      <c r="A16" s="216" t="s">
        <v>83</v>
      </c>
      <c r="B16" s="217" t="s">
        <v>84</v>
      </c>
      <c r="C16" s="636">
        <v>221400000</v>
      </c>
      <c r="D16" s="218">
        <f>'[32]FMP - 1292.001.001.053 A'!$G$42</f>
        <v>215695000</v>
      </c>
      <c r="E16" s="218"/>
      <c r="F16" s="218">
        <f t="shared" ref="F16:F20" si="6">C16-D16+E16</f>
        <v>5705000</v>
      </c>
      <c r="G16" s="218"/>
    </row>
    <row r="17" spans="1:7">
      <c r="A17" s="216" t="s">
        <v>28</v>
      </c>
      <c r="B17" s="217" t="s">
        <v>29</v>
      </c>
      <c r="C17" s="706">
        <v>17640000</v>
      </c>
      <c r="D17" s="218">
        <f>'[32]FMP - 1292.001.001.053 A'!$G$63</f>
        <v>10200000</v>
      </c>
      <c r="E17" s="218"/>
      <c r="F17" s="218">
        <f t="shared" si="6"/>
        <v>7440000</v>
      </c>
      <c r="G17" s="218"/>
    </row>
    <row r="18" spans="1:7">
      <c r="A18" s="679" t="s">
        <v>855</v>
      </c>
      <c r="B18" s="680" t="s">
        <v>856</v>
      </c>
      <c r="C18" s="706">
        <v>187000000</v>
      </c>
      <c r="D18" s="218">
        <f>'[32]FMP - 1292.001.001.053 A'!$G$84</f>
        <v>76000000</v>
      </c>
      <c r="E18" s="218"/>
      <c r="F18" s="218">
        <f t="shared" si="6"/>
        <v>111000000</v>
      </c>
      <c r="G18" s="218"/>
    </row>
    <row r="19" spans="1:7">
      <c r="A19" s="216" t="s">
        <v>77</v>
      </c>
      <c r="B19" s="217" t="s">
        <v>78</v>
      </c>
      <c r="C19" s="218">
        <v>11184000</v>
      </c>
      <c r="D19" s="218"/>
      <c r="E19" s="218"/>
      <c r="F19" s="218">
        <f t="shared" si="6"/>
        <v>11184000</v>
      </c>
      <c r="G19" s="218"/>
    </row>
    <row r="20" spans="1:7">
      <c r="A20" s="216" t="s">
        <v>12</v>
      </c>
      <c r="B20" s="217" t="s">
        <v>13</v>
      </c>
      <c r="C20" s="478">
        <v>84300000</v>
      </c>
      <c r="D20" s="218">
        <f>'[32]FMP - 1292.001.001.053 A'!$G$114</f>
        <v>48751754</v>
      </c>
      <c r="E20" s="218"/>
      <c r="F20" s="218">
        <f t="shared" si="6"/>
        <v>35548246</v>
      </c>
      <c r="G20" s="218"/>
    </row>
    <row r="21" spans="1:7" s="276" customFormat="1">
      <c r="A21" s="352" t="s">
        <v>18</v>
      </c>
      <c r="B21" s="353" t="s">
        <v>150</v>
      </c>
      <c r="C21" s="354">
        <f t="shared" ref="C21:F21" si="7">C22</f>
        <v>42260000</v>
      </c>
      <c r="D21" s="354">
        <f t="shared" si="7"/>
        <v>20000000</v>
      </c>
      <c r="E21" s="354">
        <f t="shared" si="7"/>
        <v>0</v>
      </c>
      <c r="F21" s="354">
        <f t="shared" si="7"/>
        <v>22260000</v>
      </c>
      <c r="G21" s="354"/>
    </row>
    <row r="22" spans="1:7">
      <c r="A22" s="216" t="s">
        <v>10</v>
      </c>
      <c r="B22" s="217" t="s">
        <v>11</v>
      </c>
      <c r="C22" s="478">
        <v>42260000</v>
      </c>
      <c r="D22" s="218">
        <f>'[32]FMP - 1292.001.001.053 B - H'!$G$21</f>
        <v>20000000</v>
      </c>
      <c r="E22" s="218"/>
      <c r="F22" s="218">
        <f>C22-D22+E22</f>
        <v>22260000</v>
      </c>
      <c r="G22" s="218"/>
    </row>
    <row r="23" spans="1:7" s="276" customFormat="1" ht="31.5">
      <c r="A23" s="352" t="s">
        <v>42</v>
      </c>
      <c r="B23" s="353" t="s">
        <v>151</v>
      </c>
      <c r="C23" s="354">
        <f t="shared" ref="C23:F23" si="8">C24</f>
        <v>42260000</v>
      </c>
      <c r="D23" s="354">
        <f t="shared" si="8"/>
        <v>18780000</v>
      </c>
      <c r="E23" s="354">
        <f t="shared" si="8"/>
        <v>0</v>
      </c>
      <c r="F23" s="354">
        <f t="shared" si="8"/>
        <v>23480000</v>
      </c>
      <c r="G23" s="354"/>
    </row>
    <row r="24" spans="1:7">
      <c r="A24" s="216" t="s">
        <v>10</v>
      </c>
      <c r="B24" s="217" t="s">
        <v>11</v>
      </c>
      <c r="C24" s="478">
        <v>42260000</v>
      </c>
      <c r="D24" s="218">
        <f>'[32]FMP - 1292.001.001.053 B - H'!$G$42</f>
        <v>18780000</v>
      </c>
      <c r="E24" s="218"/>
      <c r="F24" s="218">
        <f>C24-D24+E24</f>
        <v>23480000</v>
      </c>
      <c r="G24" s="218"/>
    </row>
    <row r="25" spans="1:7" s="276" customFormat="1">
      <c r="A25" s="352" t="s">
        <v>44</v>
      </c>
      <c r="B25" s="353" t="s">
        <v>152</v>
      </c>
      <c r="C25" s="354">
        <f t="shared" ref="C25:F25" si="9">C26</f>
        <v>42260000</v>
      </c>
      <c r="D25" s="354">
        <f t="shared" si="9"/>
        <v>19035000</v>
      </c>
      <c r="E25" s="354">
        <f t="shared" si="9"/>
        <v>0</v>
      </c>
      <c r="F25" s="354">
        <f t="shared" si="9"/>
        <v>23225000</v>
      </c>
      <c r="G25" s="354"/>
    </row>
    <row r="26" spans="1:7">
      <c r="A26" s="216" t="s">
        <v>10</v>
      </c>
      <c r="B26" s="217" t="s">
        <v>11</v>
      </c>
      <c r="C26" s="478">
        <v>42260000</v>
      </c>
      <c r="D26" s="218">
        <f>'[32]FMP - 1292.001.001.053 B - H'!$G$63</f>
        <v>19035000</v>
      </c>
      <c r="E26" s="218"/>
      <c r="F26" s="218">
        <f>C26-D26+E26</f>
        <v>23225000</v>
      </c>
      <c r="G26" s="218"/>
    </row>
    <row r="27" spans="1:7" s="276" customFormat="1" ht="31.5">
      <c r="A27" s="352" t="s">
        <v>46</v>
      </c>
      <c r="B27" s="353" t="s">
        <v>153</v>
      </c>
      <c r="C27" s="354">
        <f t="shared" ref="C27:F27" si="10">C28</f>
        <v>42260000</v>
      </c>
      <c r="D27" s="354">
        <f t="shared" si="10"/>
        <v>19971300</v>
      </c>
      <c r="E27" s="354">
        <f t="shared" si="10"/>
        <v>0</v>
      </c>
      <c r="F27" s="354">
        <f t="shared" si="10"/>
        <v>22288700</v>
      </c>
      <c r="G27" s="354"/>
    </row>
    <row r="28" spans="1:7">
      <c r="A28" s="216" t="s">
        <v>10</v>
      </c>
      <c r="B28" s="217" t="s">
        <v>11</v>
      </c>
      <c r="C28" s="478">
        <v>42260000</v>
      </c>
      <c r="D28" s="218">
        <f>'[32]FMP - 1292.001.001.053 B - H'!$G$84</f>
        <v>19971300</v>
      </c>
      <c r="E28" s="218"/>
      <c r="F28" s="218">
        <f>C28-D28+E28</f>
        <v>22288700</v>
      </c>
      <c r="G28" s="218"/>
    </row>
    <row r="29" spans="1:7" s="276" customFormat="1">
      <c r="A29" s="352" t="s">
        <v>54</v>
      </c>
      <c r="B29" s="353" t="s">
        <v>154</v>
      </c>
      <c r="C29" s="354">
        <f t="shared" ref="C29:F29" si="11">C30</f>
        <v>42260000</v>
      </c>
      <c r="D29" s="354">
        <f t="shared" si="11"/>
        <v>19000000</v>
      </c>
      <c r="E29" s="354">
        <f t="shared" si="11"/>
        <v>0</v>
      </c>
      <c r="F29" s="354">
        <f t="shared" si="11"/>
        <v>23260000</v>
      </c>
      <c r="G29" s="354"/>
    </row>
    <row r="30" spans="1:7">
      <c r="A30" s="216" t="s">
        <v>10</v>
      </c>
      <c r="B30" s="217" t="s">
        <v>11</v>
      </c>
      <c r="C30" s="478">
        <v>42260000</v>
      </c>
      <c r="D30" s="218">
        <f>'[32]FMP - 1292.001.001.053 B - H'!$G$105</f>
        <v>19000000</v>
      </c>
      <c r="E30" s="218"/>
      <c r="F30" s="218">
        <f>C30-D30+E30</f>
        <v>23260000</v>
      </c>
      <c r="G30" s="218"/>
    </row>
    <row r="31" spans="1:7" s="276" customFormat="1">
      <c r="A31" s="352" t="s">
        <v>56</v>
      </c>
      <c r="B31" s="353" t="s">
        <v>155</v>
      </c>
      <c r="C31" s="354">
        <f t="shared" ref="C31:F31" si="12">C32</f>
        <v>42260000</v>
      </c>
      <c r="D31" s="354">
        <f t="shared" si="12"/>
        <v>19000000</v>
      </c>
      <c r="E31" s="354">
        <f t="shared" si="12"/>
        <v>0</v>
      </c>
      <c r="F31" s="354">
        <f t="shared" si="12"/>
        <v>23260000</v>
      </c>
      <c r="G31" s="354"/>
    </row>
    <row r="32" spans="1:7">
      <c r="A32" s="216" t="s">
        <v>10</v>
      </c>
      <c r="B32" s="217" t="s">
        <v>11</v>
      </c>
      <c r="C32" s="478">
        <v>42260000</v>
      </c>
      <c r="D32" s="218">
        <f>'[32]FMP - 1292.001.001.053 B - H'!$G$126</f>
        <v>19000000</v>
      </c>
      <c r="E32" s="218"/>
      <c r="F32" s="218">
        <f>C32-D32+E32</f>
        <v>23260000</v>
      </c>
      <c r="G32" s="218"/>
    </row>
    <row r="33" spans="1:7" s="276" customFormat="1">
      <c r="A33" s="352" t="s">
        <v>58</v>
      </c>
      <c r="B33" s="353" t="s">
        <v>156</v>
      </c>
      <c r="C33" s="354">
        <f t="shared" ref="C33:F33" si="13">C34</f>
        <v>42260000</v>
      </c>
      <c r="D33" s="354">
        <f t="shared" si="13"/>
        <v>18715650</v>
      </c>
      <c r="E33" s="354">
        <f t="shared" si="13"/>
        <v>0</v>
      </c>
      <c r="F33" s="354">
        <f t="shared" si="13"/>
        <v>23544350</v>
      </c>
      <c r="G33" s="354"/>
    </row>
    <row r="34" spans="1:7">
      <c r="A34" s="216" t="s">
        <v>10</v>
      </c>
      <c r="B34" s="217" t="s">
        <v>11</v>
      </c>
      <c r="C34" s="478">
        <v>42260000</v>
      </c>
      <c r="D34" s="218">
        <f>'[32]FMP - 1292.001.001.053 B - H'!$G$147</f>
        <v>18715650</v>
      </c>
      <c r="E34" s="218"/>
      <c r="F34" s="218">
        <f>C34-D34+E34</f>
        <v>23544350</v>
      </c>
      <c r="G34" s="218"/>
    </row>
    <row r="35" spans="1:7" s="276" customFormat="1" ht="31.5">
      <c r="A35" s="352" t="s">
        <v>60</v>
      </c>
      <c r="B35" s="353" t="s">
        <v>157</v>
      </c>
      <c r="C35" s="354">
        <f t="shared" ref="C35:F35" si="14">SUM(C36:C38)</f>
        <v>216102000</v>
      </c>
      <c r="D35" s="354">
        <f t="shared" si="14"/>
        <v>216099756</v>
      </c>
      <c r="E35" s="354">
        <f t="shared" si="14"/>
        <v>0</v>
      </c>
      <c r="F35" s="354">
        <f t="shared" si="14"/>
        <v>2244</v>
      </c>
      <c r="G35" s="354"/>
    </row>
    <row r="36" spans="1:7">
      <c r="A36" s="216" t="s">
        <v>10</v>
      </c>
      <c r="B36" s="217" t="s">
        <v>11</v>
      </c>
      <c r="C36" s="478">
        <v>2225000</v>
      </c>
      <c r="D36" s="218">
        <f>'[32]FMP - 1292.001.001.053 I'!$G$21</f>
        <v>2223000</v>
      </c>
      <c r="E36" s="218"/>
      <c r="F36" s="218">
        <f t="shared" ref="F36:F38" si="15">C36-D36+E36</f>
        <v>2000</v>
      </c>
      <c r="G36" s="218"/>
    </row>
    <row r="37" spans="1:7">
      <c r="A37" s="216" t="s">
        <v>28</v>
      </c>
      <c r="B37" s="217" t="s">
        <v>29</v>
      </c>
      <c r="C37" s="548">
        <v>0</v>
      </c>
      <c r="D37" s="218"/>
      <c r="E37" s="218"/>
      <c r="F37" s="218">
        <f t="shared" si="15"/>
        <v>0</v>
      </c>
      <c r="G37" s="218"/>
    </row>
    <row r="38" spans="1:7">
      <c r="A38" s="216" t="s">
        <v>12</v>
      </c>
      <c r="B38" s="217" t="s">
        <v>13</v>
      </c>
      <c r="C38" s="548">
        <v>213877000</v>
      </c>
      <c r="D38" s="218">
        <f>'[32]FMP - 1292.001.001.053 I'!$G$63</f>
        <v>213876756</v>
      </c>
      <c r="E38" s="218"/>
      <c r="F38" s="218">
        <f t="shared" si="15"/>
        <v>244</v>
      </c>
      <c r="G38" s="218"/>
    </row>
    <row r="39" spans="1:7" s="276" customFormat="1" ht="31.5">
      <c r="A39" s="352" t="s">
        <v>62</v>
      </c>
      <c r="B39" s="353" t="s">
        <v>158</v>
      </c>
      <c r="C39" s="354">
        <f t="shared" ref="C39:F39" si="16">SUM(C40:C43)</f>
        <v>227812000</v>
      </c>
      <c r="D39" s="354">
        <f t="shared" si="16"/>
        <v>0</v>
      </c>
      <c r="E39" s="354">
        <f t="shared" si="16"/>
        <v>0</v>
      </c>
      <c r="F39" s="354">
        <f t="shared" si="16"/>
        <v>227812000</v>
      </c>
      <c r="G39" s="354"/>
    </row>
    <row r="40" spans="1:7">
      <c r="A40" s="216" t="s">
        <v>10</v>
      </c>
      <c r="B40" s="217" t="s">
        <v>11</v>
      </c>
      <c r="C40" s="691">
        <v>126135000</v>
      </c>
      <c r="D40" s="218"/>
      <c r="E40" s="218"/>
      <c r="F40" s="218">
        <f t="shared" ref="F40:F43" si="17">C40-D40+E40</f>
        <v>126135000</v>
      </c>
      <c r="G40" s="218"/>
    </row>
    <row r="41" spans="1:7">
      <c r="A41" s="216" t="s">
        <v>28</v>
      </c>
      <c r="B41" s="217" t="s">
        <v>29</v>
      </c>
      <c r="C41" s="218">
        <v>1555000</v>
      </c>
      <c r="D41" s="218"/>
      <c r="E41" s="218"/>
      <c r="F41" s="218">
        <f t="shared" si="17"/>
        <v>1555000</v>
      </c>
      <c r="G41" s="218"/>
    </row>
    <row r="42" spans="1:7">
      <c r="A42" s="216" t="s">
        <v>77</v>
      </c>
      <c r="B42" s="217" t="s">
        <v>78</v>
      </c>
      <c r="C42" s="218">
        <v>5592000</v>
      </c>
      <c r="D42" s="218"/>
      <c r="E42" s="218"/>
      <c r="F42" s="218">
        <f t="shared" si="17"/>
        <v>5592000</v>
      </c>
      <c r="G42" s="218"/>
    </row>
    <row r="43" spans="1:7">
      <c r="A43" s="216" t="s">
        <v>12</v>
      </c>
      <c r="B43" s="217" t="s">
        <v>13</v>
      </c>
      <c r="C43" s="478">
        <v>94530000</v>
      </c>
      <c r="D43" s="218"/>
      <c r="E43" s="218"/>
      <c r="F43" s="218">
        <f t="shared" si="17"/>
        <v>94530000</v>
      </c>
      <c r="G43" s="218"/>
    </row>
    <row r="44" spans="1:7" s="276" customFormat="1" ht="31.5">
      <c r="A44" s="352" t="s">
        <v>122</v>
      </c>
      <c r="B44" s="353" t="s">
        <v>159</v>
      </c>
      <c r="C44" s="354">
        <f t="shared" ref="C44:F44" si="18">SUM(C45:C48)</f>
        <v>172752000</v>
      </c>
      <c r="D44" s="354">
        <f t="shared" si="18"/>
        <v>145486551</v>
      </c>
      <c r="E44" s="354">
        <f t="shared" si="18"/>
        <v>0</v>
      </c>
      <c r="F44" s="354">
        <f t="shared" si="18"/>
        <v>27265449</v>
      </c>
      <c r="G44" s="354"/>
    </row>
    <row r="45" spans="1:7">
      <c r="A45" s="216" t="s">
        <v>10</v>
      </c>
      <c r="B45" s="217" t="s">
        <v>11</v>
      </c>
      <c r="C45" s="478">
        <v>70295000</v>
      </c>
      <c r="D45" s="218">
        <f>'[33]FMP - 1292.001.001.053 K'!$G$21</f>
        <v>46396100</v>
      </c>
      <c r="E45" s="218"/>
      <c r="F45" s="218">
        <f t="shared" ref="F45:F48" si="19">C45-D45+E45</f>
        <v>23898900</v>
      </c>
      <c r="G45" s="218"/>
    </row>
    <row r="46" spans="1:7">
      <c r="A46" s="216" t="s">
        <v>28</v>
      </c>
      <c r="B46" s="217" t="s">
        <v>29</v>
      </c>
      <c r="C46" s="218">
        <v>1555000</v>
      </c>
      <c r="D46" s="218"/>
      <c r="E46" s="218"/>
      <c r="F46" s="218">
        <f t="shared" si="19"/>
        <v>1555000</v>
      </c>
      <c r="G46" s="218"/>
    </row>
    <row r="47" spans="1:7">
      <c r="A47" s="216" t="s">
        <v>77</v>
      </c>
      <c r="B47" s="217" t="s">
        <v>78</v>
      </c>
      <c r="C47" s="218">
        <v>5592000</v>
      </c>
      <c r="D47" s="218">
        <f>'[33]FMP - 1292.001.001.053 K'!$G$63</f>
        <v>5545455</v>
      </c>
      <c r="E47" s="218"/>
      <c r="F47" s="218">
        <f t="shared" si="19"/>
        <v>46545</v>
      </c>
      <c r="G47" s="218"/>
    </row>
    <row r="48" spans="1:7">
      <c r="A48" s="216" t="s">
        <v>12</v>
      </c>
      <c r="B48" s="217" t="s">
        <v>13</v>
      </c>
      <c r="C48" s="478">
        <v>95310000</v>
      </c>
      <c r="D48" s="218">
        <f>'[33]FMP - 1292.001.001.053 K'!$G$84</f>
        <v>93544996</v>
      </c>
      <c r="E48" s="218"/>
      <c r="F48" s="218">
        <f t="shared" si="19"/>
        <v>1765004</v>
      </c>
      <c r="G48" s="218"/>
    </row>
    <row r="49" spans="1:7" s="276" customFormat="1" ht="31.5">
      <c r="A49" s="352" t="s">
        <v>124</v>
      </c>
      <c r="B49" s="353" t="s">
        <v>160</v>
      </c>
      <c r="C49" s="354">
        <f t="shared" ref="C49:F49" si="20">SUM(C50:C52)</f>
        <v>333079000</v>
      </c>
      <c r="D49" s="354">
        <f t="shared" si="20"/>
        <v>129489621</v>
      </c>
      <c r="E49" s="354">
        <f t="shared" si="20"/>
        <v>0</v>
      </c>
      <c r="F49" s="354">
        <f t="shared" si="20"/>
        <v>203589379</v>
      </c>
      <c r="G49" s="354"/>
    </row>
    <row r="50" spans="1:7">
      <c r="A50" s="216" t="s">
        <v>10</v>
      </c>
      <c r="B50" s="217" t="s">
        <v>11</v>
      </c>
      <c r="C50" s="516">
        <v>77500000</v>
      </c>
      <c r="D50" s="218">
        <f>'[33]FMP - 1292.001.001.053 L'!$G$21</f>
        <v>39965100</v>
      </c>
      <c r="E50" s="218"/>
      <c r="F50" s="218">
        <f t="shared" ref="F50:F52" si="21">C50-D50+E50</f>
        <v>37534900</v>
      </c>
      <c r="G50" s="218"/>
    </row>
    <row r="51" spans="1:7">
      <c r="A51" s="216" t="s">
        <v>33</v>
      </c>
      <c r="B51" s="217" t="s">
        <v>34</v>
      </c>
      <c r="C51" s="691">
        <v>50410000</v>
      </c>
      <c r="D51" s="218">
        <f>'[33]FMP - 1292.001.001.053 L'!$G$42</f>
        <v>2700000</v>
      </c>
      <c r="E51" s="218"/>
      <c r="F51" s="218">
        <f t="shared" si="21"/>
        <v>47710000</v>
      </c>
      <c r="G51" s="218"/>
    </row>
    <row r="52" spans="1:7">
      <c r="A52" s="216" t="s">
        <v>12</v>
      </c>
      <c r="B52" s="217" t="s">
        <v>13</v>
      </c>
      <c r="C52" s="636">
        <v>205169000</v>
      </c>
      <c r="D52" s="218">
        <f>'[33]FMP - 1292.001.001.053 L'!$G$63</f>
        <v>86824521</v>
      </c>
      <c r="E52" s="218"/>
      <c r="F52" s="218">
        <f t="shared" si="21"/>
        <v>118344479</v>
      </c>
      <c r="G52" s="218"/>
    </row>
    <row r="53" spans="1:7" s="276" customFormat="1" ht="31.5">
      <c r="A53" s="352" t="s">
        <v>126</v>
      </c>
      <c r="B53" s="353" t="s">
        <v>161</v>
      </c>
      <c r="C53" s="354">
        <f t="shared" ref="C53:F53" si="22">SUM(C54:C56)</f>
        <v>0</v>
      </c>
      <c r="D53" s="354">
        <f t="shared" si="22"/>
        <v>0</v>
      </c>
      <c r="E53" s="354">
        <f t="shared" si="22"/>
        <v>0</v>
      </c>
      <c r="F53" s="354">
        <f t="shared" si="22"/>
        <v>0</v>
      </c>
      <c r="G53" s="354"/>
    </row>
    <row r="54" spans="1:7">
      <c r="A54" s="216" t="s">
        <v>10</v>
      </c>
      <c r="B54" s="217" t="s">
        <v>11</v>
      </c>
      <c r="C54" s="548">
        <v>0</v>
      </c>
      <c r="D54" s="218"/>
      <c r="E54" s="218"/>
      <c r="F54" s="218">
        <f t="shared" ref="F54:F56" si="23">C54-D54+E54</f>
        <v>0</v>
      </c>
      <c r="G54" s="218"/>
    </row>
    <row r="55" spans="1:7">
      <c r="A55" s="216" t="s">
        <v>28</v>
      </c>
      <c r="B55" s="217" t="s">
        <v>29</v>
      </c>
      <c r="C55" s="548">
        <v>0</v>
      </c>
      <c r="D55" s="218"/>
      <c r="E55" s="218"/>
      <c r="F55" s="218">
        <f t="shared" si="23"/>
        <v>0</v>
      </c>
      <c r="G55" s="218"/>
    </row>
    <row r="56" spans="1:7">
      <c r="A56" s="216" t="s">
        <v>12</v>
      </c>
      <c r="B56" s="217" t="s">
        <v>13</v>
      </c>
      <c r="C56" s="548">
        <v>0</v>
      </c>
      <c r="D56" s="218"/>
      <c r="E56" s="218"/>
      <c r="F56" s="218">
        <f t="shared" si="23"/>
        <v>0</v>
      </c>
      <c r="G56" s="218"/>
    </row>
    <row r="57" spans="1:7" s="276" customFormat="1">
      <c r="A57" s="352" t="s">
        <v>128</v>
      </c>
      <c r="B57" s="353" t="s">
        <v>162</v>
      </c>
      <c r="C57" s="354">
        <f t="shared" ref="C57:F57" si="24">SUM(C58:C60)</f>
        <v>129521000</v>
      </c>
      <c r="D57" s="354">
        <f t="shared" si="24"/>
        <v>845000</v>
      </c>
      <c r="E57" s="354">
        <f t="shared" si="24"/>
        <v>0</v>
      </c>
      <c r="F57" s="354">
        <f t="shared" si="24"/>
        <v>128676000</v>
      </c>
      <c r="G57" s="354"/>
    </row>
    <row r="58" spans="1:7">
      <c r="A58" s="216" t="s">
        <v>10</v>
      </c>
      <c r="B58" s="217" t="s">
        <v>11</v>
      </c>
      <c r="C58" s="594">
        <v>93537000</v>
      </c>
      <c r="D58" s="218">
        <f>'[33]FMP - 1292.001.001.053 N'!$G$21</f>
        <v>845000</v>
      </c>
      <c r="E58" s="218"/>
      <c r="F58" s="218">
        <f t="shared" ref="F58:F60" si="25">C58-D58+E58</f>
        <v>92692000</v>
      </c>
      <c r="G58" s="218"/>
    </row>
    <row r="59" spans="1:7">
      <c r="A59" s="216" t="s">
        <v>33</v>
      </c>
      <c r="B59" s="217" t="s">
        <v>34</v>
      </c>
      <c r="C59" s="594">
        <v>19200000</v>
      </c>
      <c r="D59" s="218"/>
      <c r="E59" s="218"/>
      <c r="F59" s="218">
        <f t="shared" si="25"/>
        <v>19200000</v>
      </c>
      <c r="G59" s="218"/>
    </row>
    <row r="60" spans="1:7">
      <c r="A60" s="216" t="s">
        <v>12</v>
      </c>
      <c r="B60" s="217" t="s">
        <v>13</v>
      </c>
      <c r="C60" s="594">
        <v>16784000</v>
      </c>
      <c r="D60" s="218"/>
      <c r="E60" s="218"/>
      <c r="F60" s="218">
        <f t="shared" si="25"/>
        <v>16784000</v>
      </c>
      <c r="G60" s="218"/>
    </row>
    <row r="61" spans="1:7" s="276" customFormat="1">
      <c r="A61" s="352" t="s">
        <v>145</v>
      </c>
      <c r="B61" s="353" t="s">
        <v>163</v>
      </c>
      <c r="C61" s="354">
        <f t="shared" ref="C61:F61" si="26">SUM(C62:C64)</f>
        <v>354000</v>
      </c>
      <c r="D61" s="354">
        <f t="shared" si="26"/>
        <v>354000</v>
      </c>
      <c r="E61" s="354">
        <f t="shared" si="26"/>
        <v>0</v>
      </c>
      <c r="F61" s="354">
        <f t="shared" si="26"/>
        <v>0</v>
      </c>
      <c r="G61" s="354"/>
    </row>
    <row r="62" spans="1:7">
      <c r="A62" s="216" t="s">
        <v>10</v>
      </c>
      <c r="B62" s="217" t="s">
        <v>11</v>
      </c>
      <c r="C62" s="636">
        <v>354000</v>
      </c>
      <c r="D62" s="218">
        <f>'[33]FMP - 1292.001.001.053 O'!$G$21</f>
        <v>354000</v>
      </c>
      <c r="E62" s="218"/>
      <c r="F62" s="218">
        <f t="shared" ref="F62:F64" si="27">C62-D62+E62</f>
        <v>0</v>
      </c>
      <c r="G62" s="218"/>
    </row>
    <row r="63" spans="1:7">
      <c r="A63" s="216" t="s">
        <v>33</v>
      </c>
      <c r="B63" s="217" t="s">
        <v>34</v>
      </c>
      <c r="C63" s="636">
        <v>0</v>
      </c>
      <c r="D63" s="218"/>
      <c r="E63" s="218"/>
      <c r="F63" s="218">
        <f t="shared" si="27"/>
        <v>0</v>
      </c>
      <c r="G63" s="218"/>
    </row>
    <row r="64" spans="1:7">
      <c r="A64" s="216" t="s">
        <v>12</v>
      </c>
      <c r="B64" s="217" t="s">
        <v>13</v>
      </c>
      <c r="C64" s="636">
        <v>0</v>
      </c>
      <c r="D64" s="218"/>
      <c r="E64" s="218"/>
      <c r="F64" s="218">
        <f t="shared" si="27"/>
        <v>0</v>
      </c>
      <c r="G64" s="218"/>
    </row>
    <row r="65" spans="1:7" s="276" customFormat="1" ht="31.5">
      <c r="A65" s="352" t="s">
        <v>147</v>
      </c>
      <c r="B65" s="353" t="s">
        <v>164</v>
      </c>
      <c r="C65" s="354">
        <f t="shared" ref="C65:F65" si="28">SUM(C66:C67)</f>
        <v>0</v>
      </c>
      <c r="D65" s="354">
        <f t="shared" si="28"/>
        <v>0</v>
      </c>
      <c r="E65" s="354">
        <f t="shared" si="28"/>
        <v>0</v>
      </c>
      <c r="F65" s="354">
        <f t="shared" si="28"/>
        <v>0</v>
      </c>
      <c r="G65" s="354"/>
    </row>
    <row r="66" spans="1:7">
      <c r="A66" s="216" t="s">
        <v>10</v>
      </c>
      <c r="B66" s="217" t="s">
        <v>11</v>
      </c>
      <c r="C66" s="548">
        <v>0</v>
      </c>
      <c r="D66" s="218"/>
      <c r="E66" s="218"/>
      <c r="F66" s="218">
        <f t="shared" ref="F66:F67" si="29">C66-D66+E66</f>
        <v>0</v>
      </c>
      <c r="G66" s="218"/>
    </row>
    <row r="67" spans="1:7">
      <c r="A67" s="216" t="s">
        <v>12</v>
      </c>
      <c r="B67" s="217" t="s">
        <v>13</v>
      </c>
      <c r="C67" s="548">
        <v>0</v>
      </c>
      <c r="D67" s="218"/>
      <c r="E67" s="218"/>
      <c r="F67" s="218">
        <f t="shared" si="29"/>
        <v>0</v>
      </c>
      <c r="G67" s="218"/>
    </row>
    <row r="68" spans="1:7" s="276" customFormat="1">
      <c r="A68" s="352" t="s">
        <v>165</v>
      </c>
      <c r="B68" s="353" t="s">
        <v>144</v>
      </c>
      <c r="C68" s="354">
        <f t="shared" ref="C68:F68" si="30">SUM(C69:C70)</f>
        <v>0</v>
      </c>
      <c r="D68" s="354">
        <f t="shared" si="30"/>
        <v>0</v>
      </c>
      <c r="E68" s="354">
        <f t="shared" si="30"/>
        <v>0</v>
      </c>
      <c r="F68" s="354">
        <f t="shared" si="30"/>
        <v>0</v>
      </c>
      <c r="G68" s="354"/>
    </row>
    <row r="69" spans="1:7">
      <c r="A69" s="216" t="s">
        <v>10</v>
      </c>
      <c r="B69" s="217" t="s">
        <v>11</v>
      </c>
      <c r="C69" s="548">
        <v>0</v>
      </c>
      <c r="D69" s="218"/>
      <c r="E69" s="218"/>
      <c r="F69" s="218">
        <f t="shared" ref="F69:F70" si="31">C69-D69+E69</f>
        <v>0</v>
      </c>
      <c r="G69" s="218"/>
    </row>
    <row r="70" spans="1:7">
      <c r="A70" s="216" t="s">
        <v>12</v>
      </c>
      <c r="B70" s="217" t="s">
        <v>13</v>
      </c>
      <c r="C70" s="548">
        <v>0</v>
      </c>
      <c r="D70" s="218"/>
      <c r="E70" s="218"/>
      <c r="F70" s="218">
        <f t="shared" si="31"/>
        <v>0</v>
      </c>
      <c r="G70" s="218"/>
    </row>
    <row r="71" spans="1:7" s="276" customFormat="1" ht="31.5">
      <c r="A71" s="352" t="s">
        <v>166</v>
      </c>
      <c r="B71" s="353" t="s">
        <v>167</v>
      </c>
      <c r="C71" s="354">
        <f t="shared" ref="C71:F71" si="32">SUM(C72:C76)</f>
        <v>0</v>
      </c>
      <c r="D71" s="354">
        <f t="shared" si="32"/>
        <v>0</v>
      </c>
      <c r="E71" s="354">
        <f t="shared" si="32"/>
        <v>0</v>
      </c>
      <c r="F71" s="354">
        <f t="shared" si="32"/>
        <v>0</v>
      </c>
      <c r="G71" s="354"/>
    </row>
    <row r="72" spans="1:7">
      <c r="A72" s="216" t="s">
        <v>10</v>
      </c>
      <c r="B72" s="217" t="s">
        <v>11</v>
      </c>
      <c r="C72" s="636">
        <v>0</v>
      </c>
      <c r="D72" s="218"/>
      <c r="E72" s="218"/>
      <c r="F72" s="218">
        <f t="shared" ref="F72:F76" si="33">C72-D72+E72</f>
        <v>0</v>
      </c>
      <c r="G72" s="218"/>
    </row>
    <row r="73" spans="1:7">
      <c r="A73" s="216" t="s">
        <v>28</v>
      </c>
      <c r="B73" s="217" t="s">
        <v>29</v>
      </c>
      <c r="C73" s="636">
        <v>0</v>
      </c>
      <c r="D73" s="218"/>
      <c r="E73" s="218"/>
      <c r="F73" s="218">
        <f t="shared" si="33"/>
        <v>0</v>
      </c>
      <c r="G73" s="218"/>
    </row>
    <row r="74" spans="1:7">
      <c r="A74" s="216" t="s">
        <v>77</v>
      </c>
      <c r="B74" s="217" t="s">
        <v>78</v>
      </c>
      <c r="C74" s="636">
        <v>0</v>
      </c>
      <c r="D74" s="218"/>
      <c r="E74" s="218"/>
      <c r="F74" s="218">
        <f t="shared" si="33"/>
        <v>0</v>
      </c>
      <c r="G74" s="218"/>
    </row>
    <row r="75" spans="1:7">
      <c r="A75" s="216" t="s">
        <v>33</v>
      </c>
      <c r="B75" s="217" t="s">
        <v>34</v>
      </c>
      <c r="C75" s="636">
        <v>0</v>
      </c>
      <c r="D75" s="218"/>
      <c r="E75" s="218"/>
      <c r="F75" s="218">
        <f t="shared" si="33"/>
        <v>0</v>
      </c>
      <c r="G75" s="218"/>
    </row>
    <row r="76" spans="1:7">
      <c r="A76" s="216" t="s">
        <v>35</v>
      </c>
      <c r="B76" s="217" t="s">
        <v>36</v>
      </c>
      <c r="C76" s="636">
        <v>0</v>
      </c>
      <c r="D76" s="218"/>
      <c r="E76" s="218"/>
      <c r="F76" s="218">
        <f t="shared" si="33"/>
        <v>0</v>
      </c>
      <c r="G76" s="218"/>
    </row>
    <row r="77" spans="1:7" s="276" customFormat="1">
      <c r="A77" s="615" t="s">
        <v>835</v>
      </c>
      <c r="B77" s="610" t="s">
        <v>836</v>
      </c>
      <c r="C77" s="354">
        <f>SUM(C78:C81)</f>
        <v>0</v>
      </c>
      <c r="D77" s="354">
        <f t="shared" ref="D77:F77" si="34">SUM(D78:D81)</f>
        <v>0</v>
      </c>
      <c r="E77" s="354">
        <f t="shared" si="34"/>
        <v>0</v>
      </c>
      <c r="F77" s="354">
        <f t="shared" si="34"/>
        <v>0</v>
      </c>
      <c r="G77" s="354"/>
    </row>
    <row r="78" spans="1:7">
      <c r="A78" s="596" t="s">
        <v>10</v>
      </c>
      <c r="B78" s="597" t="s">
        <v>11</v>
      </c>
      <c r="C78" s="636">
        <v>0</v>
      </c>
      <c r="D78" s="218"/>
      <c r="E78" s="218"/>
      <c r="F78" s="218">
        <f t="shared" ref="F78:F81" si="35">C78-D78+E78</f>
        <v>0</v>
      </c>
      <c r="G78" s="218"/>
    </row>
    <row r="79" spans="1:7">
      <c r="A79" s="596" t="s">
        <v>28</v>
      </c>
      <c r="B79" s="597" t="s">
        <v>29</v>
      </c>
      <c r="C79" s="636">
        <v>0</v>
      </c>
      <c r="D79" s="218"/>
      <c r="E79" s="218"/>
      <c r="F79" s="218">
        <f t="shared" si="35"/>
        <v>0</v>
      </c>
      <c r="G79" s="218"/>
    </row>
    <row r="80" spans="1:7">
      <c r="A80" s="596" t="s">
        <v>33</v>
      </c>
      <c r="B80" s="597" t="s">
        <v>34</v>
      </c>
      <c r="C80" s="636">
        <v>0</v>
      </c>
      <c r="D80" s="218"/>
      <c r="E80" s="218"/>
      <c r="F80" s="218">
        <f t="shared" si="35"/>
        <v>0</v>
      </c>
      <c r="G80" s="218"/>
    </row>
    <row r="81" spans="1:7">
      <c r="A81" s="596" t="s">
        <v>12</v>
      </c>
      <c r="B81" s="597" t="s">
        <v>13</v>
      </c>
      <c r="C81" s="636">
        <v>0</v>
      </c>
      <c r="D81" s="218"/>
      <c r="E81" s="218"/>
      <c r="F81" s="218">
        <f t="shared" si="35"/>
        <v>0</v>
      </c>
      <c r="G81" s="218"/>
    </row>
    <row r="82" spans="1:7" s="198" customFormat="1">
      <c r="A82" s="285" t="s">
        <v>94</v>
      </c>
      <c r="B82" s="286" t="s">
        <v>168</v>
      </c>
      <c r="C82" s="287">
        <f>SUM(C83,C88,C95,C100)</f>
        <v>496648000</v>
      </c>
      <c r="D82" s="287">
        <f t="shared" ref="D82:F82" si="36">SUM(D83,D88,D95,D100)</f>
        <v>332084292</v>
      </c>
      <c r="E82" s="287">
        <f t="shared" si="36"/>
        <v>0</v>
      </c>
      <c r="F82" s="287">
        <f t="shared" si="36"/>
        <v>164563708</v>
      </c>
      <c r="G82" s="287"/>
    </row>
    <row r="83" spans="1:7" s="276" customFormat="1" ht="31.5">
      <c r="A83" s="340" t="s">
        <v>42</v>
      </c>
      <c r="B83" s="341" t="s">
        <v>171</v>
      </c>
      <c r="C83" s="342">
        <f t="shared" ref="C83:F83" si="37">SUM(C84:C87)</f>
        <v>150413000</v>
      </c>
      <c r="D83" s="342">
        <f t="shared" si="37"/>
        <v>34671525</v>
      </c>
      <c r="E83" s="342">
        <f t="shared" si="37"/>
        <v>0</v>
      </c>
      <c r="F83" s="342">
        <f t="shared" si="37"/>
        <v>115741475</v>
      </c>
      <c r="G83" s="342"/>
    </row>
    <row r="84" spans="1:7">
      <c r="A84" s="216" t="s">
        <v>10</v>
      </c>
      <c r="B84" s="217" t="s">
        <v>11</v>
      </c>
      <c r="C84" s="478">
        <v>57573000</v>
      </c>
      <c r="D84" s="218">
        <f>'[34]FMP - 1292.001.001.054 C'!$G$21</f>
        <v>17239525</v>
      </c>
      <c r="E84" s="218"/>
      <c r="F84" s="218">
        <f t="shared" ref="F84:F87" si="38">C84-D84+E84</f>
        <v>40333475</v>
      </c>
      <c r="G84" s="218"/>
    </row>
    <row r="85" spans="1:7">
      <c r="A85" s="216" t="s">
        <v>28</v>
      </c>
      <c r="B85" s="217" t="s">
        <v>29</v>
      </c>
      <c r="C85" s="516">
        <v>75000000</v>
      </c>
      <c r="D85" s="218"/>
      <c r="E85" s="218"/>
      <c r="F85" s="218">
        <f t="shared" si="38"/>
        <v>75000000</v>
      </c>
      <c r="G85" s="218"/>
    </row>
    <row r="86" spans="1:7">
      <c r="A86" s="216" t="s">
        <v>12</v>
      </c>
      <c r="B86" s="217" t="s">
        <v>13</v>
      </c>
      <c r="C86" s="478">
        <v>13760000</v>
      </c>
      <c r="D86" s="218">
        <f>'[34]FMP - 1292.001.001.054 C'!$G$63</f>
        <v>13760000</v>
      </c>
      <c r="E86" s="218"/>
      <c r="F86" s="218">
        <f t="shared" si="38"/>
        <v>0</v>
      </c>
      <c r="G86" s="218"/>
    </row>
    <row r="87" spans="1:7">
      <c r="A87" s="216" t="s">
        <v>68</v>
      </c>
      <c r="B87" s="217" t="s">
        <v>69</v>
      </c>
      <c r="C87" s="218">
        <v>4080000</v>
      </c>
      <c r="D87" s="218">
        <f>'[34]FMP - 1292.001.001.054 C'!$G$84</f>
        <v>3672000</v>
      </c>
      <c r="E87" s="218"/>
      <c r="F87" s="218">
        <f t="shared" si="38"/>
        <v>408000</v>
      </c>
      <c r="G87" s="218"/>
    </row>
    <row r="88" spans="1:7" s="276" customFormat="1" ht="31.5">
      <c r="A88" s="352" t="s">
        <v>44</v>
      </c>
      <c r="B88" s="678" t="s">
        <v>860</v>
      </c>
      <c r="C88" s="354">
        <f t="shared" ref="C88:F88" si="39">SUM(C89:C94)</f>
        <v>213135000</v>
      </c>
      <c r="D88" s="354">
        <f t="shared" si="39"/>
        <v>164647767</v>
      </c>
      <c r="E88" s="354">
        <f t="shared" si="39"/>
        <v>0</v>
      </c>
      <c r="F88" s="354">
        <f t="shared" si="39"/>
        <v>48487233</v>
      </c>
      <c r="G88" s="354"/>
    </row>
    <row r="89" spans="1:7">
      <c r="A89" s="216" t="s">
        <v>10</v>
      </c>
      <c r="B89" s="217" t="s">
        <v>11</v>
      </c>
      <c r="C89" s="516">
        <v>83635000</v>
      </c>
      <c r="D89" s="218">
        <f>'[34]FMP - 1292.001.001.054 D'!$G$21</f>
        <v>54141500</v>
      </c>
      <c r="E89" s="218"/>
      <c r="F89" s="218">
        <f t="shared" ref="F89:F94" si="40">C89-D89+E89</f>
        <v>29493500</v>
      </c>
      <c r="G89" s="218"/>
    </row>
    <row r="90" spans="1:7">
      <c r="A90" s="216" t="s">
        <v>28</v>
      </c>
      <c r="B90" s="217" t="s">
        <v>29</v>
      </c>
      <c r="C90" s="683">
        <v>13500000</v>
      </c>
      <c r="D90" s="218">
        <f>'[34]FMP - 1292.001.001.054 D'!$G$42</f>
        <v>13450000</v>
      </c>
      <c r="E90" s="218"/>
      <c r="F90" s="218">
        <f t="shared" si="40"/>
        <v>50000</v>
      </c>
      <c r="G90" s="218"/>
    </row>
    <row r="91" spans="1:7">
      <c r="A91" s="679" t="s">
        <v>858</v>
      </c>
      <c r="B91" s="680" t="s">
        <v>859</v>
      </c>
      <c r="C91" s="691">
        <v>16500000</v>
      </c>
      <c r="D91" s="218"/>
      <c r="E91" s="218"/>
      <c r="F91" s="218">
        <f t="shared" si="40"/>
        <v>16500000</v>
      </c>
      <c r="G91" s="218"/>
    </row>
    <row r="92" spans="1:7">
      <c r="A92" s="216" t="s">
        <v>77</v>
      </c>
      <c r="B92" s="217" t="s">
        <v>78</v>
      </c>
      <c r="C92" s="516">
        <v>0</v>
      </c>
      <c r="D92" s="218"/>
      <c r="E92" s="218"/>
      <c r="F92" s="218">
        <f t="shared" si="40"/>
        <v>0</v>
      </c>
      <c r="G92" s="218"/>
    </row>
    <row r="93" spans="1:7">
      <c r="A93" s="216" t="s">
        <v>33</v>
      </c>
      <c r="B93" s="217" t="s">
        <v>34</v>
      </c>
      <c r="C93" s="673">
        <v>35200000</v>
      </c>
      <c r="D93" s="218">
        <f>'[34]FMP - 1292.001.001.054 D'!$G$84</f>
        <v>34400000</v>
      </c>
      <c r="E93" s="218"/>
      <c r="F93" s="218">
        <f t="shared" si="40"/>
        <v>800000</v>
      </c>
      <c r="G93" s="218"/>
    </row>
    <row r="94" spans="1:7">
      <c r="A94" s="216" t="s">
        <v>12</v>
      </c>
      <c r="B94" s="217" t="s">
        <v>13</v>
      </c>
      <c r="C94" s="673">
        <v>64300000</v>
      </c>
      <c r="D94" s="218">
        <f>'[34]FMP - 1292.001.001.054 D'!$G$105</f>
        <v>62656267</v>
      </c>
      <c r="E94" s="218"/>
      <c r="F94" s="218">
        <f t="shared" si="40"/>
        <v>1643733</v>
      </c>
      <c r="G94" s="218"/>
    </row>
    <row r="95" spans="1:7" s="276" customFormat="1" ht="31.5">
      <c r="A95" s="352" t="s">
        <v>58</v>
      </c>
      <c r="B95" s="353" t="s">
        <v>176</v>
      </c>
      <c r="C95" s="354">
        <f t="shared" ref="C95:F95" si="41">SUM(C96:C99)</f>
        <v>0</v>
      </c>
      <c r="D95" s="354">
        <f t="shared" si="41"/>
        <v>0</v>
      </c>
      <c r="E95" s="354">
        <f t="shared" si="41"/>
        <v>0</v>
      </c>
      <c r="F95" s="354">
        <f t="shared" si="41"/>
        <v>0</v>
      </c>
      <c r="G95" s="354"/>
    </row>
    <row r="96" spans="1:7">
      <c r="A96" s="216" t="s">
        <v>10</v>
      </c>
      <c r="B96" s="217" t="s">
        <v>11</v>
      </c>
      <c r="C96" s="636">
        <v>0</v>
      </c>
      <c r="D96" s="218"/>
      <c r="E96" s="218"/>
      <c r="F96" s="218">
        <f t="shared" ref="F96:F99" si="42">C96-D96+E96</f>
        <v>0</v>
      </c>
      <c r="G96" s="218"/>
    </row>
    <row r="97" spans="1:7">
      <c r="A97" s="216" t="s">
        <v>28</v>
      </c>
      <c r="B97" s="217" t="s">
        <v>29</v>
      </c>
      <c r="C97" s="636">
        <v>0</v>
      </c>
      <c r="D97" s="218"/>
      <c r="E97" s="218"/>
      <c r="F97" s="218">
        <f t="shared" si="42"/>
        <v>0</v>
      </c>
      <c r="G97" s="218"/>
    </row>
    <row r="98" spans="1:7">
      <c r="A98" s="216" t="s">
        <v>33</v>
      </c>
      <c r="B98" s="217" t="s">
        <v>34</v>
      </c>
      <c r="C98" s="636">
        <v>0</v>
      </c>
      <c r="D98" s="218"/>
      <c r="E98" s="218"/>
      <c r="F98" s="218">
        <f t="shared" si="42"/>
        <v>0</v>
      </c>
      <c r="G98" s="218"/>
    </row>
    <row r="99" spans="1:7">
      <c r="A99" s="216" t="s">
        <v>12</v>
      </c>
      <c r="B99" s="217" t="s">
        <v>13</v>
      </c>
      <c r="C99" s="636">
        <v>0</v>
      </c>
      <c r="D99" s="218"/>
      <c r="E99" s="218"/>
      <c r="F99" s="218">
        <f t="shared" si="42"/>
        <v>0</v>
      </c>
      <c r="G99" s="218"/>
    </row>
    <row r="100" spans="1:7" s="276" customFormat="1">
      <c r="A100" s="578" t="s">
        <v>824</v>
      </c>
      <c r="B100" s="579" t="s">
        <v>825</v>
      </c>
      <c r="C100" s="354">
        <f>SUM(C101:C102)</f>
        <v>133100000</v>
      </c>
      <c r="D100" s="354">
        <f t="shared" ref="D100:F100" si="43">SUM(D101:D102)</f>
        <v>132765000</v>
      </c>
      <c r="E100" s="354">
        <f t="shared" si="43"/>
        <v>0</v>
      </c>
      <c r="F100" s="354">
        <f t="shared" si="43"/>
        <v>335000</v>
      </c>
      <c r="G100" s="354"/>
    </row>
    <row r="101" spans="1:7">
      <c r="A101" s="584" t="s">
        <v>10</v>
      </c>
      <c r="B101" s="585" t="s">
        <v>11</v>
      </c>
      <c r="C101" s="586">
        <v>28080000</v>
      </c>
      <c r="D101" s="218">
        <f>'[34]FMP - 1292.001.001.054 J'!$G$21</f>
        <v>28080000</v>
      </c>
      <c r="E101" s="218"/>
      <c r="F101" s="218">
        <f t="shared" ref="F101:F102" si="44">C101-D101+E101</f>
        <v>0</v>
      </c>
      <c r="G101" s="218"/>
    </row>
    <row r="102" spans="1:7">
      <c r="A102" s="584" t="s">
        <v>28</v>
      </c>
      <c r="B102" s="585" t="s">
        <v>29</v>
      </c>
      <c r="C102" s="586">
        <v>105020000</v>
      </c>
      <c r="D102" s="218">
        <f>'[34]FMP - 1292.001.001.054 J'!$G$42</f>
        <v>104685000</v>
      </c>
      <c r="E102" s="218"/>
      <c r="F102" s="218">
        <f t="shared" si="44"/>
        <v>335000</v>
      </c>
      <c r="G102" s="218"/>
    </row>
    <row r="103" spans="1:7" s="198" customFormat="1">
      <c r="A103" s="285" t="s">
        <v>177</v>
      </c>
      <c r="B103" s="286" t="s">
        <v>178</v>
      </c>
      <c r="C103" s="287">
        <f>SUM(C104)</f>
        <v>119970000</v>
      </c>
      <c r="D103" s="287">
        <f t="shared" ref="D103:F103" si="45">SUM(D104)</f>
        <v>33784170</v>
      </c>
      <c r="E103" s="287">
        <f t="shared" si="45"/>
        <v>0</v>
      </c>
      <c r="F103" s="287">
        <f t="shared" si="45"/>
        <v>86185830</v>
      </c>
      <c r="G103" s="287"/>
    </row>
    <row r="104" spans="1:7" s="276" customFormat="1">
      <c r="A104" s="340" t="s">
        <v>60</v>
      </c>
      <c r="B104" s="341" t="s">
        <v>187</v>
      </c>
      <c r="C104" s="342">
        <f t="shared" ref="C104:F104" si="46">SUM(C105:C107)</f>
        <v>119970000</v>
      </c>
      <c r="D104" s="342">
        <f t="shared" si="46"/>
        <v>33784170</v>
      </c>
      <c r="E104" s="342">
        <f t="shared" si="46"/>
        <v>0</v>
      </c>
      <c r="F104" s="342">
        <f t="shared" si="46"/>
        <v>86185830</v>
      </c>
      <c r="G104" s="342"/>
    </row>
    <row r="105" spans="1:7">
      <c r="A105" s="216" t="s">
        <v>10</v>
      </c>
      <c r="B105" s="217" t="s">
        <v>11</v>
      </c>
      <c r="C105" s="478">
        <v>26520000</v>
      </c>
      <c r="D105" s="218">
        <f>'[35]FMP - 1292.001.001.055 I'!$G$21</f>
        <v>3124170</v>
      </c>
      <c r="E105" s="218"/>
      <c r="F105" s="218">
        <f t="shared" ref="F105:F107" si="47">C105-D105+E105</f>
        <v>23395830</v>
      </c>
      <c r="G105" s="218"/>
    </row>
    <row r="106" spans="1:7">
      <c r="A106" s="216" t="s">
        <v>83</v>
      </c>
      <c r="B106" s="217" t="s">
        <v>84</v>
      </c>
      <c r="C106" s="218">
        <v>57600000</v>
      </c>
      <c r="D106" s="218">
        <f>'[35]FMP - 1292.001.001.055 I'!$G$42</f>
        <v>28560000</v>
      </c>
      <c r="E106" s="218"/>
      <c r="F106" s="218">
        <f t="shared" si="47"/>
        <v>29040000</v>
      </c>
      <c r="G106" s="218"/>
    </row>
    <row r="107" spans="1:7">
      <c r="A107" s="216" t="s">
        <v>12</v>
      </c>
      <c r="B107" s="217" t="s">
        <v>13</v>
      </c>
      <c r="C107" s="478">
        <v>35850000</v>
      </c>
      <c r="D107" s="218">
        <f>'[35]FMP - 1292.001.001.055 I'!$G$63</f>
        <v>2100000</v>
      </c>
      <c r="E107" s="218"/>
      <c r="F107" s="218">
        <f t="shared" si="47"/>
        <v>33750000</v>
      </c>
      <c r="G107" s="218"/>
    </row>
    <row r="108" spans="1:7" s="198" customFormat="1" ht="31.5">
      <c r="A108" s="285" t="s">
        <v>202</v>
      </c>
      <c r="B108" s="286" t="s">
        <v>203</v>
      </c>
      <c r="C108" s="287">
        <f>SUM(C109,C113)</f>
        <v>0</v>
      </c>
      <c r="D108" s="287">
        <f t="shared" ref="D108:F108" si="48">SUM(D109,D113)</f>
        <v>0</v>
      </c>
      <c r="E108" s="287">
        <f t="shared" si="48"/>
        <v>0</v>
      </c>
      <c r="F108" s="287">
        <f t="shared" si="48"/>
        <v>0</v>
      </c>
      <c r="G108" s="287"/>
    </row>
    <row r="109" spans="1:7" s="276" customFormat="1" ht="31.5">
      <c r="A109" s="340" t="s">
        <v>42</v>
      </c>
      <c r="B109" s="341" t="s">
        <v>206</v>
      </c>
      <c r="C109" s="342">
        <f t="shared" ref="C109:F109" si="49">SUM(C110:C112)</f>
        <v>0</v>
      </c>
      <c r="D109" s="342">
        <f t="shared" si="49"/>
        <v>0</v>
      </c>
      <c r="E109" s="342">
        <f t="shared" si="49"/>
        <v>0</v>
      </c>
      <c r="F109" s="342">
        <f t="shared" si="49"/>
        <v>0</v>
      </c>
      <c r="G109" s="342"/>
    </row>
    <row r="110" spans="1:7">
      <c r="A110" s="216" t="s">
        <v>10</v>
      </c>
      <c r="B110" s="217" t="s">
        <v>11</v>
      </c>
      <c r="C110" s="548">
        <v>0</v>
      </c>
      <c r="D110" s="218"/>
      <c r="E110" s="218"/>
      <c r="F110" s="218">
        <f t="shared" ref="F110:F112" si="50">C110-D110+E110</f>
        <v>0</v>
      </c>
      <c r="G110" s="218"/>
    </row>
    <row r="111" spans="1:7">
      <c r="A111" s="216" t="s">
        <v>33</v>
      </c>
      <c r="B111" s="217" t="s">
        <v>34</v>
      </c>
      <c r="C111" s="548">
        <v>0</v>
      </c>
      <c r="D111" s="218"/>
      <c r="E111" s="218"/>
      <c r="F111" s="218">
        <f t="shared" si="50"/>
        <v>0</v>
      </c>
      <c r="G111" s="218"/>
    </row>
    <row r="112" spans="1:7">
      <c r="A112" s="216" t="s">
        <v>12</v>
      </c>
      <c r="B112" s="217" t="s">
        <v>13</v>
      </c>
      <c r="C112" s="548">
        <v>0</v>
      </c>
      <c r="D112" s="218"/>
      <c r="E112" s="218"/>
      <c r="F112" s="218">
        <f t="shared" si="50"/>
        <v>0</v>
      </c>
      <c r="G112" s="218"/>
    </row>
    <row r="113" spans="1:7" s="276" customFormat="1" ht="31.5">
      <c r="A113" s="352" t="s">
        <v>44</v>
      </c>
      <c r="B113" s="353" t="s">
        <v>207</v>
      </c>
      <c r="C113" s="354">
        <f t="shared" ref="C113:F113" si="51">SUM(C114:C115)</f>
        <v>0</v>
      </c>
      <c r="D113" s="354">
        <f t="shared" si="51"/>
        <v>0</v>
      </c>
      <c r="E113" s="354">
        <f t="shared" si="51"/>
        <v>0</v>
      </c>
      <c r="F113" s="354">
        <f t="shared" si="51"/>
        <v>0</v>
      </c>
      <c r="G113" s="354"/>
    </row>
    <row r="114" spans="1:7">
      <c r="A114" s="216" t="s">
        <v>28</v>
      </c>
      <c r="B114" s="217" t="s">
        <v>29</v>
      </c>
      <c r="C114" s="548">
        <v>0</v>
      </c>
      <c r="D114" s="218"/>
      <c r="E114" s="218"/>
      <c r="F114" s="218">
        <f t="shared" ref="F114:F115" si="52">C114-D114+E114</f>
        <v>0</v>
      </c>
      <c r="G114" s="218"/>
    </row>
    <row r="115" spans="1:7">
      <c r="A115" s="216" t="s">
        <v>12</v>
      </c>
      <c r="B115" s="217" t="s">
        <v>13</v>
      </c>
      <c r="C115" s="548">
        <v>0</v>
      </c>
      <c r="D115" s="218"/>
      <c r="E115" s="218"/>
      <c r="F115" s="218">
        <f t="shared" si="52"/>
        <v>0</v>
      </c>
      <c r="G115" s="218"/>
    </row>
    <row r="116" spans="1:7">
      <c r="A116" s="193"/>
      <c r="B116" s="194"/>
      <c r="C116" s="195"/>
      <c r="D116" s="195"/>
      <c r="E116" s="195"/>
      <c r="F116" s="195"/>
      <c r="G116" s="195"/>
    </row>
    <row r="117" spans="1:7" s="271" customFormat="1">
      <c r="A117" s="377" t="s">
        <v>350</v>
      </c>
      <c r="B117" s="378" t="s">
        <v>705</v>
      </c>
      <c r="C117" s="379">
        <f>SUM(C118,C125)</f>
        <v>325671000</v>
      </c>
      <c r="D117" s="379">
        <f t="shared" ref="D117:F117" si="53">SUM(D118,D125)</f>
        <v>96663000</v>
      </c>
      <c r="E117" s="379">
        <f t="shared" si="53"/>
        <v>0</v>
      </c>
      <c r="F117" s="379">
        <f t="shared" si="53"/>
        <v>229008000</v>
      </c>
      <c r="G117" s="270">
        <f>D117/C117*100%</f>
        <v>0.29681181314885269</v>
      </c>
    </row>
    <row r="118" spans="1:7" s="198" customFormat="1">
      <c r="A118" s="196" t="s">
        <v>14</v>
      </c>
      <c r="B118" s="197" t="s">
        <v>359</v>
      </c>
      <c r="C118" s="68">
        <f>C119</f>
        <v>137411000</v>
      </c>
      <c r="D118" s="68">
        <f t="shared" ref="D118:F118" si="54">D119</f>
        <v>31788000</v>
      </c>
      <c r="E118" s="68">
        <f t="shared" si="54"/>
        <v>0</v>
      </c>
      <c r="F118" s="68">
        <f t="shared" si="54"/>
        <v>105623000</v>
      </c>
      <c r="G118" s="68"/>
    </row>
    <row r="119" spans="1:7" s="276" customFormat="1" ht="31.5">
      <c r="A119" s="340" t="s">
        <v>18</v>
      </c>
      <c r="B119" s="341" t="s">
        <v>361</v>
      </c>
      <c r="C119" s="342">
        <f t="shared" ref="C119:F119" si="55">SUM(C120:C124)</f>
        <v>137411000</v>
      </c>
      <c r="D119" s="342">
        <f t="shared" si="55"/>
        <v>31788000</v>
      </c>
      <c r="E119" s="342">
        <f t="shared" si="55"/>
        <v>0</v>
      </c>
      <c r="F119" s="342">
        <f t="shared" si="55"/>
        <v>105623000</v>
      </c>
      <c r="G119" s="342"/>
    </row>
    <row r="120" spans="1:7">
      <c r="A120" s="216" t="s">
        <v>10</v>
      </c>
      <c r="B120" s="217" t="s">
        <v>11</v>
      </c>
      <c r="C120" s="636">
        <v>6950000</v>
      </c>
      <c r="D120" s="218">
        <f>'[36]FMP - 1292.007.052 B '!$G$21</f>
        <v>2908000</v>
      </c>
      <c r="E120" s="218"/>
      <c r="F120" s="218">
        <f t="shared" ref="F120:F124" si="56">C120-D120+E120</f>
        <v>4042000</v>
      </c>
      <c r="G120" s="218"/>
    </row>
    <row r="121" spans="1:7">
      <c r="A121" s="216" t="s">
        <v>83</v>
      </c>
      <c r="B121" s="217" t="s">
        <v>84</v>
      </c>
      <c r="C121" s="636">
        <v>60060000</v>
      </c>
      <c r="D121" s="218">
        <f>'[36]FMP - 1292.007.052 B '!$G$42</f>
        <v>28880000</v>
      </c>
      <c r="E121" s="218"/>
      <c r="F121" s="218">
        <f t="shared" si="56"/>
        <v>31180000</v>
      </c>
      <c r="G121" s="218"/>
    </row>
    <row r="122" spans="1:7">
      <c r="A122" s="659" t="s">
        <v>28</v>
      </c>
      <c r="B122" s="652" t="s">
        <v>29</v>
      </c>
      <c r="C122" s="636">
        <v>43217000</v>
      </c>
      <c r="D122" s="218"/>
      <c r="E122" s="218"/>
      <c r="F122" s="218">
        <f t="shared" si="56"/>
        <v>43217000</v>
      </c>
      <c r="G122" s="218"/>
    </row>
    <row r="123" spans="1:7">
      <c r="A123" s="216" t="s">
        <v>33</v>
      </c>
      <c r="B123" s="217" t="s">
        <v>34</v>
      </c>
      <c r="C123" s="636">
        <v>5400000</v>
      </c>
      <c r="D123" s="218"/>
      <c r="E123" s="218"/>
      <c r="F123" s="218">
        <f t="shared" si="56"/>
        <v>5400000</v>
      </c>
      <c r="G123" s="218"/>
    </row>
    <row r="124" spans="1:7">
      <c r="A124" s="216" t="s">
        <v>12</v>
      </c>
      <c r="B124" s="217" t="s">
        <v>13</v>
      </c>
      <c r="C124" s="636">
        <v>21784000</v>
      </c>
      <c r="D124" s="218"/>
      <c r="E124" s="218"/>
      <c r="F124" s="218">
        <f t="shared" si="56"/>
        <v>21784000</v>
      </c>
      <c r="G124" s="218"/>
    </row>
    <row r="125" spans="1:7" s="198" customFormat="1">
      <c r="A125" s="285" t="s">
        <v>20</v>
      </c>
      <c r="B125" s="286" t="s">
        <v>363</v>
      </c>
      <c r="C125" s="287">
        <f>SUM(C126,C131,C136,C141,C146,C151,C156,C161,C166,C171,C176)</f>
        <v>188260000</v>
      </c>
      <c r="D125" s="287">
        <f t="shared" ref="D125:F125" si="57">SUM(D126,D131,D136,D141,D146,D151,D156,D161,D166,D171,D176)</f>
        <v>64875000</v>
      </c>
      <c r="E125" s="287">
        <f t="shared" si="57"/>
        <v>0</v>
      </c>
      <c r="F125" s="287">
        <f t="shared" si="57"/>
        <v>123385000</v>
      </c>
      <c r="G125" s="287"/>
    </row>
    <row r="126" spans="1:7" s="276" customFormat="1">
      <c r="A126" s="340" t="s">
        <v>56</v>
      </c>
      <c r="B126" s="341" t="s">
        <v>370</v>
      </c>
      <c r="C126" s="342">
        <f t="shared" ref="C126:F126" si="58">SUM(C127:C130)</f>
        <v>37652000</v>
      </c>
      <c r="D126" s="342">
        <f t="shared" si="58"/>
        <v>13780000</v>
      </c>
      <c r="E126" s="342">
        <f t="shared" si="58"/>
        <v>0</v>
      </c>
      <c r="F126" s="342">
        <f t="shared" si="58"/>
        <v>23872000</v>
      </c>
      <c r="G126" s="342"/>
    </row>
    <row r="127" spans="1:7" ht="18" customHeight="1">
      <c r="A127" s="216" t="s">
        <v>10</v>
      </c>
      <c r="B127" s="217" t="s">
        <v>11</v>
      </c>
      <c r="C127" s="478">
        <v>7600000</v>
      </c>
      <c r="D127" s="218"/>
      <c r="E127" s="218"/>
      <c r="F127" s="218">
        <f t="shared" ref="F127:F130" si="59">C127-D127+E127</f>
        <v>7600000</v>
      </c>
      <c r="G127" s="218"/>
    </row>
    <row r="128" spans="1:7">
      <c r="A128" s="216" t="s">
        <v>83</v>
      </c>
      <c r="B128" s="217" t="s">
        <v>84</v>
      </c>
      <c r="C128" s="478">
        <v>21720000</v>
      </c>
      <c r="D128" s="218">
        <f>'[37]FMP - 1292.007.053 G'!$G$42</f>
        <v>9680000</v>
      </c>
      <c r="E128" s="218"/>
      <c r="F128" s="218">
        <f t="shared" si="59"/>
        <v>12040000</v>
      </c>
      <c r="G128" s="218"/>
    </row>
    <row r="129" spans="1:7">
      <c r="A129" s="216" t="s">
        <v>33</v>
      </c>
      <c r="B129" s="217" t="s">
        <v>34</v>
      </c>
      <c r="C129" s="478">
        <v>4000000</v>
      </c>
      <c r="D129" s="218"/>
      <c r="E129" s="218"/>
      <c r="F129" s="218">
        <f t="shared" si="59"/>
        <v>4000000</v>
      </c>
      <c r="G129" s="218"/>
    </row>
    <row r="130" spans="1:7">
      <c r="A130" s="216" t="s">
        <v>12</v>
      </c>
      <c r="B130" s="217" t="s">
        <v>13</v>
      </c>
      <c r="C130" s="478">
        <v>4332000</v>
      </c>
      <c r="D130" s="218">
        <f>'[37]FMP - 1292.007.053 G'!$G$84</f>
        <v>4100000</v>
      </c>
      <c r="E130" s="218"/>
      <c r="F130" s="218">
        <f t="shared" si="59"/>
        <v>232000</v>
      </c>
      <c r="G130" s="218"/>
    </row>
    <row r="131" spans="1:7" s="276" customFormat="1">
      <c r="A131" s="352" t="s">
        <v>58</v>
      </c>
      <c r="B131" s="353" t="s">
        <v>371</v>
      </c>
      <c r="C131" s="354">
        <f t="shared" ref="C131:F131" si="60">SUM(C132:C135)</f>
        <v>37652000</v>
      </c>
      <c r="D131" s="354">
        <f t="shared" si="60"/>
        <v>10780000</v>
      </c>
      <c r="E131" s="354">
        <f t="shared" si="60"/>
        <v>0</v>
      </c>
      <c r="F131" s="354">
        <f t="shared" si="60"/>
        <v>26872000</v>
      </c>
      <c r="G131" s="354"/>
    </row>
    <row r="132" spans="1:7">
      <c r="A132" s="216" t="s">
        <v>10</v>
      </c>
      <c r="B132" s="217" t="s">
        <v>11</v>
      </c>
      <c r="C132" s="478">
        <v>7600000</v>
      </c>
      <c r="D132" s="218"/>
      <c r="E132" s="218"/>
      <c r="F132" s="218">
        <f t="shared" ref="F132:F135" si="61">C132-D132+E132</f>
        <v>7600000</v>
      </c>
      <c r="G132" s="218"/>
    </row>
    <row r="133" spans="1:7">
      <c r="A133" s="216" t="s">
        <v>83</v>
      </c>
      <c r="B133" s="217" t="s">
        <v>84</v>
      </c>
      <c r="C133" s="478">
        <v>21720000</v>
      </c>
      <c r="D133" s="218">
        <f>'[37]FMP - 1292.007.053 H'!$G$42</f>
        <v>10780000</v>
      </c>
      <c r="E133" s="218"/>
      <c r="F133" s="218">
        <f t="shared" si="61"/>
        <v>10940000</v>
      </c>
      <c r="G133" s="218"/>
    </row>
    <row r="134" spans="1:7">
      <c r="A134" s="216" t="s">
        <v>33</v>
      </c>
      <c r="B134" s="217" t="s">
        <v>34</v>
      </c>
      <c r="C134" s="478">
        <v>4000000</v>
      </c>
      <c r="D134" s="218"/>
      <c r="E134" s="218"/>
      <c r="F134" s="218">
        <f t="shared" si="61"/>
        <v>4000000</v>
      </c>
      <c r="G134" s="218"/>
    </row>
    <row r="135" spans="1:7">
      <c r="A135" s="216" t="s">
        <v>12</v>
      </c>
      <c r="B135" s="217" t="s">
        <v>13</v>
      </c>
      <c r="C135" s="478">
        <v>4332000</v>
      </c>
      <c r="D135" s="218"/>
      <c r="E135" s="218"/>
      <c r="F135" s="218">
        <f t="shared" si="61"/>
        <v>4332000</v>
      </c>
      <c r="G135" s="218"/>
    </row>
    <row r="136" spans="1:7" s="276" customFormat="1">
      <c r="A136" s="352" t="s">
        <v>60</v>
      </c>
      <c r="B136" s="353" t="s">
        <v>372</v>
      </c>
      <c r="C136" s="354">
        <f t="shared" ref="C136:F136" si="62">SUM(C137:C140)</f>
        <v>37652000</v>
      </c>
      <c r="D136" s="354">
        <f t="shared" si="62"/>
        <v>8180000</v>
      </c>
      <c r="E136" s="354">
        <f t="shared" si="62"/>
        <v>0</v>
      </c>
      <c r="F136" s="354">
        <f t="shared" si="62"/>
        <v>29472000</v>
      </c>
      <c r="G136" s="354"/>
    </row>
    <row r="137" spans="1:7">
      <c r="A137" s="216" t="s">
        <v>10</v>
      </c>
      <c r="B137" s="217" t="s">
        <v>11</v>
      </c>
      <c r="C137" s="478">
        <v>7600000</v>
      </c>
      <c r="D137" s="218"/>
      <c r="E137" s="218"/>
      <c r="F137" s="218">
        <f t="shared" ref="F137:F140" si="63">C137-D137+E137</f>
        <v>7600000</v>
      </c>
      <c r="G137" s="218"/>
    </row>
    <row r="138" spans="1:7">
      <c r="A138" s="216" t="s">
        <v>83</v>
      </c>
      <c r="B138" s="217" t="s">
        <v>84</v>
      </c>
      <c r="C138" s="478">
        <v>21720000</v>
      </c>
      <c r="D138" s="218">
        <f>'[37]FMP - 1292.007.053 I'!$G$42</f>
        <v>8180000</v>
      </c>
      <c r="E138" s="218"/>
      <c r="F138" s="218">
        <f t="shared" si="63"/>
        <v>13540000</v>
      </c>
      <c r="G138" s="218"/>
    </row>
    <row r="139" spans="1:7">
      <c r="A139" s="216" t="s">
        <v>33</v>
      </c>
      <c r="B139" s="217" t="s">
        <v>34</v>
      </c>
      <c r="C139" s="478">
        <v>4000000</v>
      </c>
      <c r="D139" s="218"/>
      <c r="E139" s="218"/>
      <c r="F139" s="218">
        <f t="shared" si="63"/>
        <v>4000000</v>
      </c>
      <c r="G139" s="218"/>
    </row>
    <row r="140" spans="1:7">
      <c r="A140" s="216" t="s">
        <v>12</v>
      </c>
      <c r="B140" s="217" t="s">
        <v>13</v>
      </c>
      <c r="C140" s="478">
        <v>4332000</v>
      </c>
      <c r="D140" s="218"/>
      <c r="E140" s="218"/>
      <c r="F140" s="218">
        <f t="shared" si="63"/>
        <v>4332000</v>
      </c>
      <c r="G140" s="218"/>
    </row>
    <row r="141" spans="1:7" s="276" customFormat="1" ht="31.5">
      <c r="A141" s="352" t="s">
        <v>62</v>
      </c>
      <c r="B141" s="353" t="s">
        <v>373</v>
      </c>
      <c r="C141" s="354">
        <f t="shared" ref="C141:F141" si="64">SUM(C142:C145)</f>
        <v>37652000</v>
      </c>
      <c r="D141" s="354">
        <f t="shared" si="64"/>
        <v>21355000</v>
      </c>
      <c r="E141" s="354">
        <f t="shared" si="64"/>
        <v>0</v>
      </c>
      <c r="F141" s="354">
        <f t="shared" si="64"/>
        <v>16297000</v>
      </c>
      <c r="G141" s="354"/>
    </row>
    <row r="142" spans="1:7">
      <c r="A142" s="216" t="s">
        <v>10</v>
      </c>
      <c r="B142" s="217" t="s">
        <v>11</v>
      </c>
      <c r="C142" s="478">
        <v>7600000</v>
      </c>
      <c r="D142" s="218"/>
      <c r="E142" s="218"/>
      <c r="F142" s="218">
        <f t="shared" ref="F142:F145" si="65">C142-D142+E142</f>
        <v>7600000</v>
      </c>
      <c r="G142" s="218"/>
    </row>
    <row r="143" spans="1:7">
      <c r="A143" s="216" t="s">
        <v>83</v>
      </c>
      <c r="B143" s="217" t="s">
        <v>84</v>
      </c>
      <c r="C143" s="478">
        <v>21720000</v>
      </c>
      <c r="D143" s="218">
        <f>'[37]FMP - 1292.007.053 J'!$G$42</f>
        <v>21355000</v>
      </c>
      <c r="E143" s="218"/>
      <c r="F143" s="218">
        <f t="shared" si="65"/>
        <v>365000</v>
      </c>
      <c r="G143" s="218"/>
    </row>
    <row r="144" spans="1:7">
      <c r="A144" s="216" t="s">
        <v>33</v>
      </c>
      <c r="B144" s="217" t="s">
        <v>34</v>
      </c>
      <c r="C144" s="478">
        <v>4000000</v>
      </c>
      <c r="D144" s="218"/>
      <c r="E144" s="218"/>
      <c r="F144" s="218">
        <f t="shared" si="65"/>
        <v>4000000</v>
      </c>
      <c r="G144" s="218"/>
    </row>
    <row r="145" spans="1:7">
      <c r="A145" s="216" t="s">
        <v>12</v>
      </c>
      <c r="B145" s="217" t="s">
        <v>13</v>
      </c>
      <c r="C145" s="478">
        <v>4332000</v>
      </c>
      <c r="D145" s="218"/>
      <c r="E145" s="218"/>
      <c r="F145" s="218">
        <f t="shared" si="65"/>
        <v>4332000</v>
      </c>
      <c r="G145" s="218"/>
    </row>
    <row r="146" spans="1:7" s="276" customFormat="1">
      <c r="A146" s="352" t="s">
        <v>122</v>
      </c>
      <c r="B146" s="353" t="s">
        <v>374</v>
      </c>
      <c r="C146" s="354">
        <f t="shared" ref="C146:F146" si="66">SUM(C147:C150)</f>
        <v>0</v>
      </c>
      <c r="D146" s="354">
        <f t="shared" si="66"/>
        <v>0</v>
      </c>
      <c r="E146" s="354">
        <f t="shared" si="66"/>
        <v>0</v>
      </c>
      <c r="F146" s="354">
        <f t="shared" si="66"/>
        <v>0</v>
      </c>
      <c r="G146" s="354"/>
    </row>
    <row r="147" spans="1:7">
      <c r="A147" s="216" t="s">
        <v>10</v>
      </c>
      <c r="B147" s="217" t="s">
        <v>11</v>
      </c>
      <c r="C147" s="548">
        <v>0</v>
      </c>
      <c r="D147" s="218"/>
      <c r="E147" s="218"/>
      <c r="F147" s="218">
        <f t="shared" ref="F147:F150" si="67">C147-D147+E147</f>
        <v>0</v>
      </c>
      <c r="G147" s="218"/>
    </row>
    <row r="148" spans="1:7">
      <c r="A148" s="216" t="s">
        <v>83</v>
      </c>
      <c r="B148" s="217" t="s">
        <v>84</v>
      </c>
      <c r="C148" s="548">
        <v>0</v>
      </c>
      <c r="D148" s="218"/>
      <c r="E148" s="218"/>
      <c r="F148" s="218">
        <f t="shared" si="67"/>
        <v>0</v>
      </c>
      <c r="G148" s="218"/>
    </row>
    <row r="149" spans="1:7">
      <c r="A149" s="216" t="s">
        <v>33</v>
      </c>
      <c r="B149" s="217" t="s">
        <v>34</v>
      </c>
      <c r="C149" s="548">
        <v>0</v>
      </c>
      <c r="D149" s="218"/>
      <c r="E149" s="218"/>
      <c r="F149" s="218">
        <f t="shared" si="67"/>
        <v>0</v>
      </c>
      <c r="G149" s="218"/>
    </row>
    <row r="150" spans="1:7">
      <c r="A150" s="216" t="s">
        <v>12</v>
      </c>
      <c r="B150" s="217" t="s">
        <v>13</v>
      </c>
      <c r="C150" s="548">
        <v>0</v>
      </c>
      <c r="D150" s="218"/>
      <c r="E150" s="218"/>
      <c r="F150" s="218">
        <f t="shared" si="67"/>
        <v>0</v>
      </c>
      <c r="G150" s="218"/>
    </row>
    <row r="151" spans="1:7" s="276" customFormat="1">
      <c r="A151" s="352" t="s">
        <v>124</v>
      </c>
      <c r="B151" s="353" t="s">
        <v>375</v>
      </c>
      <c r="C151" s="354">
        <f t="shared" ref="C151:F151" si="68">SUM(C152:C155)</f>
        <v>0</v>
      </c>
      <c r="D151" s="354">
        <f t="shared" si="68"/>
        <v>0</v>
      </c>
      <c r="E151" s="354">
        <f t="shared" si="68"/>
        <v>0</v>
      </c>
      <c r="F151" s="354">
        <f t="shared" si="68"/>
        <v>0</v>
      </c>
      <c r="G151" s="354"/>
    </row>
    <row r="152" spans="1:7">
      <c r="A152" s="216" t="s">
        <v>10</v>
      </c>
      <c r="B152" s="217" t="s">
        <v>11</v>
      </c>
      <c r="C152" s="548">
        <v>0</v>
      </c>
      <c r="D152" s="218"/>
      <c r="E152" s="218"/>
      <c r="F152" s="218">
        <f t="shared" ref="F152:F155" si="69">C152-D152+E152</f>
        <v>0</v>
      </c>
      <c r="G152" s="218"/>
    </row>
    <row r="153" spans="1:7">
      <c r="A153" s="216" t="s">
        <v>83</v>
      </c>
      <c r="B153" s="217" t="s">
        <v>84</v>
      </c>
      <c r="C153" s="548">
        <v>0</v>
      </c>
      <c r="D153" s="218"/>
      <c r="E153" s="218"/>
      <c r="F153" s="218">
        <f t="shared" si="69"/>
        <v>0</v>
      </c>
      <c r="G153" s="218"/>
    </row>
    <row r="154" spans="1:7">
      <c r="A154" s="216" t="s">
        <v>33</v>
      </c>
      <c r="B154" s="217" t="s">
        <v>34</v>
      </c>
      <c r="C154" s="548">
        <v>0</v>
      </c>
      <c r="D154" s="218"/>
      <c r="E154" s="218"/>
      <c r="F154" s="218">
        <f t="shared" si="69"/>
        <v>0</v>
      </c>
      <c r="G154" s="218"/>
    </row>
    <row r="155" spans="1:7">
      <c r="A155" s="216" t="s">
        <v>12</v>
      </c>
      <c r="B155" s="217" t="s">
        <v>13</v>
      </c>
      <c r="C155" s="548">
        <v>0</v>
      </c>
      <c r="D155" s="218"/>
      <c r="E155" s="218"/>
      <c r="F155" s="218">
        <f t="shared" si="69"/>
        <v>0</v>
      </c>
      <c r="G155" s="218"/>
    </row>
    <row r="156" spans="1:7" s="276" customFormat="1">
      <c r="A156" s="352" t="s">
        <v>126</v>
      </c>
      <c r="B156" s="353" t="s">
        <v>376</v>
      </c>
      <c r="C156" s="354">
        <f t="shared" ref="C156:F156" si="70">SUM(C157:C160)</f>
        <v>0</v>
      </c>
      <c r="D156" s="354">
        <f t="shared" si="70"/>
        <v>0</v>
      </c>
      <c r="E156" s="354">
        <f t="shared" si="70"/>
        <v>0</v>
      </c>
      <c r="F156" s="354">
        <f t="shared" si="70"/>
        <v>0</v>
      </c>
      <c r="G156" s="354"/>
    </row>
    <row r="157" spans="1:7">
      <c r="A157" s="216" t="s">
        <v>10</v>
      </c>
      <c r="B157" s="217" t="s">
        <v>11</v>
      </c>
      <c r="C157" s="548">
        <v>0</v>
      </c>
      <c r="D157" s="218"/>
      <c r="E157" s="218"/>
      <c r="F157" s="218">
        <f t="shared" ref="F157:F160" si="71">C157-D157+E157</f>
        <v>0</v>
      </c>
      <c r="G157" s="218"/>
    </row>
    <row r="158" spans="1:7">
      <c r="A158" s="216" t="s">
        <v>83</v>
      </c>
      <c r="B158" s="217" t="s">
        <v>84</v>
      </c>
      <c r="C158" s="548">
        <v>0</v>
      </c>
      <c r="D158" s="218"/>
      <c r="E158" s="218"/>
      <c r="F158" s="218">
        <f t="shared" si="71"/>
        <v>0</v>
      </c>
      <c r="G158" s="218"/>
    </row>
    <row r="159" spans="1:7">
      <c r="A159" s="216" t="s">
        <v>33</v>
      </c>
      <c r="B159" s="217" t="s">
        <v>34</v>
      </c>
      <c r="C159" s="548">
        <v>0</v>
      </c>
      <c r="D159" s="218"/>
      <c r="E159" s="218"/>
      <c r="F159" s="218">
        <f t="shared" si="71"/>
        <v>0</v>
      </c>
      <c r="G159" s="218"/>
    </row>
    <row r="160" spans="1:7">
      <c r="A160" s="216" t="s">
        <v>12</v>
      </c>
      <c r="B160" s="217" t="s">
        <v>13</v>
      </c>
      <c r="C160" s="548">
        <v>0</v>
      </c>
      <c r="D160" s="218"/>
      <c r="E160" s="218"/>
      <c r="F160" s="218">
        <f t="shared" si="71"/>
        <v>0</v>
      </c>
      <c r="G160" s="218"/>
    </row>
    <row r="161" spans="1:7" s="276" customFormat="1" ht="26.25" customHeight="1">
      <c r="A161" s="352" t="s">
        <v>128</v>
      </c>
      <c r="B161" s="353" t="s">
        <v>377</v>
      </c>
      <c r="C161" s="354">
        <f t="shared" ref="C161:F161" si="72">SUM(C162:C165)</f>
        <v>0</v>
      </c>
      <c r="D161" s="354">
        <f t="shared" si="72"/>
        <v>0</v>
      </c>
      <c r="E161" s="354">
        <f t="shared" si="72"/>
        <v>0</v>
      </c>
      <c r="F161" s="354">
        <f t="shared" si="72"/>
        <v>0</v>
      </c>
      <c r="G161" s="354"/>
    </row>
    <row r="162" spans="1:7" ht="16.5" customHeight="1">
      <c r="A162" s="216" t="s">
        <v>10</v>
      </c>
      <c r="B162" s="217" t="s">
        <v>11</v>
      </c>
      <c r="C162" s="548">
        <v>0</v>
      </c>
      <c r="D162" s="218"/>
      <c r="E162" s="218"/>
      <c r="F162" s="218">
        <f t="shared" ref="F162:F165" si="73">C162-D162+E162</f>
        <v>0</v>
      </c>
      <c r="G162" s="218"/>
    </row>
    <row r="163" spans="1:7">
      <c r="A163" s="216" t="s">
        <v>83</v>
      </c>
      <c r="B163" s="217" t="s">
        <v>84</v>
      </c>
      <c r="C163" s="548">
        <v>0</v>
      </c>
      <c r="D163" s="218"/>
      <c r="E163" s="218"/>
      <c r="F163" s="218">
        <f t="shared" si="73"/>
        <v>0</v>
      </c>
      <c r="G163" s="218"/>
    </row>
    <row r="164" spans="1:7">
      <c r="A164" s="216" t="s">
        <v>33</v>
      </c>
      <c r="B164" s="217" t="s">
        <v>34</v>
      </c>
      <c r="C164" s="548">
        <v>0</v>
      </c>
      <c r="D164" s="218"/>
      <c r="E164" s="218"/>
      <c r="F164" s="218">
        <f t="shared" si="73"/>
        <v>0</v>
      </c>
      <c r="G164" s="218"/>
    </row>
    <row r="165" spans="1:7">
      <c r="A165" s="216" t="s">
        <v>12</v>
      </c>
      <c r="B165" s="217" t="s">
        <v>13</v>
      </c>
      <c r="C165" s="548">
        <v>0</v>
      </c>
      <c r="D165" s="218"/>
      <c r="E165" s="218"/>
      <c r="F165" s="218">
        <f t="shared" si="73"/>
        <v>0</v>
      </c>
      <c r="G165" s="218"/>
    </row>
    <row r="166" spans="1:7" s="276" customFormat="1">
      <c r="A166" s="352" t="s">
        <v>145</v>
      </c>
      <c r="B166" s="353" t="s">
        <v>378</v>
      </c>
      <c r="C166" s="354">
        <f t="shared" ref="C166:F166" si="74">SUM(C167:C170)</f>
        <v>37652000</v>
      </c>
      <c r="D166" s="354">
        <f t="shared" si="74"/>
        <v>10780000</v>
      </c>
      <c r="E166" s="354">
        <f t="shared" si="74"/>
        <v>0</v>
      </c>
      <c r="F166" s="354">
        <f t="shared" si="74"/>
        <v>26872000</v>
      </c>
      <c r="G166" s="354"/>
    </row>
    <row r="167" spans="1:7">
      <c r="A167" s="216" t="s">
        <v>10</v>
      </c>
      <c r="B167" s="217" t="s">
        <v>11</v>
      </c>
      <c r="C167" s="478">
        <v>7600000</v>
      </c>
      <c r="D167" s="218"/>
      <c r="E167" s="218"/>
      <c r="F167" s="218">
        <f t="shared" ref="F167:F170" si="75">C167-D167+E167</f>
        <v>7600000</v>
      </c>
      <c r="G167" s="218"/>
    </row>
    <row r="168" spans="1:7">
      <c r="A168" s="216" t="s">
        <v>83</v>
      </c>
      <c r="B168" s="217" t="s">
        <v>84</v>
      </c>
      <c r="C168" s="478">
        <v>21720000</v>
      </c>
      <c r="D168" s="218">
        <f>'[37]FMP - 1292.007.053 O'!$G$42</f>
        <v>10780000</v>
      </c>
      <c r="E168" s="218"/>
      <c r="F168" s="218">
        <f t="shared" si="75"/>
        <v>10940000</v>
      </c>
      <c r="G168" s="218"/>
    </row>
    <row r="169" spans="1:7">
      <c r="A169" s="216" t="s">
        <v>33</v>
      </c>
      <c r="B169" s="217" t="s">
        <v>34</v>
      </c>
      <c r="C169" s="478">
        <v>4000000</v>
      </c>
      <c r="D169" s="218"/>
      <c r="E169" s="218"/>
      <c r="F169" s="218">
        <f t="shared" si="75"/>
        <v>4000000</v>
      </c>
      <c r="G169" s="218"/>
    </row>
    <row r="170" spans="1:7">
      <c r="A170" s="216" t="s">
        <v>12</v>
      </c>
      <c r="B170" s="217" t="s">
        <v>13</v>
      </c>
      <c r="C170" s="478">
        <v>4332000</v>
      </c>
      <c r="D170" s="218"/>
      <c r="E170" s="218"/>
      <c r="F170" s="218">
        <f t="shared" si="75"/>
        <v>4332000</v>
      </c>
      <c r="G170" s="218"/>
    </row>
    <row r="171" spans="1:7" s="276" customFormat="1">
      <c r="A171" s="352" t="s">
        <v>147</v>
      </c>
      <c r="B171" s="353" t="s">
        <v>379</v>
      </c>
      <c r="C171" s="354">
        <f t="shared" ref="C171:F171" si="76">SUM(C172:C175)</f>
        <v>0</v>
      </c>
      <c r="D171" s="354">
        <f t="shared" si="76"/>
        <v>0</v>
      </c>
      <c r="E171" s="354">
        <f t="shared" si="76"/>
        <v>0</v>
      </c>
      <c r="F171" s="354">
        <f t="shared" si="76"/>
        <v>0</v>
      </c>
      <c r="G171" s="354"/>
    </row>
    <row r="172" spans="1:7">
      <c r="A172" s="216" t="s">
        <v>10</v>
      </c>
      <c r="B172" s="217" t="s">
        <v>11</v>
      </c>
      <c r="C172" s="548">
        <v>0</v>
      </c>
      <c r="D172" s="218"/>
      <c r="E172" s="218"/>
      <c r="F172" s="218">
        <f t="shared" ref="F172:F175" si="77">C172-D172+E172</f>
        <v>0</v>
      </c>
      <c r="G172" s="218"/>
    </row>
    <row r="173" spans="1:7">
      <c r="A173" s="216" t="s">
        <v>83</v>
      </c>
      <c r="B173" s="217" t="s">
        <v>84</v>
      </c>
      <c r="C173" s="548">
        <v>0</v>
      </c>
      <c r="D173" s="218"/>
      <c r="E173" s="218"/>
      <c r="F173" s="218">
        <f t="shared" si="77"/>
        <v>0</v>
      </c>
      <c r="G173" s="218"/>
    </row>
    <row r="174" spans="1:7">
      <c r="A174" s="216" t="s">
        <v>33</v>
      </c>
      <c r="B174" s="217" t="s">
        <v>34</v>
      </c>
      <c r="C174" s="548">
        <v>0</v>
      </c>
      <c r="D174" s="218"/>
      <c r="E174" s="218"/>
      <c r="F174" s="218">
        <f t="shared" si="77"/>
        <v>0</v>
      </c>
      <c r="G174" s="218"/>
    </row>
    <row r="175" spans="1:7">
      <c r="A175" s="216" t="s">
        <v>12</v>
      </c>
      <c r="B175" s="217" t="s">
        <v>13</v>
      </c>
      <c r="C175" s="548">
        <v>0</v>
      </c>
      <c r="D175" s="218"/>
      <c r="E175" s="218"/>
      <c r="F175" s="218">
        <f t="shared" si="77"/>
        <v>0</v>
      </c>
      <c r="G175" s="218"/>
    </row>
    <row r="176" spans="1:7" s="276" customFormat="1" ht="31.5">
      <c r="A176" s="352" t="s">
        <v>165</v>
      </c>
      <c r="B176" s="353" t="s">
        <v>380</v>
      </c>
      <c r="C176" s="354">
        <f t="shared" ref="C176:F176" si="78">SUM(C177:C180)</f>
        <v>0</v>
      </c>
      <c r="D176" s="354">
        <f t="shared" si="78"/>
        <v>0</v>
      </c>
      <c r="E176" s="354">
        <f t="shared" si="78"/>
        <v>0</v>
      </c>
      <c r="F176" s="354">
        <f t="shared" si="78"/>
        <v>0</v>
      </c>
      <c r="G176" s="354"/>
    </row>
    <row r="177" spans="1:7">
      <c r="A177" s="216" t="s">
        <v>10</v>
      </c>
      <c r="B177" s="217" t="s">
        <v>11</v>
      </c>
      <c r="C177" s="548">
        <v>0</v>
      </c>
      <c r="D177" s="218"/>
      <c r="E177" s="218"/>
      <c r="F177" s="218">
        <f t="shared" ref="F177:F180" si="79">C177-D177+E177</f>
        <v>0</v>
      </c>
      <c r="G177" s="218"/>
    </row>
    <row r="178" spans="1:7">
      <c r="A178" s="216" t="s">
        <v>83</v>
      </c>
      <c r="B178" s="217" t="s">
        <v>84</v>
      </c>
      <c r="C178" s="548">
        <v>0</v>
      </c>
      <c r="D178" s="218"/>
      <c r="E178" s="218"/>
      <c r="F178" s="218">
        <f t="shared" si="79"/>
        <v>0</v>
      </c>
      <c r="G178" s="218"/>
    </row>
    <row r="179" spans="1:7">
      <c r="A179" s="216" t="s">
        <v>33</v>
      </c>
      <c r="B179" s="217" t="s">
        <v>34</v>
      </c>
      <c r="C179" s="548">
        <v>0</v>
      </c>
      <c r="D179" s="218"/>
      <c r="E179" s="218"/>
      <c r="F179" s="218">
        <f t="shared" si="79"/>
        <v>0</v>
      </c>
      <c r="G179" s="218"/>
    </row>
    <row r="180" spans="1:7">
      <c r="A180" s="216" t="s">
        <v>12</v>
      </c>
      <c r="B180" s="217" t="s">
        <v>13</v>
      </c>
      <c r="C180" s="548">
        <v>0</v>
      </c>
      <c r="D180" s="218"/>
      <c r="E180" s="218"/>
      <c r="F180" s="218">
        <f t="shared" si="79"/>
        <v>0</v>
      </c>
      <c r="G180" s="218"/>
    </row>
    <row r="181" spans="1:7">
      <c r="A181" s="193"/>
      <c r="B181" s="194"/>
      <c r="C181" s="195"/>
      <c r="D181" s="195"/>
      <c r="E181" s="195"/>
      <c r="F181" s="195"/>
      <c r="G181" s="195"/>
    </row>
    <row r="182" spans="1:7" s="271" customFormat="1">
      <c r="A182" s="377" t="s">
        <v>412</v>
      </c>
      <c r="B182" s="378" t="s">
        <v>696</v>
      </c>
      <c r="C182" s="379">
        <f>SUM(C183)</f>
        <v>0</v>
      </c>
      <c r="D182" s="379">
        <f t="shared" ref="D182:F182" si="80">SUM(D183)</f>
        <v>0</v>
      </c>
      <c r="E182" s="379">
        <f t="shared" si="80"/>
        <v>0</v>
      </c>
      <c r="F182" s="379">
        <f t="shared" si="80"/>
        <v>0</v>
      </c>
      <c r="G182" s="270" t="e">
        <f>D182/C182*100%</f>
        <v>#DIV/0!</v>
      </c>
    </row>
    <row r="183" spans="1:7" s="273" customFormat="1" ht="16.5" thickBot="1">
      <c r="A183" s="330" t="s">
        <v>419</v>
      </c>
      <c r="B183" s="331" t="s">
        <v>420</v>
      </c>
      <c r="C183" s="332">
        <f t="shared" ref="C183:F183" si="81">SUM(C184,C186,C189,C193,C195)</f>
        <v>0</v>
      </c>
      <c r="D183" s="332">
        <f t="shared" si="81"/>
        <v>0</v>
      </c>
      <c r="E183" s="332">
        <f t="shared" si="81"/>
        <v>0</v>
      </c>
      <c r="F183" s="332">
        <f t="shared" si="81"/>
        <v>0</v>
      </c>
      <c r="G183" s="332"/>
    </row>
    <row r="184" spans="1:7" s="198" customFormat="1">
      <c r="A184" s="196" t="s">
        <v>8</v>
      </c>
      <c r="B184" s="333" t="s">
        <v>421</v>
      </c>
      <c r="C184" s="68">
        <f t="shared" ref="C184:F184" si="82">C185</f>
        <v>0</v>
      </c>
      <c r="D184" s="68">
        <f t="shared" si="82"/>
        <v>0</v>
      </c>
      <c r="E184" s="68">
        <f t="shared" si="82"/>
        <v>0</v>
      </c>
      <c r="F184" s="68">
        <f t="shared" si="82"/>
        <v>0</v>
      </c>
      <c r="G184" s="68"/>
    </row>
    <row r="185" spans="1:7">
      <c r="A185" s="388" t="s">
        <v>10</v>
      </c>
      <c r="B185" s="389" t="s">
        <v>11</v>
      </c>
      <c r="C185" s="556">
        <v>0</v>
      </c>
      <c r="D185" s="390"/>
      <c r="E185" s="390"/>
      <c r="F185" s="390">
        <f>C185-D185-+E185</f>
        <v>0</v>
      </c>
      <c r="G185" s="390"/>
    </row>
    <row r="186" spans="1:7" s="198" customFormat="1">
      <c r="A186" s="285" t="s">
        <v>14</v>
      </c>
      <c r="B186" s="286" t="s">
        <v>420</v>
      </c>
      <c r="C186" s="287">
        <f t="shared" ref="C186:F186" si="83">SUM(C187:C188)</f>
        <v>0</v>
      </c>
      <c r="D186" s="287">
        <f t="shared" si="83"/>
        <v>0</v>
      </c>
      <c r="E186" s="287">
        <f t="shared" si="83"/>
        <v>0</v>
      </c>
      <c r="F186" s="287">
        <f t="shared" si="83"/>
        <v>0</v>
      </c>
      <c r="G186" s="287"/>
    </row>
    <row r="187" spans="1:7">
      <c r="A187" s="219" t="s">
        <v>10</v>
      </c>
      <c r="B187" s="220" t="s">
        <v>11</v>
      </c>
      <c r="C187" s="547">
        <v>0</v>
      </c>
      <c r="D187" s="221"/>
      <c r="E187" s="221"/>
      <c r="F187" s="221">
        <f>C187-D187+E187</f>
        <v>0</v>
      </c>
      <c r="G187" s="221"/>
    </row>
    <row r="188" spans="1:7">
      <c r="A188" s="216" t="s">
        <v>83</v>
      </c>
      <c r="B188" s="217" t="s">
        <v>84</v>
      </c>
      <c r="C188" s="548">
        <v>0</v>
      </c>
      <c r="D188" s="218"/>
      <c r="E188" s="218"/>
      <c r="F188" s="218">
        <f>C188-D188+E188</f>
        <v>0</v>
      </c>
      <c r="G188" s="218"/>
    </row>
    <row r="189" spans="1:7" s="198" customFormat="1">
      <c r="A189" s="285" t="s">
        <v>20</v>
      </c>
      <c r="B189" s="355" t="s">
        <v>422</v>
      </c>
      <c r="C189" s="287">
        <f t="shared" ref="C189:F189" si="84">SUM(C190:C192)</f>
        <v>0</v>
      </c>
      <c r="D189" s="287">
        <f t="shared" si="84"/>
        <v>0</v>
      </c>
      <c r="E189" s="287">
        <f t="shared" si="84"/>
        <v>0</v>
      </c>
      <c r="F189" s="287">
        <f t="shared" si="84"/>
        <v>0</v>
      </c>
      <c r="G189" s="287"/>
    </row>
    <row r="190" spans="1:7">
      <c r="A190" s="219" t="s">
        <v>10</v>
      </c>
      <c r="B190" s="220" t="s">
        <v>11</v>
      </c>
      <c r="C190" s="547">
        <v>0</v>
      </c>
      <c r="D190" s="221"/>
      <c r="E190" s="221"/>
      <c r="F190" s="221">
        <f>C190-D190+E190</f>
        <v>0</v>
      </c>
      <c r="G190" s="221"/>
    </row>
    <row r="191" spans="1:7">
      <c r="A191" s="216" t="s">
        <v>33</v>
      </c>
      <c r="B191" s="217" t="s">
        <v>34</v>
      </c>
      <c r="C191" s="548">
        <v>0</v>
      </c>
      <c r="D191" s="218"/>
      <c r="E191" s="218"/>
      <c r="F191" s="218">
        <f>C191-D191+E191</f>
        <v>0</v>
      </c>
      <c r="G191" s="218"/>
    </row>
    <row r="192" spans="1:7">
      <c r="A192" s="216" t="s">
        <v>12</v>
      </c>
      <c r="B192" s="217" t="s">
        <v>13</v>
      </c>
      <c r="C192" s="548">
        <v>0</v>
      </c>
      <c r="D192" s="218"/>
      <c r="E192" s="218"/>
      <c r="F192" s="218">
        <f>C192-D192+E192</f>
        <v>0</v>
      </c>
      <c r="G192" s="218"/>
    </row>
    <row r="193" spans="1:7" s="198" customFormat="1" ht="31.5">
      <c r="A193" s="285" t="s">
        <v>94</v>
      </c>
      <c r="B193" s="286" t="s">
        <v>423</v>
      </c>
      <c r="C193" s="287">
        <f t="shared" ref="C193:F193" si="85">C194</f>
        <v>0</v>
      </c>
      <c r="D193" s="287">
        <f t="shared" si="85"/>
        <v>0</v>
      </c>
      <c r="E193" s="287">
        <f t="shared" si="85"/>
        <v>0</v>
      </c>
      <c r="F193" s="287">
        <f t="shared" si="85"/>
        <v>0</v>
      </c>
      <c r="G193" s="287"/>
    </row>
    <row r="194" spans="1:7">
      <c r="A194" s="388" t="s">
        <v>28</v>
      </c>
      <c r="B194" s="389" t="s">
        <v>29</v>
      </c>
      <c r="C194" s="556">
        <v>0</v>
      </c>
      <c r="D194" s="390"/>
      <c r="E194" s="390"/>
      <c r="F194" s="390">
        <f>C194-D194+E194</f>
        <v>0</v>
      </c>
      <c r="G194" s="390"/>
    </row>
    <row r="195" spans="1:7" s="198" customFormat="1">
      <c r="A195" s="196" t="s">
        <v>177</v>
      </c>
      <c r="B195" s="197" t="s">
        <v>411</v>
      </c>
      <c r="C195" s="68">
        <f t="shared" ref="C195:F195" si="86">C196</f>
        <v>0</v>
      </c>
      <c r="D195" s="68">
        <f t="shared" si="86"/>
        <v>0</v>
      </c>
      <c r="E195" s="68">
        <f t="shared" si="86"/>
        <v>0</v>
      </c>
      <c r="F195" s="68">
        <f t="shared" si="86"/>
        <v>0</v>
      </c>
      <c r="G195" s="68"/>
    </row>
    <row r="196" spans="1:7">
      <c r="A196" s="222" t="s">
        <v>28</v>
      </c>
      <c r="B196" s="223" t="s">
        <v>29</v>
      </c>
      <c r="C196" s="557">
        <v>0</v>
      </c>
      <c r="D196" s="224"/>
      <c r="E196" s="224"/>
      <c r="F196" s="224">
        <f>C196-D196+E196</f>
        <v>0</v>
      </c>
      <c r="G196" s="224"/>
    </row>
    <row r="197" spans="1:7">
      <c r="A197" s="165"/>
      <c r="B197" s="166"/>
      <c r="C197" s="167"/>
      <c r="D197" s="167"/>
      <c r="E197" s="167"/>
      <c r="F197" s="167"/>
      <c r="G197" s="167"/>
    </row>
    <row r="198" spans="1:7" s="384" customFormat="1" ht="16.5" thickBot="1">
      <c r="A198" s="381" t="s">
        <v>561</v>
      </c>
      <c r="B198" s="382" t="s">
        <v>562</v>
      </c>
      <c r="C198" s="383">
        <f t="shared" ref="C198:F199" si="87">SUM(C199)</f>
        <v>546008000</v>
      </c>
      <c r="D198" s="383">
        <f t="shared" si="87"/>
        <v>335430438</v>
      </c>
      <c r="E198" s="383">
        <f t="shared" si="87"/>
        <v>0</v>
      </c>
      <c r="F198" s="383">
        <f t="shared" si="87"/>
        <v>210577562</v>
      </c>
      <c r="G198" s="267">
        <f>D198/C198*100%</f>
        <v>0.61433246033025157</v>
      </c>
    </row>
    <row r="199" spans="1:7" s="271" customFormat="1" ht="16.5" thickTop="1">
      <c r="A199" s="377" t="s">
        <v>593</v>
      </c>
      <c r="B199" s="378" t="s">
        <v>700</v>
      </c>
      <c r="C199" s="379">
        <f t="shared" si="87"/>
        <v>546008000</v>
      </c>
      <c r="D199" s="379">
        <f t="shared" si="87"/>
        <v>335430438</v>
      </c>
      <c r="E199" s="379">
        <f t="shared" si="87"/>
        <v>0</v>
      </c>
      <c r="F199" s="379">
        <f t="shared" si="87"/>
        <v>210577562</v>
      </c>
      <c r="G199" s="270">
        <f>D199/C199*100%</f>
        <v>0.61433246033025157</v>
      </c>
    </row>
    <row r="200" spans="1:7" s="198" customFormat="1">
      <c r="A200" s="196" t="s">
        <v>630</v>
      </c>
      <c r="B200" s="197" t="s">
        <v>631</v>
      </c>
      <c r="C200" s="68">
        <f>SUM(C201,C203)</f>
        <v>546008000</v>
      </c>
      <c r="D200" s="68">
        <f t="shared" ref="D200:F200" si="88">SUM(D201,D203)</f>
        <v>335430438</v>
      </c>
      <c r="E200" s="68">
        <f t="shared" si="88"/>
        <v>0</v>
      </c>
      <c r="F200" s="68">
        <f t="shared" si="88"/>
        <v>210577562</v>
      </c>
      <c r="G200" s="68"/>
    </row>
    <row r="201" spans="1:7" s="280" customFormat="1">
      <c r="A201" s="277" t="s">
        <v>16</v>
      </c>
      <c r="B201" s="278" t="s">
        <v>632</v>
      </c>
      <c r="C201" s="279">
        <f>SUM(C202:C202)</f>
        <v>34200000</v>
      </c>
      <c r="D201" s="279">
        <f t="shared" ref="D201:F201" si="89">SUM(D202:D202)</f>
        <v>17000000</v>
      </c>
      <c r="E201" s="279">
        <f t="shared" si="89"/>
        <v>0</v>
      </c>
      <c r="F201" s="279">
        <f t="shared" si="89"/>
        <v>17200000</v>
      </c>
      <c r="G201" s="279"/>
    </row>
    <row r="202" spans="1:7">
      <c r="A202" s="388" t="s">
        <v>635</v>
      </c>
      <c r="B202" s="389" t="s">
        <v>636</v>
      </c>
      <c r="C202" s="390">
        <v>34200000</v>
      </c>
      <c r="D202" s="390">
        <f>'[38]FMP - 1294.994.002 A'!$G$21</f>
        <v>17000000</v>
      </c>
      <c r="E202" s="390"/>
      <c r="F202" s="390">
        <f>C202-D202+E202</f>
        <v>17200000</v>
      </c>
      <c r="G202" s="390"/>
    </row>
    <row r="203" spans="1:7" s="280" customFormat="1">
      <c r="A203" s="391" t="s">
        <v>147</v>
      </c>
      <c r="B203" s="392" t="s">
        <v>675</v>
      </c>
      <c r="C203" s="393">
        <f>SUM(C204:C204)</f>
        <v>511808000</v>
      </c>
      <c r="D203" s="393">
        <f t="shared" ref="D203:F203" si="90">SUM(D204:D204)</f>
        <v>318430438</v>
      </c>
      <c r="E203" s="393">
        <f t="shared" si="90"/>
        <v>0</v>
      </c>
      <c r="F203" s="393">
        <f t="shared" si="90"/>
        <v>193377562</v>
      </c>
      <c r="G203" s="393"/>
    </row>
    <row r="204" spans="1:7">
      <c r="A204" s="222" t="s">
        <v>676</v>
      </c>
      <c r="B204" s="223" t="s">
        <v>677</v>
      </c>
      <c r="C204" s="557">
        <v>511808000</v>
      </c>
      <c r="D204" s="224">
        <f>'[38]FMP - 1294.994.002 P'!$G$41</f>
        <v>318430438</v>
      </c>
      <c r="E204" s="224"/>
      <c r="F204" s="224">
        <f>C204-D204+E204</f>
        <v>193377562</v>
      </c>
      <c r="G204" s="224"/>
    </row>
    <row r="209" spans="1:2" ht="6" customHeight="1"/>
    <row r="213" spans="1:2" s="41" customFormat="1">
      <c r="A213" s="40"/>
      <c r="B213" s="40"/>
    </row>
    <row r="214" spans="1:2" s="41" customFormat="1">
      <c r="A214" s="40"/>
      <c r="B214" s="40"/>
    </row>
    <row r="215" spans="1:2" s="41" customFormat="1">
      <c r="A215" s="40"/>
      <c r="B215" s="40"/>
    </row>
    <row r="216" spans="1:2" s="41" customFormat="1">
      <c r="A216" s="40"/>
      <c r="B216" s="40"/>
    </row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>
    <tabColor rgb="FFFF4784"/>
  </sheetPr>
  <dimension ref="A1:H143"/>
  <sheetViews>
    <sheetView view="pageBreakPreview" zoomScale="70" zoomScaleNormal="85" zoomScaleSheetLayoutView="70" workbookViewId="0">
      <pane xSplit="2" ySplit="9" topLeftCell="C10" activePane="bottomRight" state="frozen"/>
      <selection pane="topRight" activeCell="C1" sqref="C1"/>
      <selection pane="bottomLeft" activeCell="A9" sqref="A9"/>
      <selection pane="bottomRight" activeCell="C33" sqref="C33:C34"/>
    </sheetView>
  </sheetViews>
  <sheetFormatPr defaultRowHeight="15.75"/>
  <cols>
    <col min="1" max="1" width="18.42578125" style="40" customWidth="1"/>
    <col min="2" max="2" width="67.42578125" style="40" customWidth="1"/>
    <col min="3" max="3" width="20.140625" style="41" bestFit="1" customWidth="1"/>
    <col min="4" max="4" width="20.140625" style="44" bestFit="1" customWidth="1"/>
    <col min="5" max="5" width="26.85546875" style="44" bestFit="1" customWidth="1"/>
    <col min="6" max="6" width="20.140625" style="44" bestFit="1" customWidth="1"/>
    <col min="7" max="7" width="12.7109375" style="44" customWidth="1"/>
    <col min="8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236"/>
      <c r="B4" s="236"/>
      <c r="C4" s="236"/>
      <c r="D4" s="236"/>
      <c r="E4" s="236"/>
      <c r="F4" s="236"/>
      <c r="G4" s="236"/>
    </row>
    <row r="5" spans="1:8">
      <c r="A5" s="103" t="s">
        <v>794</v>
      </c>
      <c r="B5" s="20"/>
      <c r="C5" s="705">
        <v>1394136000</v>
      </c>
      <c r="D5" s="499">
        <f>C5-C9</f>
        <v>0</v>
      </c>
    </row>
    <row r="6" spans="1:8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>
      <c r="A7" s="735"/>
      <c r="B7" s="736"/>
      <c r="C7" s="736"/>
      <c r="D7" s="735"/>
      <c r="E7" s="735"/>
      <c r="F7" s="735"/>
      <c r="G7" s="735"/>
      <c r="H7" s="513" t="s">
        <v>807</v>
      </c>
    </row>
    <row r="8" spans="1:8">
      <c r="A8" s="237">
        <v>1</v>
      </c>
      <c r="B8" s="238">
        <v>2</v>
      </c>
      <c r="C8" s="238">
        <v>3</v>
      </c>
      <c r="D8" s="238">
        <v>4</v>
      </c>
      <c r="E8" s="238">
        <v>5</v>
      </c>
      <c r="F8" s="238">
        <v>6</v>
      </c>
      <c r="G8" s="238">
        <v>7</v>
      </c>
      <c r="H8" s="546" t="s">
        <v>818</v>
      </c>
    </row>
    <row r="9" spans="1:8" s="417" customFormat="1" ht="16.5" thickBot="1">
      <c r="A9" s="327" t="s">
        <v>0</v>
      </c>
      <c r="B9" s="328" t="s">
        <v>1</v>
      </c>
      <c r="C9" s="329">
        <f>SUM(C10,C125)</f>
        <v>1394136000</v>
      </c>
      <c r="D9" s="329">
        <f>SUM(D10,D125)</f>
        <v>860886967</v>
      </c>
      <c r="E9" s="329">
        <f t="shared" ref="E9:F9" si="0">SUM(E10,E125)</f>
        <v>0</v>
      </c>
      <c r="F9" s="329">
        <f t="shared" si="0"/>
        <v>533249033</v>
      </c>
      <c r="G9" s="412">
        <f t="shared" ref="G9:G14" si="1">D9/C9*100%</f>
        <v>0.61750572899631029</v>
      </c>
      <c r="H9" s="563" t="s">
        <v>819</v>
      </c>
    </row>
    <row r="10" spans="1:8" s="376" customFormat="1" ht="30.75" thickBot="1">
      <c r="A10" s="373" t="s">
        <v>105</v>
      </c>
      <c r="B10" s="374" t="s">
        <v>106</v>
      </c>
      <c r="C10" s="375">
        <f>SUM(C11,C85,C109)</f>
        <v>1032640000</v>
      </c>
      <c r="D10" s="375">
        <f>SUM(D11,D85,D109)</f>
        <v>581340165</v>
      </c>
      <c r="E10" s="375">
        <f t="shared" ref="E10:F10" si="2">SUM(E11,E85,E109)</f>
        <v>0</v>
      </c>
      <c r="F10" s="375">
        <f t="shared" si="2"/>
        <v>451299835</v>
      </c>
      <c r="G10" s="262">
        <f t="shared" si="1"/>
        <v>0.56296498779826465</v>
      </c>
      <c r="H10" s="593" t="s">
        <v>834</v>
      </c>
    </row>
    <row r="11" spans="1:8" s="271" customFormat="1" ht="16.5" thickTop="1">
      <c r="A11" s="324" t="s">
        <v>107</v>
      </c>
      <c r="B11" s="325" t="s">
        <v>694</v>
      </c>
      <c r="C11" s="326">
        <f>SUM(C12)</f>
        <v>839240000</v>
      </c>
      <c r="D11" s="326">
        <f>SUM(D12)</f>
        <v>492590165</v>
      </c>
      <c r="E11" s="326">
        <f t="shared" ref="E11:F11" si="3">SUM(E12)</f>
        <v>0</v>
      </c>
      <c r="F11" s="326">
        <f t="shared" si="3"/>
        <v>346649835</v>
      </c>
      <c r="G11" s="421">
        <f t="shared" si="1"/>
        <v>0.58694791120537626</v>
      </c>
      <c r="H11" s="637" t="s">
        <v>849</v>
      </c>
    </row>
    <row r="12" spans="1:8" s="417" customFormat="1" ht="16.5" thickBot="1">
      <c r="A12" s="327" t="s">
        <v>109</v>
      </c>
      <c r="B12" s="328" t="s">
        <v>110</v>
      </c>
      <c r="C12" s="329">
        <f>SUM(C13,C25,C30,C76)</f>
        <v>839240000</v>
      </c>
      <c r="D12" s="329">
        <f>SUM(D13,D25,D30,D76)</f>
        <v>492590165</v>
      </c>
      <c r="E12" s="329">
        <f t="shared" ref="E12:F12" si="4">SUM(E13,E25,E30,E76)</f>
        <v>0</v>
      </c>
      <c r="F12" s="329">
        <f t="shared" si="4"/>
        <v>346649835</v>
      </c>
      <c r="G12" s="422">
        <f t="shared" si="1"/>
        <v>0.58694791120537626</v>
      </c>
      <c r="H12" s="672" t="s">
        <v>854</v>
      </c>
    </row>
    <row r="13" spans="1:8" s="272" customFormat="1">
      <c r="A13" s="239" t="s">
        <v>94</v>
      </c>
      <c r="B13" s="240" t="s">
        <v>168</v>
      </c>
      <c r="C13" s="241">
        <f>SUM(C14,C19)</f>
        <v>173746000</v>
      </c>
      <c r="D13" s="241">
        <f>SUM(D14,D19)</f>
        <v>107088052</v>
      </c>
      <c r="E13" s="241">
        <f t="shared" ref="E13:F13" si="5">SUM(E14,E19)</f>
        <v>0</v>
      </c>
      <c r="F13" s="241">
        <f t="shared" si="5"/>
        <v>66657948</v>
      </c>
      <c r="G13" s="401">
        <f t="shared" si="1"/>
        <v>0.61634830154363263</v>
      </c>
      <c r="H13" s="682" t="s">
        <v>861</v>
      </c>
    </row>
    <row r="14" spans="1:8" s="275" customFormat="1">
      <c r="A14" s="385" t="s">
        <v>46</v>
      </c>
      <c r="B14" s="386" t="s">
        <v>173</v>
      </c>
      <c r="C14" s="387">
        <f t="shared" ref="C14:D14" si="6">SUM(C15:C18)</f>
        <v>75666000</v>
      </c>
      <c r="D14" s="387">
        <f t="shared" si="6"/>
        <v>9140000</v>
      </c>
      <c r="E14" s="387">
        <f t="shared" ref="E14:F14" si="7">SUM(E15:E18)</f>
        <v>0</v>
      </c>
      <c r="F14" s="387">
        <f t="shared" si="7"/>
        <v>66526000</v>
      </c>
      <c r="G14" s="402">
        <f t="shared" si="1"/>
        <v>0.12079401580630666</v>
      </c>
      <c r="H14" s="686" t="s">
        <v>863</v>
      </c>
    </row>
    <row r="15" spans="1:8">
      <c r="A15" s="366" t="s">
        <v>10</v>
      </c>
      <c r="B15" s="367" t="s">
        <v>11</v>
      </c>
      <c r="C15" s="474">
        <v>46426000</v>
      </c>
      <c r="D15" s="368"/>
      <c r="E15" s="368"/>
      <c r="F15" s="368">
        <f>C15-D15+E15</f>
        <v>46426000</v>
      </c>
      <c r="G15" s="397"/>
      <c r="H15" s="704" t="s">
        <v>864</v>
      </c>
    </row>
    <row r="16" spans="1:8">
      <c r="A16" s="346" t="s">
        <v>28</v>
      </c>
      <c r="B16" s="347" t="s">
        <v>29</v>
      </c>
      <c r="C16" s="473">
        <v>20000000</v>
      </c>
      <c r="D16" s="348"/>
      <c r="E16" s="348"/>
      <c r="F16" s="348">
        <f t="shared" ref="F16:F18" si="8">C16-D16+E16</f>
        <v>20000000</v>
      </c>
      <c r="G16" s="399"/>
    </row>
    <row r="17" spans="1:7">
      <c r="A17" s="346" t="s">
        <v>12</v>
      </c>
      <c r="B17" s="347" t="s">
        <v>13</v>
      </c>
      <c r="C17" s="473">
        <v>5160000</v>
      </c>
      <c r="D17" s="348">
        <f>'[39]FHTP - 1292.001.001.054 E'!$G$63</f>
        <v>5090000</v>
      </c>
      <c r="E17" s="348"/>
      <c r="F17" s="348">
        <f t="shared" si="8"/>
        <v>70000</v>
      </c>
      <c r="G17" s="399"/>
    </row>
    <row r="18" spans="1:7">
      <c r="A18" s="407" t="s">
        <v>68</v>
      </c>
      <c r="B18" s="408" t="s">
        <v>69</v>
      </c>
      <c r="C18" s="475">
        <v>4080000</v>
      </c>
      <c r="D18" s="409">
        <f>'[39]FHTP - 1292.001.001.054 E'!$G$84</f>
        <v>4050000</v>
      </c>
      <c r="E18" s="409"/>
      <c r="F18" s="409">
        <f t="shared" si="8"/>
        <v>30000</v>
      </c>
      <c r="G18" s="410"/>
    </row>
    <row r="19" spans="1:7" s="275" customFormat="1" ht="31.5" customHeight="1">
      <c r="A19" s="385" t="s">
        <v>54</v>
      </c>
      <c r="B19" s="589" t="s">
        <v>826</v>
      </c>
      <c r="C19" s="387">
        <f t="shared" ref="C19:D19" si="9">SUM(C20:C24)</f>
        <v>98080000</v>
      </c>
      <c r="D19" s="387">
        <f t="shared" si="9"/>
        <v>97948052</v>
      </c>
      <c r="E19" s="387">
        <f t="shared" ref="E19:F19" si="10">SUM(E20:E24)</f>
        <v>0</v>
      </c>
      <c r="F19" s="387">
        <f t="shared" si="10"/>
        <v>131948</v>
      </c>
      <c r="G19" s="402">
        <f>D19/C19*100%</f>
        <v>0.99865469004893959</v>
      </c>
    </row>
    <row r="20" spans="1:7">
      <c r="A20" s="366" t="s">
        <v>10</v>
      </c>
      <c r="B20" s="367" t="s">
        <v>11</v>
      </c>
      <c r="C20" s="587">
        <v>28080000</v>
      </c>
      <c r="D20" s="368">
        <f>'[39]FHTP - 1292.001.001.054 F'!$G$21</f>
        <v>27948052</v>
      </c>
      <c r="E20" s="368"/>
      <c r="F20" s="368">
        <f>C20-D20+E20</f>
        <v>131948</v>
      </c>
      <c r="G20" s="397"/>
    </row>
    <row r="21" spans="1:7">
      <c r="A21" s="346" t="s">
        <v>28</v>
      </c>
      <c r="B21" s="347" t="s">
        <v>29</v>
      </c>
      <c r="C21" s="656">
        <v>70000000</v>
      </c>
      <c r="D21" s="348">
        <f>'[39]FHTP - 1292.001.001.054 F'!$G$42</f>
        <v>70000000</v>
      </c>
      <c r="E21" s="348"/>
      <c r="F21" s="348">
        <f t="shared" ref="F21:F24" si="11">C21-D21+E21</f>
        <v>0</v>
      </c>
      <c r="G21" s="399"/>
    </row>
    <row r="22" spans="1:7">
      <c r="A22" s="346" t="s">
        <v>77</v>
      </c>
      <c r="B22" s="347" t="s">
        <v>78</v>
      </c>
      <c r="C22" s="583">
        <v>0</v>
      </c>
      <c r="D22" s="348"/>
      <c r="E22" s="348"/>
      <c r="F22" s="348">
        <f t="shared" si="11"/>
        <v>0</v>
      </c>
      <c r="G22" s="399"/>
    </row>
    <row r="23" spans="1:7">
      <c r="A23" s="346" t="s">
        <v>33</v>
      </c>
      <c r="B23" s="347" t="s">
        <v>34</v>
      </c>
      <c r="C23" s="583">
        <v>0</v>
      </c>
      <c r="D23" s="348"/>
      <c r="E23" s="348"/>
      <c r="F23" s="348">
        <f t="shared" si="11"/>
        <v>0</v>
      </c>
      <c r="G23" s="399"/>
    </row>
    <row r="24" spans="1:7">
      <c r="A24" s="407" t="s">
        <v>12</v>
      </c>
      <c r="B24" s="408" t="s">
        <v>13</v>
      </c>
      <c r="C24" s="588">
        <v>0</v>
      </c>
      <c r="D24" s="409"/>
      <c r="E24" s="409"/>
      <c r="F24" s="409">
        <f t="shared" si="11"/>
        <v>0</v>
      </c>
      <c r="G24" s="410"/>
    </row>
    <row r="25" spans="1:7" s="272" customFormat="1" ht="15">
      <c r="A25" s="239" t="s">
        <v>177</v>
      </c>
      <c r="B25" s="240" t="s">
        <v>178</v>
      </c>
      <c r="C25" s="241">
        <f>SUM(C26)</f>
        <v>105960000</v>
      </c>
      <c r="D25" s="241">
        <f>SUM(D26)</f>
        <v>56604000</v>
      </c>
      <c r="E25" s="241">
        <f t="shared" ref="E25:F25" si="12">SUM(E26)</f>
        <v>0</v>
      </c>
      <c r="F25" s="241">
        <f t="shared" si="12"/>
        <v>49356000</v>
      </c>
      <c r="G25" s="401">
        <f>D25/C25*100%</f>
        <v>0.53420158550396379</v>
      </c>
    </row>
    <row r="26" spans="1:7" s="275" customFormat="1" ht="15">
      <c r="A26" s="385" t="s">
        <v>62</v>
      </c>
      <c r="B26" s="386" t="s">
        <v>188</v>
      </c>
      <c r="C26" s="387">
        <f t="shared" ref="C26:D26" si="13">SUM(C27:C29)</f>
        <v>105960000</v>
      </c>
      <c r="D26" s="387">
        <f t="shared" si="13"/>
        <v>56604000</v>
      </c>
      <c r="E26" s="387">
        <f t="shared" ref="E26:F26" si="14">SUM(E27:E29)</f>
        <v>0</v>
      </c>
      <c r="F26" s="387">
        <f t="shared" si="14"/>
        <v>49356000</v>
      </c>
      <c r="G26" s="402">
        <f>D26/C26*100%</f>
        <v>0.53420158550396379</v>
      </c>
    </row>
    <row r="27" spans="1:7">
      <c r="A27" s="366" t="s">
        <v>10</v>
      </c>
      <c r="B27" s="367" t="s">
        <v>11</v>
      </c>
      <c r="C27" s="698">
        <v>6480000</v>
      </c>
      <c r="D27" s="368">
        <f>'[40]FHTP - 1292.001.001.055 J'!$G$21</f>
        <v>3954000</v>
      </c>
      <c r="E27" s="368"/>
      <c r="F27" s="368">
        <f t="shared" ref="F27:F29" si="15">C27-D27+E27</f>
        <v>2526000</v>
      </c>
      <c r="G27" s="397"/>
    </row>
    <row r="28" spans="1:7">
      <c r="A28" s="346" t="s">
        <v>83</v>
      </c>
      <c r="B28" s="347" t="s">
        <v>84</v>
      </c>
      <c r="C28" s="697">
        <v>70200000</v>
      </c>
      <c r="D28" s="348">
        <f>'[40]FHTP - 1292.001.001.055 J'!$G$42</f>
        <v>52650000</v>
      </c>
      <c r="E28" s="348"/>
      <c r="F28" s="348">
        <f t="shared" si="15"/>
        <v>17550000</v>
      </c>
      <c r="G28" s="399"/>
    </row>
    <row r="29" spans="1:7">
      <c r="A29" s="407" t="s">
        <v>12</v>
      </c>
      <c r="B29" s="408" t="s">
        <v>13</v>
      </c>
      <c r="C29" s="475">
        <v>29280000</v>
      </c>
      <c r="D29" s="409"/>
      <c r="E29" s="409"/>
      <c r="F29" s="409">
        <f t="shared" si="15"/>
        <v>29280000</v>
      </c>
      <c r="G29" s="410"/>
    </row>
    <row r="30" spans="1:7" s="272" customFormat="1" ht="15">
      <c r="A30" s="239" t="s">
        <v>189</v>
      </c>
      <c r="B30" s="240" t="s">
        <v>190</v>
      </c>
      <c r="C30" s="241">
        <f t="shared" ref="C30:D30" si="16">SUM(C31,C37,C39,C41,C43,C48,C54,C58,C62,C66,C70)</f>
        <v>555534000</v>
      </c>
      <c r="D30" s="241">
        <f t="shared" si="16"/>
        <v>324898113</v>
      </c>
      <c r="E30" s="241">
        <f t="shared" ref="E30:F30" si="17">SUM(E31,E37,E39,E41,E43,E48,E54,E58,E62,E66,E70)</f>
        <v>0</v>
      </c>
      <c r="F30" s="241">
        <f t="shared" si="17"/>
        <v>230635887</v>
      </c>
      <c r="G30" s="401">
        <f>D30/C30*100%</f>
        <v>0.58483929516465238</v>
      </c>
    </row>
    <row r="31" spans="1:7" s="275" customFormat="1" ht="30">
      <c r="A31" s="385" t="s">
        <v>16</v>
      </c>
      <c r="B31" s="386" t="s">
        <v>191</v>
      </c>
      <c r="C31" s="387">
        <f t="shared" ref="C31:D31" si="18">SUM(C32:C36)</f>
        <v>267938000</v>
      </c>
      <c r="D31" s="387">
        <f t="shared" si="18"/>
        <v>167147713</v>
      </c>
      <c r="E31" s="387">
        <f t="shared" ref="E31:F31" si="19">SUM(E32:E36)</f>
        <v>0</v>
      </c>
      <c r="F31" s="387">
        <f t="shared" si="19"/>
        <v>100790287</v>
      </c>
      <c r="G31" s="402">
        <f>D31/C31*100%</f>
        <v>0.62382981510647983</v>
      </c>
    </row>
    <row r="32" spans="1:7">
      <c r="A32" s="366" t="s">
        <v>10</v>
      </c>
      <c r="B32" s="367" t="s">
        <v>11</v>
      </c>
      <c r="C32" s="474">
        <v>105266000</v>
      </c>
      <c r="D32" s="368">
        <f>'[41]FHTP - 1292.001.001.056 A'!$G$40</f>
        <v>59085713</v>
      </c>
      <c r="E32" s="368"/>
      <c r="F32" s="368">
        <f t="shared" ref="F32:F36" si="20">C32-D32+E32</f>
        <v>46180287</v>
      </c>
      <c r="G32" s="397"/>
    </row>
    <row r="33" spans="1:7">
      <c r="A33" s="529" t="s">
        <v>28</v>
      </c>
      <c r="B33" s="530" t="s">
        <v>29</v>
      </c>
      <c r="C33" s="707">
        <v>22425000</v>
      </c>
      <c r="D33" s="348">
        <f>'[41]FHTP - 1292.001.001.056 A'!$G$95</f>
        <v>22400000</v>
      </c>
      <c r="E33" s="348"/>
      <c r="F33" s="348">
        <f t="shared" si="20"/>
        <v>25000</v>
      </c>
      <c r="G33" s="399"/>
    </row>
    <row r="34" spans="1:7" s="681" customFormat="1" ht="15">
      <c r="A34" s="676" t="s">
        <v>855</v>
      </c>
      <c r="B34" s="675" t="s">
        <v>856</v>
      </c>
      <c r="C34" s="707">
        <v>38575000</v>
      </c>
      <c r="D34" s="348">
        <f>'[41]FHTP - 1292.001.001.056 A'!$G$116</f>
        <v>20950000</v>
      </c>
      <c r="E34" s="348"/>
      <c r="F34" s="348">
        <f t="shared" si="20"/>
        <v>17625000</v>
      </c>
      <c r="G34" s="348"/>
    </row>
    <row r="35" spans="1:7" s="701" customFormat="1" ht="15">
      <c r="A35" s="699" t="s">
        <v>858</v>
      </c>
      <c r="B35" s="700" t="s">
        <v>862</v>
      </c>
      <c r="C35" s="697">
        <v>17000000</v>
      </c>
      <c r="D35" s="697"/>
      <c r="E35" s="697"/>
      <c r="F35" s="697">
        <f t="shared" ref="F35" si="21">C35-D35+E35</f>
        <v>17000000</v>
      </c>
      <c r="G35" s="697"/>
    </row>
    <row r="36" spans="1:7">
      <c r="A36" s="407" t="s">
        <v>12</v>
      </c>
      <c r="B36" s="408" t="s">
        <v>13</v>
      </c>
      <c r="C36" s="475">
        <v>84672000</v>
      </c>
      <c r="D36" s="409">
        <f>'[41]FHTP - 1292.001.001.056 A'!$G$74</f>
        <v>64712000</v>
      </c>
      <c r="E36" s="409"/>
      <c r="F36" s="409">
        <f t="shared" si="20"/>
        <v>19960000</v>
      </c>
      <c r="G36" s="410"/>
    </row>
    <row r="37" spans="1:7" s="275" customFormat="1" ht="15">
      <c r="A37" s="385" t="s">
        <v>18</v>
      </c>
      <c r="B37" s="386" t="s">
        <v>192</v>
      </c>
      <c r="C37" s="387">
        <f t="shared" ref="C37:F37" si="22">C38</f>
        <v>36700000</v>
      </c>
      <c r="D37" s="387">
        <f t="shared" si="22"/>
        <v>31910000</v>
      </c>
      <c r="E37" s="387">
        <f t="shared" si="22"/>
        <v>0</v>
      </c>
      <c r="F37" s="387">
        <f t="shared" si="22"/>
        <v>4790000</v>
      </c>
      <c r="G37" s="402">
        <f>D37/C37*100%</f>
        <v>0.86948228882833789</v>
      </c>
    </row>
    <row r="38" spans="1:7">
      <c r="A38" s="337" t="s">
        <v>10</v>
      </c>
      <c r="B38" s="338" t="s">
        <v>11</v>
      </c>
      <c r="C38" s="479">
        <v>36700000</v>
      </c>
      <c r="D38" s="339">
        <f>'[41]FHTP - 1292.001.001.056 B - D'!$G$21</f>
        <v>31910000</v>
      </c>
      <c r="E38" s="339"/>
      <c r="F38" s="339">
        <f t="shared" ref="F38" si="23">C38-D38+E38</f>
        <v>4790000</v>
      </c>
      <c r="G38" s="395"/>
    </row>
    <row r="39" spans="1:7" s="275" customFormat="1" ht="30">
      <c r="A39" s="385" t="s">
        <v>42</v>
      </c>
      <c r="B39" s="386" t="s">
        <v>193</v>
      </c>
      <c r="C39" s="387">
        <f t="shared" ref="C39:F39" si="24">C40</f>
        <v>36700000</v>
      </c>
      <c r="D39" s="387">
        <f t="shared" si="24"/>
        <v>30000000</v>
      </c>
      <c r="E39" s="387">
        <f t="shared" si="24"/>
        <v>0</v>
      </c>
      <c r="F39" s="387">
        <f t="shared" si="24"/>
        <v>6700000</v>
      </c>
      <c r="G39" s="402">
        <f>D39/C39*100%</f>
        <v>0.81743869209809261</v>
      </c>
    </row>
    <row r="40" spans="1:7">
      <c r="A40" s="337" t="s">
        <v>10</v>
      </c>
      <c r="B40" s="338" t="s">
        <v>11</v>
      </c>
      <c r="C40" s="479">
        <v>36700000</v>
      </c>
      <c r="D40" s="339">
        <f>'[41]FHTP - 1292.001.001.056 B - D'!$G$42</f>
        <v>30000000</v>
      </c>
      <c r="E40" s="339"/>
      <c r="F40" s="339">
        <f t="shared" ref="F40" si="25">C40-D40+E40</f>
        <v>6700000</v>
      </c>
      <c r="G40" s="395"/>
    </row>
    <row r="41" spans="1:7" s="275" customFormat="1" ht="30">
      <c r="A41" s="385" t="s">
        <v>44</v>
      </c>
      <c r="B41" s="386" t="s">
        <v>194</v>
      </c>
      <c r="C41" s="387">
        <f t="shared" ref="C41:F41" si="26">C42</f>
        <v>36700000</v>
      </c>
      <c r="D41" s="387">
        <f t="shared" si="26"/>
        <v>30000000</v>
      </c>
      <c r="E41" s="387">
        <f t="shared" si="26"/>
        <v>0</v>
      </c>
      <c r="F41" s="387">
        <f t="shared" si="26"/>
        <v>6700000</v>
      </c>
      <c r="G41" s="402">
        <f>D41/C41*100%</f>
        <v>0.81743869209809261</v>
      </c>
    </row>
    <row r="42" spans="1:7">
      <c r="A42" s="337" t="s">
        <v>10</v>
      </c>
      <c r="B42" s="338" t="s">
        <v>11</v>
      </c>
      <c r="C42" s="479">
        <v>36700000</v>
      </c>
      <c r="D42" s="339">
        <f>'[41]FHTP - 1292.001.001.056 B - D'!$G$63</f>
        <v>30000000</v>
      </c>
      <c r="E42" s="339"/>
      <c r="F42" s="339">
        <f t="shared" ref="F42" si="27">C42-D42+E42</f>
        <v>6700000</v>
      </c>
      <c r="G42" s="395"/>
    </row>
    <row r="43" spans="1:7" s="275" customFormat="1" ht="15">
      <c r="A43" s="385" t="s">
        <v>46</v>
      </c>
      <c r="B43" s="386" t="s">
        <v>195</v>
      </c>
      <c r="C43" s="387">
        <f t="shared" ref="C43:D43" si="28">SUM(C44:C47)</f>
        <v>0</v>
      </c>
      <c r="D43" s="387">
        <f t="shared" si="28"/>
        <v>0</v>
      </c>
      <c r="E43" s="387">
        <f t="shared" ref="E43:F43" si="29">SUM(E44:E47)</f>
        <v>0</v>
      </c>
      <c r="F43" s="387">
        <f t="shared" si="29"/>
        <v>0</v>
      </c>
      <c r="G43" s="402" t="e">
        <f>D43/C43*100%</f>
        <v>#DIV/0!</v>
      </c>
    </row>
    <row r="44" spans="1:7">
      <c r="A44" s="366" t="s">
        <v>10</v>
      </c>
      <c r="B44" s="367" t="s">
        <v>11</v>
      </c>
      <c r="C44" s="552">
        <v>0</v>
      </c>
      <c r="D44" s="368"/>
      <c r="E44" s="368"/>
      <c r="F44" s="368">
        <f t="shared" ref="F44:F47" si="30">C44-D44+E44</f>
        <v>0</v>
      </c>
      <c r="G44" s="397"/>
    </row>
    <row r="45" spans="1:7">
      <c r="A45" s="346" t="s">
        <v>28</v>
      </c>
      <c r="B45" s="347" t="s">
        <v>29</v>
      </c>
      <c r="C45" s="551">
        <v>0</v>
      </c>
      <c r="D45" s="348"/>
      <c r="E45" s="348"/>
      <c r="F45" s="348">
        <f t="shared" si="30"/>
        <v>0</v>
      </c>
      <c r="G45" s="399"/>
    </row>
    <row r="46" spans="1:7">
      <c r="A46" s="346" t="s">
        <v>33</v>
      </c>
      <c r="B46" s="347" t="s">
        <v>34</v>
      </c>
      <c r="C46" s="551">
        <v>0</v>
      </c>
      <c r="D46" s="348"/>
      <c r="E46" s="348"/>
      <c r="F46" s="348">
        <f t="shared" si="30"/>
        <v>0</v>
      </c>
      <c r="G46" s="399"/>
    </row>
    <row r="47" spans="1:7">
      <c r="A47" s="407" t="s">
        <v>12</v>
      </c>
      <c r="B47" s="408" t="s">
        <v>13</v>
      </c>
      <c r="C47" s="558">
        <v>0</v>
      </c>
      <c r="D47" s="409"/>
      <c r="E47" s="409"/>
      <c r="F47" s="409">
        <f t="shared" si="30"/>
        <v>0</v>
      </c>
      <c r="G47" s="410"/>
    </row>
    <row r="48" spans="1:7" s="275" customFormat="1" ht="15">
      <c r="A48" s="385" t="s">
        <v>54</v>
      </c>
      <c r="B48" s="386" t="s">
        <v>196</v>
      </c>
      <c r="C48" s="387">
        <f t="shared" ref="C48:D48" si="31">SUM(C49:C53)</f>
        <v>79205000</v>
      </c>
      <c r="D48" s="387">
        <f t="shared" si="31"/>
        <v>0</v>
      </c>
      <c r="E48" s="387">
        <f t="shared" ref="E48:F48" si="32">SUM(E49:E53)</f>
        <v>0</v>
      </c>
      <c r="F48" s="387">
        <f t="shared" si="32"/>
        <v>79205000</v>
      </c>
      <c r="G48" s="402">
        <f>D48/C48*100%</f>
        <v>0</v>
      </c>
    </row>
    <row r="49" spans="1:7">
      <c r="A49" s="366" t="s">
        <v>10</v>
      </c>
      <c r="B49" s="367" t="s">
        <v>11</v>
      </c>
      <c r="C49" s="474">
        <v>31875000</v>
      </c>
      <c r="D49" s="368"/>
      <c r="E49" s="368"/>
      <c r="F49" s="368">
        <f t="shared" ref="F49:F53" si="33">C49-D49+E49</f>
        <v>31875000</v>
      </c>
      <c r="G49" s="397"/>
    </row>
    <row r="50" spans="1:7">
      <c r="A50" s="346" t="s">
        <v>28</v>
      </c>
      <c r="B50" s="347" t="s">
        <v>29</v>
      </c>
      <c r="C50" s="473">
        <v>10500000</v>
      </c>
      <c r="D50" s="348"/>
      <c r="E50" s="348"/>
      <c r="F50" s="348">
        <f t="shared" si="33"/>
        <v>10500000</v>
      </c>
      <c r="G50" s="399"/>
    </row>
    <row r="51" spans="1:7" s="701" customFormat="1" ht="15">
      <c r="A51" s="699" t="s">
        <v>858</v>
      </c>
      <c r="B51" s="700" t="s">
        <v>862</v>
      </c>
      <c r="C51" s="697">
        <v>2000000</v>
      </c>
      <c r="D51" s="697"/>
      <c r="E51" s="697"/>
      <c r="F51" s="697">
        <f t="shared" si="33"/>
        <v>2000000</v>
      </c>
      <c r="G51" s="697"/>
    </row>
    <row r="52" spans="1:7">
      <c r="A52" s="346" t="s">
        <v>33</v>
      </c>
      <c r="B52" s="347" t="s">
        <v>34</v>
      </c>
      <c r="C52" s="473">
        <v>13500000</v>
      </c>
      <c r="D52" s="348"/>
      <c r="E52" s="348"/>
      <c r="F52" s="348">
        <f t="shared" si="33"/>
        <v>13500000</v>
      </c>
      <c r="G52" s="399"/>
    </row>
    <row r="53" spans="1:7">
      <c r="A53" s="407" t="s">
        <v>12</v>
      </c>
      <c r="B53" s="408" t="s">
        <v>13</v>
      </c>
      <c r="C53" s="475">
        <v>21330000</v>
      </c>
      <c r="D53" s="409"/>
      <c r="E53" s="409"/>
      <c r="F53" s="409">
        <f t="shared" si="33"/>
        <v>21330000</v>
      </c>
      <c r="G53" s="410"/>
    </row>
    <row r="54" spans="1:7" s="275" customFormat="1" ht="15">
      <c r="A54" s="385" t="s">
        <v>56</v>
      </c>
      <c r="B54" s="386" t="s">
        <v>197</v>
      </c>
      <c r="C54" s="387">
        <f t="shared" ref="C54:D54" si="34">SUM(C55:C57)</f>
        <v>29880000</v>
      </c>
      <c r="D54" s="387">
        <f t="shared" si="34"/>
        <v>0</v>
      </c>
      <c r="E54" s="387">
        <f t="shared" ref="E54:F54" si="35">SUM(E55:E57)</f>
        <v>0</v>
      </c>
      <c r="F54" s="387">
        <f t="shared" si="35"/>
        <v>29880000</v>
      </c>
      <c r="G54" s="402">
        <f>D54/C54*100%</f>
        <v>0</v>
      </c>
    </row>
    <row r="55" spans="1:7">
      <c r="A55" s="366" t="s">
        <v>10</v>
      </c>
      <c r="B55" s="367" t="s">
        <v>11</v>
      </c>
      <c r="C55" s="474">
        <v>13700000</v>
      </c>
      <c r="D55" s="368"/>
      <c r="E55" s="368"/>
      <c r="F55" s="368">
        <f t="shared" ref="F55:F57" si="36">C55-D55+E55</f>
        <v>13700000</v>
      </c>
      <c r="G55" s="397"/>
    </row>
    <row r="56" spans="1:7">
      <c r="A56" s="346" t="s">
        <v>33</v>
      </c>
      <c r="B56" s="347" t="s">
        <v>34</v>
      </c>
      <c r="C56" s="473">
        <v>11200000</v>
      </c>
      <c r="D56" s="348"/>
      <c r="E56" s="348"/>
      <c r="F56" s="348">
        <f t="shared" si="36"/>
        <v>11200000</v>
      </c>
      <c r="G56" s="399"/>
    </row>
    <row r="57" spans="1:7">
      <c r="A57" s="407" t="s">
        <v>12</v>
      </c>
      <c r="B57" s="408" t="s">
        <v>13</v>
      </c>
      <c r="C57" s="475">
        <v>4980000</v>
      </c>
      <c r="D57" s="409"/>
      <c r="E57" s="409"/>
      <c r="F57" s="409">
        <f t="shared" si="36"/>
        <v>4980000</v>
      </c>
      <c r="G57" s="410"/>
    </row>
    <row r="58" spans="1:7" s="275" customFormat="1" ht="30">
      <c r="A58" s="385" t="s">
        <v>58</v>
      </c>
      <c r="B58" s="386" t="s">
        <v>198</v>
      </c>
      <c r="C58" s="387">
        <f t="shared" ref="C58:D58" si="37">SUM(C59:C61)</f>
        <v>0</v>
      </c>
      <c r="D58" s="387">
        <f t="shared" si="37"/>
        <v>0</v>
      </c>
      <c r="E58" s="387">
        <f t="shared" ref="E58:F58" si="38">SUM(E59:E61)</f>
        <v>0</v>
      </c>
      <c r="F58" s="387">
        <f t="shared" si="38"/>
        <v>0</v>
      </c>
      <c r="G58" s="402" t="e">
        <f>D58/C58*100%</f>
        <v>#DIV/0!</v>
      </c>
    </row>
    <row r="59" spans="1:7">
      <c r="A59" s="366" t="s">
        <v>10</v>
      </c>
      <c r="B59" s="367" t="s">
        <v>11</v>
      </c>
      <c r="C59" s="552">
        <v>0</v>
      </c>
      <c r="D59" s="368"/>
      <c r="E59" s="368"/>
      <c r="F59" s="368">
        <f t="shared" ref="F59:F61" si="39">C59-D59+E59</f>
        <v>0</v>
      </c>
      <c r="G59" s="397"/>
    </row>
    <row r="60" spans="1:7">
      <c r="A60" s="346" t="s">
        <v>28</v>
      </c>
      <c r="B60" s="347" t="s">
        <v>29</v>
      </c>
      <c r="C60" s="551">
        <v>0</v>
      </c>
      <c r="D60" s="348"/>
      <c r="E60" s="348"/>
      <c r="F60" s="348">
        <f t="shared" si="39"/>
        <v>0</v>
      </c>
      <c r="G60" s="399"/>
    </row>
    <row r="61" spans="1:7">
      <c r="A61" s="407" t="s">
        <v>12</v>
      </c>
      <c r="B61" s="408" t="s">
        <v>13</v>
      </c>
      <c r="C61" s="558">
        <v>0</v>
      </c>
      <c r="D61" s="409"/>
      <c r="E61" s="409"/>
      <c r="F61" s="409">
        <f t="shared" si="39"/>
        <v>0</v>
      </c>
      <c r="G61" s="410"/>
    </row>
    <row r="62" spans="1:7" s="275" customFormat="1" ht="32.25" customHeight="1">
      <c r="A62" s="385" t="s">
        <v>60</v>
      </c>
      <c r="B62" s="616" t="s">
        <v>837</v>
      </c>
      <c r="C62" s="387">
        <f t="shared" ref="C62:D62" si="40">SUM(C63:C65)</f>
        <v>0</v>
      </c>
      <c r="D62" s="387">
        <f t="shared" si="40"/>
        <v>0</v>
      </c>
      <c r="E62" s="387">
        <f t="shared" ref="E62:F62" si="41">SUM(E63:E65)</f>
        <v>0</v>
      </c>
      <c r="F62" s="387">
        <f t="shared" si="41"/>
        <v>0</v>
      </c>
      <c r="G62" s="402" t="e">
        <f>D62/C62*100%</f>
        <v>#DIV/0!</v>
      </c>
    </row>
    <row r="63" spans="1:7">
      <c r="A63" s="366" t="s">
        <v>10</v>
      </c>
      <c r="B63" s="367" t="s">
        <v>11</v>
      </c>
      <c r="C63" s="660">
        <v>0</v>
      </c>
      <c r="D63" s="368"/>
      <c r="E63" s="368"/>
      <c r="F63" s="368">
        <f t="shared" ref="F63:F65" si="42">C63-D63+E63</f>
        <v>0</v>
      </c>
      <c r="G63" s="397"/>
    </row>
    <row r="64" spans="1:7">
      <c r="A64" s="613" t="s">
        <v>813</v>
      </c>
      <c r="B64" s="612" t="s">
        <v>84</v>
      </c>
      <c r="C64" s="656">
        <v>0</v>
      </c>
      <c r="D64" s="348"/>
      <c r="E64" s="348"/>
      <c r="F64" s="348">
        <f t="shared" si="42"/>
        <v>0</v>
      </c>
      <c r="G64" s="399"/>
    </row>
    <row r="65" spans="1:7">
      <c r="A65" s="407" t="s">
        <v>12</v>
      </c>
      <c r="B65" s="408" t="s">
        <v>13</v>
      </c>
      <c r="C65" s="661">
        <v>0</v>
      </c>
      <c r="D65" s="409"/>
      <c r="E65" s="409"/>
      <c r="F65" s="409">
        <f t="shared" si="42"/>
        <v>0</v>
      </c>
      <c r="G65" s="410"/>
    </row>
    <row r="66" spans="1:7" s="275" customFormat="1" ht="30">
      <c r="A66" s="385" t="s">
        <v>62</v>
      </c>
      <c r="B66" s="386" t="s">
        <v>200</v>
      </c>
      <c r="C66" s="387">
        <f t="shared" ref="C66:D66" si="43">SUM(C67:C69)</f>
        <v>68411000</v>
      </c>
      <c r="D66" s="387">
        <f t="shared" si="43"/>
        <v>65840400</v>
      </c>
      <c r="E66" s="387">
        <f t="shared" ref="E66:F66" si="44">SUM(E67:E69)</f>
        <v>0</v>
      </c>
      <c r="F66" s="387">
        <f t="shared" si="44"/>
        <v>2570600</v>
      </c>
      <c r="G66" s="402">
        <f>D66/C66*100%</f>
        <v>0.96242417155135873</v>
      </c>
    </row>
    <row r="67" spans="1:7">
      <c r="A67" s="366" t="s">
        <v>10</v>
      </c>
      <c r="B67" s="367" t="s">
        <v>11</v>
      </c>
      <c r="C67" s="474">
        <v>17175000</v>
      </c>
      <c r="D67" s="368">
        <f>'[41]FHTP - 1292.001.001.056 J'!$G$21</f>
        <v>18440400</v>
      </c>
      <c r="E67" s="368"/>
      <c r="F67" s="368">
        <f t="shared" ref="F67:F69" si="45">C67-D67+E67</f>
        <v>-1265400</v>
      </c>
      <c r="G67" s="397"/>
    </row>
    <row r="68" spans="1:7">
      <c r="A68" s="346" t="s">
        <v>33</v>
      </c>
      <c r="B68" s="347" t="s">
        <v>34</v>
      </c>
      <c r="C68" s="473">
        <v>14000000</v>
      </c>
      <c r="D68" s="348">
        <f>'[41]FHTP - 1292.001.001.056 J'!$G$42</f>
        <v>13500000</v>
      </c>
      <c r="E68" s="348"/>
      <c r="F68" s="348">
        <f t="shared" si="45"/>
        <v>500000</v>
      </c>
      <c r="G68" s="399"/>
    </row>
    <row r="69" spans="1:7">
      <c r="A69" s="407" t="s">
        <v>12</v>
      </c>
      <c r="B69" s="408" t="s">
        <v>13</v>
      </c>
      <c r="C69" s="475">
        <v>37236000</v>
      </c>
      <c r="D69" s="409">
        <f>'[41]FHTP - 1292.001.001.056 J'!$G$63</f>
        <v>33900000</v>
      </c>
      <c r="E69" s="409"/>
      <c r="F69" s="409">
        <f t="shared" si="45"/>
        <v>3336000</v>
      </c>
      <c r="G69" s="410"/>
    </row>
    <row r="70" spans="1:7" s="275" customFormat="1" ht="30">
      <c r="A70" s="385" t="s">
        <v>122</v>
      </c>
      <c r="B70" s="386" t="s">
        <v>201</v>
      </c>
      <c r="C70" s="387">
        <f t="shared" ref="C70:D70" si="46">SUM(C71:C75)</f>
        <v>0</v>
      </c>
      <c r="D70" s="387">
        <f t="shared" si="46"/>
        <v>0</v>
      </c>
      <c r="E70" s="387">
        <f t="shared" ref="E70:F70" si="47">SUM(E71:E75)</f>
        <v>0</v>
      </c>
      <c r="F70" s="387">
        <f t="shared" si="47"/>
        <v>0</v>
      </c>
      <c r="G70" s="402" t="e">
        <f>D70/C70*100%</f>
        <v>#DIV/0!</v>
      </c>
    </row>
    <row r="71" spans="1:7">
      <c r="A71" s="366" t="s">
        <v>10</v>
      </c>
      <c r="B71" s="367" t="s">
        <v>11</v>
      </c>
      <c r="C71" s="552">
        <v>0</v>
      </c>
      <c r="D71" s="368"/>
      <c r="E71" s="368"/>
      <c r="F71" s="368">
        <f t="shared" ref="F71:F75" si="48">C71-D71+E71</f>
        <v>0</v>
      </c>
      <c r="G71" s="397"/>
    </row>
    <row r="72" spans="1:7">
      <c r="A72" s="346" t="s">
        <v>28</v>
      </c>
      <c r="B72" s="347" t="s">
        <v>29</v>
      </c>
      <c r="C72" s="551">
        <v>0</v>
      </c>
      <c r="D72" s="348"/>
      <c r="E72" s="348"/>
      <c r="F72" s="348">
        <f t="shared" si="48"/>
        <v>0</v>
      </c>
      <c r="G72" s="399"/>
    </row>
    <row r="73" spans="1:7">
      <c r="A73" s="346" t="s">
        <v>33</v>
      </c>
      <c r="B73" s="347" t="s">
        <v>34</v>
      </c>
      <c r="C73" s="551">
        <v>0</v>
      </c>
      <c r="D73" s="348"/>
      <c r="E73" s="348"/>
      <c r="F73" s="348">
        <f t="shared" si="48"/>
        <v>0</v>
      </c>
      <c r="G73" s="399"/>
    </row>
    <row r="74" spans="1:7">
      <c r="A74" s="346" t="s">
        <v>12</v>
      </c>
      <c r="B74" s="347" t="s">
        <v>13</v>
      </c>
      <c r="C74" s="551">
        <v>0</v>
      </c>
      <c r="D74" s="348"/>
      <c r="E74" s="348"/>
      <c r="F74" s="348">
        <f t="shared" si="48"/>
        <v>0</v>
      </c>
      <c r="G74" s="399"/>
    </row>
    <row r="75" spans="1:7">
      <c r="A75" s="407" t="s">
        <v>35</v>
      </c>
      <c r="B75" s="408" t="s">
        <v>36</v>
      </c>
      <c r="C75" s="558">
        <v>0</v>
      </c>
      <c r="D75" s="409"/>
      <c r="E75" s="409"/>
      <c r="F75" s="409">
        <f t="shared" si="48"/>
        <v>0</v>
      </c>
      <c r="G75" s="410"/>
    </row>
    <row r="76" spans="1:7" s="272" customFormat="1" ht="30">
      <c r="A76" s="239" t="s">
        <v>202</v>
      </c>
      <c r="B76" s="240" t="s">
        <v>203</v>
      </c>
      <c r="C76" s="241">
        <f>SUM(C77,C81)</f>
        <v>4000000</v>
      </c>
      <c r="D76" s="241">
        <f>SUM(D77,D81)</f>
        <v>4000000</v>
      </c>
      <c r="E76" s="241">
        <f t="shared" ref="E76:F76" si="49">SUM(E77,E81)</f>
        <v>0</v>
      </c>
      <c r="F76" s="241">
        <f t="shared" si="49"/>
        <v>0</v>
      </c>
      <c r="G76" s="401">
        <f>D76/C76*100%</f>
        <v>1</v>
      </c>
    </row>
    <row r="77" spans="1:7" s="275" customFormat="1" ht="30">
      <c r="A77" s="385" t="s">
        <v>46</v>
      </c>
      <c r="B77" s="386" t="s">
        <v>208</v>
      </c>
      <c r="C77" s="387">
        <f t="shared" ref="C77:D77" si="50">SUM(C78:C80)</f>
        <v>0</v>
      </c>
      <c r="D77" s="387">
        <f t="shared" si="50"/>
        <v>0</v>
      </c>
      <c r="E77" s="387">
        <f t="shared" ref="E77:F77" si="51">SUM(E78:E80)</f>
        <v>0</v>
      </c>
      <c r="F77" s="387">
        <f t="shared" si="51"/>
        <v>0</v>
      </c>
      <c r="G77" s="402" t="e">
        <f>D77/C77*100%</f>
        <v>#DIV/0!</v>
      </c>
    </row>
    <row r="78" spans="1:7">
      <c r="A78" s="366" t="s">
        <v>10</v>
      </c>
      <c r="B78" s="367" t="s">
        <v>11</v>
      </c>
      <c r="C78" s="552">
        <v>0</v>
      </c>
      <c r="D78" s="368"/>
      <c r="E78" s="368"/>
      <c r="F78" s="368">
        <f t="shared" ref="F78:F80" si="52">C78-D78+E78</f>
        <v>0</v>
      </c>
      <c r="G78" s="397"/>
    </row>
    <row r="79" spans="1:7">
      <c r="A79" s="346" t="s">
        <v>33</v>
      </c>
      <c r="B79" s="347" t="s">
        <v>34</v>
      </c>
      <c r="C79" s="551">
        <v>0</v>
      </c>
      <c r="D79" s="348"/>
      <c r="E79" s="348"/>
      <c r="F79" s="348">
        <f t="shared" si="52"/>
        <v>0</v>
      </c>
      <c r="G79" s="399"/>
    </row>
    <row r="80" spans="1:7">
      <c r="A80" s="407" t="s">
        <v>12</v>
      </c>
      <c r="B80" s="408" t="s">
        <v>13</v>
      </c>
      <c r="C80" s="558">
        <v>0</v>
      </c>
      <c r="D80" s="409"/>
      <c r="E80" s="409"/>
      <c r="F80" s="409">
        <f t="shared" si="52"/>
        <v>0</v>
      </c>
      <c r="G80" s="410"/>
    </row>
    <row r="81" spans="1:7" s="275" customFormat="1" ht="30">
      <c r="A81" s="385" t="s">
        <v>54</v>
      </c>
      <c r="B81" s="386" t="s">
        <v>209</v>
      </c>
      <c r="C81" s="387">
        <f t="shared" ref="C81:D81" si="53">SUM(C82:C83)</f>
        <v>4000000</v>
      </c>
      <c r="D81" s="387">
        <f t="shared" si="53"/>
        <v>4000000</v>
      </c>
      <c r="E81" s="387">
        <f t="shared" ref="E81:F81" si="54">SUM(E82:E83)</f>
        <v>0</v>
      </c>
      <c r="F81" s="387">
        <f t="shared" si="54"/>
        <v>0</v>
      </c>
      <c r="G81" s="402">
        <f>D81/C81*100%</f>
        <v>1</v>
      </c>
    </row>
    <row r="82" spans="1:7">
      <c r="A82" s="366" t="s">
        <v>28</v>
      </c>
      <c r="B82" s="367" t="s">
        <v>29</v>
      </c>
      <c r="C82" s="552">
        <v>4000000</v>
      </c>
      <c r="D82" s="368">
        <f>'[42]FHTP - 1292.001.001.057 F'!$G$21</f>
        <v>4000000</v>
      </c>
      <c r="E82" s="368"/>
      <c r="F82" s="368">
        <f t="shared" ref="F82:F83" si="55">C82-D82+E82</f>
        <v>0</v>
      </c>
      <c r="G82" s="397"/>
    </row>
    <row r="83" spans="1:7">
      <c r="A83" s="346" t="s">
        <v>12</v>
      </c>
      <c r="B83" s="347" t="s">
        <v>13</v>
      </c>
      <c r="C83" s="551">
        <v>0</v>
      </c>
      <c r="D83" s="348"/>
      <c r="E83" s="348"/>
      <c r="F83" s="348">
        <f t="shared" si="55"/>
        <v>0</v>
      </c>
      <c r="G83" s="399"/>
    </row>
    <row r="84" spans="1:7">
      <c r="A84" s="356"/>
      <c r="B84" s="357"/>
      <c r="C84" s="358"/>
      <c r="D84" s="358"/>
      <c r="E84" s="358"/>
      <c r="F84" s="358"/>
      <c r="G84" s="400"/>
    </row>
    <row r="85" spans="1:7" s="271" customFormat="1">
      <c r="A85" s="324" t="s">
        <v>350</v>
      </c>
      <c r="B85" s="325" t="s">
        <v>705</v>
      </c>
      <c r="C85" s="326">
        <f>SUM(C86,C92)</f>
        <v>193400000</v>
      </c>
      <c r="D85" s="326">
        <f>SUM(D86,D92)</f>
        <v>88750000</v>
      </c>
      <c r="E85" s="326">
        <f t="shared" ref="E85:F85" si="56">SUM(E86,E92)</f>
        <v>0</v>
      </c>
      <c r="F85" s="326">
        <f t="shared" si="56"/>
        <v>104650000</v>
      </c>
      <c r="G85" s="421">
        <f>D85/C85*100%</f>
        <v>0.45889348500517063</v>
      </c>
    </row>
    <row r="86" spans="1:7" s="272" customFormat="1" ht="15">
      <c r="A86" s="239" t="s">
        <v>14</v>
      </c>
      <c r="B86" s="240" t="s">
        <v>359</v>
      </c>
      <c r="C86" s="241">
        <f>C87</f>
        <v>69530000</v>
      </c>
      <c r="D86" s="241">
        <f>D87</f>
        <v>23300000</v>
      </c>
      <c r="E86" s="241">
        <f t="shared" ref="E86:F86" si="57">E87</f>
        <v>0</v>
      </c>
      <c r="F86" s="241">
        <f t="shared" si="57"/>
        <v>46230000</v>
      </c>
      <c r="G86" s="401">
        <f>D86/C86*100%</f>
        <v>0.33510714799367181</v>
      </c>
    </row>
    <row r="87" spans="1:7" s="275" customFormat="1" ht="15">
      <c r="A87" s="385" t="s">
        <v>42</v>
      </c>
      <c r="B87" s="386" t="s">
        <v>362</v>
      </c>
      <c r="C87" s="387">
        <f t="shared" ref="C87:D87" si="58">SUM(C88:C91)</f>
        <v>69530000</v>
      </c>
      <c r="D87" s="387">
        <f t="shared" si="58"/>
        <v>23300000</v>
      </c>
      <c r="E87" s="387">
        <f t="shared" ref="E87:F87" si="59">SUM(E88:E91)</f>
        <v>0</v>
      </c>
      <c r="F87" s="387">
        <f t="shared" si="59"/>
        <v>46230000</v>
      </c>
      <c r="G87" s="402">
        <f>D87/C87*100%</f>
        <v>0.33510714799367181</v>
      </c>
    </row>
    <row r="88" spans="1:7">
      <c r="A88" s="366" t="s">
        <v>10</v>
      </c>
      <c r="B88" s="367" t="s">
        <v>11</v>
      </c>
      <c r="C88" s="474">
        <v>8850000</v>
      </c>
      <c r="D88" s="368">
        <f>'[43]FHTP - 1292.007.052 C'!$G$21</f>
        <v>3750000</v>
      </c>
      <c r="E88" s="368"/>
      <c r="F88" s="368">
        <f t="shared" ref="F88:F91" si="60">C88-D88+E88</f>
        <v>5100000</v>
      </c>
      <c r="G88" s="397"/>
    </row>
    <row r="89" spans="1:7">
      <c r="A89" s="346" t="s">
        <v>83</v>
      </c>
      <c r="B89" s="347" t="s">
        <v>84</v>
      </c>
      <c r="C89" s="473">
        <v>52420000</v>
      </c>
      <c r="D89" s="348">
        <f>'[43]FHTP - 1292.007.052 C'!$G$42</f>
        <v>15950000</v>
      </c>
      <c r="E89" s="348"/>
      <c r="F89" s="348">
        <f t="shared" si="60"/>
        <v>36470000</v>
      </c>
      <c r="G89" s="399"/>
    </row>
    <row r="90" spans="1:7">
      <c r="A90" s="346" t="s">
        <v>33</v>
      </c>
      <c r="B90" s="347" t="s">
        <v>34</v>
      </c>
      <c r="C90" s="473">
        <v>4000000</v>
      </c>
      <c r="D90" s="628">
        <f>'[43]FHTP - 1292.007.052 C'!$G$63</f>
        <v>3600000</v>
      </c>
      <c r="E90" s="348"/>
      <c r="F90" s="348">
        <f t="shared" si="60"/>
        <v>400000</v>
      </c>
      <c r="G90" s="399"/>
    </row>
    <row r="91" spans="1:7">
      <c r="A91" s="407" t="s">
        <v>12</v>
      </c>
      <c r="B91" s="408" t="s">
        <v>13</v>
      </c>
      <c r="C91" s="475">
        <v>4260000</v>
      </c>
      <c r="D91" s="409"/>
      <c r="E91" s="409"/>
      <c r="F91" s="409">
        <f t="shared" si="60"/>
        <v>4260000</v>
      </c>
      <c r="G91" s="410"/>
    </row>
    <row r="92" spans="1:7" s="272" customFormat="1" ht="15">
      <c r="A92" s="239" t="s">
        <v>20</v>
      </c>
      <c r="B92" s="240" t="s">
        <v>363</v>
      </c>
      <c r="C92" s="241">
        <f>SUM(C93,C98,C103)</f>
        <v>123870000</v>
      </c>
      <c r="D92" s="241">
        <f>SUM(D93,D98,D103)</f>
        <v>65450000</v>
      </c>
      <c r="E92" s="241">
        <f t="shared" ref="E92:F92" si="61">SUM(E93,E98,E103)</f>
        <v>0</v>
      </c>
      <c r="F92" s="241">
        <f t="shared" si="61"/>
        <v>58420000</v>
      </c>
      <c r="G92" s="401">
        <f>D92/C92*100%</f>
        <v>0.52837652377492528</v>
      </c>
    </row>
    <row r="93" spans="1:7" s="275" customFormat="1" ht="15">
      <c r="A93" s="385" t="s">
        <v>166</v>
      </c>
      <c r="B93" s="424" t="s">
        <v>381</v>
      </c>
      <c r="C93" s="387">
        <f t="shared" ref="C93:D93" si="62">SUM(C94:C97)</f>
        <v>41290000</v>
      </c>
      <c r="D93" s="387">
        <f t="shared" si="62"/>
        <v>4260000</v>
      </c>
      <c r="E93" s="387">
        <f t="shared" ref="E93:F93" si="63">SUM(E94:E97)</f>
        <v>0</v>
      </c>
      <c r="F93" s="387">
        <f t="shared" si="63"/>
        <v>37030000</v>
      </c>
      <c r="G93" s="402">
        <f>D93/C93*100%</f>
        <v>0.1031726810365706</v>
      </c>
    </row>
    <row r="94" spans="1:7">
      <c r="A94" s="366" t="s">
        <v>10</v>
      </c>
      <c r="B94" s="367" t="s">
        <v>11</v>
      </c>
      <c r="C94" s="474">
        <v>7338000</v>
      </c>
      <c r="D94" s="368"/>
      <c r="E94" s="368"/>
      <c r="F94" s="368">
        <f t="shared" ref="F94:F97" si="64">C94-D94+E94</f>
        <v>7338000</v>
      </c>
      <c r="G94" s="397"/>
    </row>
    <row r="95" spans="1:7">
      <c r="A95" s="346" t="s">
        <v>83</v>
      </c>
      <c r="B95" s="347" t="s">
        <v>84</v>
      </c>
      <c r="C95" s="473">
        <v>25620000</v>
      </c>
      <c r="D95" s="348"/>
      <c r="E95" s="348"/>
      <c r="F95" s="348">
        <f t="shared" si="64"/>
        <v>25620000</v>
      </c>
      <c r="G95" s="399"/>
    </row>
    <row r="96" spans="1:7">
      <c r="A96" s="346" t="s">
        <v>33</v>
      </c>
      <c r="B96" s="347" t="s">
        <v>34</v>
      </c>
      <c r="C96" s="473">
        <v>4000000</v>
      </c>
      <c r="D96" s="348">
        <f>'[44]FHTP - 1292.007.053 R'!$G$63</f>
        <v>2700000</v>
      </c>
      <c r="E96" s="348"/>
      <c r="F96" s="348">
        <f t="shared" si="64"/>
        <v>1300000</v>
      </c>
      <c r="G96" s="399"/>
    </row>
    <row r="97" spans="1:7">
      <c r="A97" s="407" t="s">
        <v>12</v>
      </c>
      <c r="B97" s="408" t="s">
        <v>13</v>
      </c>
      <c r="C97" s="475">
        <v>4332000</v>
      </c>
      <c r="D97" s="409">
        <f>'[44]FHTP - 1292.007.053 R'!$G$84</f>
        <v>1560000</v>
      </c>
      <c r="E97" s="409"/>
      <c r="F97" s="409">
        <f t="shared" si="64"/>
        <v>2772000</v>
      </c>
      <c r="G97" s="410"/>
    </row>
    <row r="98" spans="1:7" s="275" customFormat="1" ht="30">
      <c r="A98" s="385" t="s">
        <v>233</v>
      </c>
      <c r="B98" s="386" t="s">
        <v>382</v>
      </c>
      <c r="C98" s="387">
        <f t="shared" ref="C98:D98" si="65">SUM(C99:C102)</f>
        <v>41290000</v>
      </c>
      <c r="D98" s="387">
        <f t="shared" si="65"/>
        <v>35940000</v>
      </c>
      <c r="E98" s="387">
        <f t="shared" ref="E98:F98" si="66">SUM(E99:E102)</f>
        <v>0</v>
      </c>
      <c r="F98" s="387">
        <f t="shared" si="66"/>
        <v>5350000</v>
      </c>
      <c r="G98" s="402">
        <f>D98/C98*100%</f>
        <v>0.87042867522402523</v>
      </c>
    </row>
    <row r="99" spans="1:7">
      <c r="A99" s="366" t="s">
        <v>10</v>
      </c>
      <c r="B99" s="367" t="s">
        <v>11</v>
      </c>
      <c r="C99" s="474">
        <v>7338000</v>
      </c>
      <c r="D99" s="368">
        <f>'[44]FHTP - 1292.007.053 S'!$G$21</f>
        <v>7200000</v>
      </c>
      <c r="E99" s="368"/>
      <c r="F99" s="368">
        <f t="shared" ref="F99:F102" si="67">C99-D99+E99</f>
        <v>138000</v>
      </c>
      <c r="G99" s="397"/>
    </row>
    <row r="100" spans="1:7">
      <c r="A100" s="346" t="s">
        <v>83</v>
      </c>
      <c r="B100" s="347" t="s">
        <v>84</v>
      </c>
      <c r="C100" s="473">
        <v>25620000</v>
      </c>
      <c r="D100" s="348">
        <f>'[44]FHTP - 1292.007.053 S'!$G$42</f>
        <v>22350000</v>
      </c>
      <c r="E100" s="348"/>
      <c r="F100" s="348">
        <f t="shared" si="67"/>
        <v>3270000</v>
      </c>
      <c r="G100" s="399"/>
    </row>
    <row r="101" spans="1:7">
      <c r="A101" s="346" t="s">
        <v>33</v>
      </c>
      <c r="B101" s="347" t="s">
        <v>34</v>
      </c>
      <c r="C101" s="473">
        <v>4000000</v>
      </c>
      <c r="D101" s="348">
        <f>'[44]FHTP - 1292.007.053 S'!$G$63</f>
        <v>4000000</v>
      </c>
      <c r="E101" s="348"/>
      <c r="F101" s="348">
        <f t="shared" si="67"/>
        <v>0</v>
      </c>
      <c r="G101" s="399"/>
    </row>
    <row r="102" spans="1:7">
      <c r="A102" s="407" t="s">
        <v>12</v>
      </c>
      <c r="B102" s="408" t="s">
        <v>13</v>
      </c>
      <c r="C102" s="475">
        <v>4332000</v>
      </c>
      <c r="D102" s="409">
        <f>'[44]FHTP - 1292.007.053 S'!$G$84</f>
        <v>2390000</v>
      </c>
      <c r="E102" s="409"/>
      <c r="F102" s="409">
        <f t="shared" si="67"/>
        <v>1942000</v>
      </c>
      <c r="G102" s="410"/>
    </row>
    <row r="103" spans="1:7" s="275" customFormat="1" ht="15">
      <c r="A103" s="385" t="s">
        <v>235</v>
      </c>
      <c r="B103" s="386" t="s">
        <v>383</v>
      </c>
      <c r="C103" s="387">
        <f t="shared" ref="C103:D103" si="68">SUM(C104:C107)</f>
        <v>41290000</v>
      </c>
      <c r="D103" s="387">
        <f t="shared" si="68"/>
        <v>25250000</v>
      </c>
      <c r="E103" s="387">
        <f t="shared" ref="E103:F103" si="69">SUM(E104:E107)</f>
        <v>0</v>
      </c>
      <c r="F103" s="387">
        <f t="shared" si="69"/>
        <v>16040000</v>
      </c>
      <c r="G103" s="402">
        <f>D103/C103*100%</f>
        <v>0.6115282150641802</v>
      </c>
    </row>
    <row r="104" spans="1:7">
      <c r="A104" s="366" t="s">
        <v>10</v>
      </c>
      <c r="B104" s="367" t="s">
        <v>11</v>
      </c>
      <c r="C104" s="474">
        <v>7338000</v>
      </c>
      <c r="D104" s="368">
        <f>'[44]FHTP - 1292.007.053 T'!$G$21</f>
        <v>3600000</v>
      </c>
      <c r="E104" s="368"/>
      <c r="F104" s="368">
        <f t="shared" ref="F104:F107" si="70">C104-D104+E104</f>
        <v>3738000</v>
      </c>
      <c r="G104" s="397"/>
    </row>
    <row r="105" spans="1:7">
      <c r="A105" s="346" t="s">
        <v>83</v>
      </c>
      <c r="B105" s="347" t="s">
        <v>84</v>
      </c>
      <c r="C105" s="473">
        <v>25620000</v>
      </c>
      <c r="D105" s="348">
        <f>'[44]FHTP - 1292.007.053 T'!$G$42</f>
        <v>16950000</v>
      </c>
      <c r="E105" s="348"/>
      <c r="F105" s="348">
        <f t="shared" si="70"/>
        <v>8670000</v>
      </c>
      <c r="G105" s="399"/>
    </row>
    <row r="106" spans="1:7">
      <c r="A106" s="346" t="s">
        <v>33</v>
      </c>
      <c r="B106" s="347" t="s">
        <v>34</v>
      </c>
      <c r="C106" s="473">
        <v>4000000</v>
      </c>
      <c r="D106" s="348">
        <f>'[44]FHTP - 1292.007.053 T'!$G$63</f>
        <v>1800000</v>
      </c>
      <c r="E106" s="348"/>
      <c r="F106" s="348">
        <f t="shared" si="70"/>
        <v>2200000</v>
      </c>
      <c r="G106" s="399"/>
    </row>
    <row r="107" spans="1:7">
      <c r="A107" s="346" t="s">
        <v>12</v>
      </c>
      <c r="B107" s="347" t="s">
        <v>13</v>
      </c>
      <c r="C107" s="473">
        <v>4332000</v>
      </c>
      <c r="D107" s="348">
        <f>'[44]FHTP - 1292.007.053 T'!$G$84</f>
        <v>2900000</v>
      </c>
      <c r="E107" s="348"/>
      <c r="F107" s="348">
        <f t="shared" si="70"/>
        <v>1432000</v>
      </c>
      <c r="G107" s="399"/>
    </row>
    <row r="108" spans="1:7">
      <c r="A108" s="356"/>
      <c r="B108" s="357"/>
      <c r="C108" s="358"/>
      <c r="D108" s="358"/>
      <c r="E108" s="358"/>
      <c r="F108" s="358"/>
      <c r="G108" s="400"/>
    </row>
    <row r="109" spans="1:7" s="271" customFormat="1">
      <c r="A109" s="324" t="s">
        <v>412</v>
      </c>
      <c r="B109" s="325" t="s">
        <v>696</v>
      </c>
      <c r="C109" s="326">
        <f>SUM(C110)</f>
        <v>0</v>
      </c>
      <c r="D109" s="326">
        <f>SUM(D110)</f>
        <v>0</v>
      </c>
      <c r="E109" s="326">
        <f t="shared" ref="E109:F109" si="71">SUM(E110)</f>
        <v>0</v>
      </c>
      <c r="F109" s="326">
        <f t="shared" si="71"/>
        <v>0</v>
      </c>
      <c r="G109" s="421" t="e">
        <f>D109/C109*100%</f>
        <v>#DIV/0!</v>
      </c>
    </row>
    <row r="110" spans="1:7" s="417" customFormat="1" thickBot="1">
      <c r="A110" s="327" t="s">
        <v>424</v>
      </c>
      <c r="B110" s="328" t="s">
        <v>425</v>
      </c>
      <c r="C110" s="329">
        <f t="shared" ref="C110:D110" si="72">SUM(C111,C113,C116,C120,C122)</f>
        <v>0</v>
      </c>
      <c r="D110" s="329">
        <f t="shared" si="72"/>
        <v>0</v>
      </c>
      <c r="E110" s="329">
        <f t="shared" ref="E110:F110" si="73">SUM(E111,E113,E116,E120,E122)</f>
        <v>0</v>
      </c>
      <c r="F110" s="329">
        <f t="shared" si="73"/>
        <v>0</v>
      </c>
      <c r="G110" s="416"/>
    </row>
    <row r="111" spans="1:7" s="272" customFormat="1" ht="15">
      <c r="A111" s="239" t="s">
        <v>8</v>
      </c>
      <c r="B111" s="423" t="s">
        <v>426</v>
      </c>
      <c r="C111" s="241">
        <f t="shared" ref="C111:F111" si="74">C112</f>
        <v>0</v>
      </c>
      <c r="D111" s="241">
        <f t="shared" si="74"/>
        <v>0</v>
      </c>
      <c r="E111" s="241">
        <f t="shared" si="74"/>
        <v>0</v>
      </c>
      <c r="F111" s="241">
        <f t="shared" si="74"/>
        <v>0</v>
      </c>
      <c r="G111" s="401" t="e">
        <f>D111/C111*100%</f>
        <v>#DIV/0!</v>
      </c>
    </row>
    <row r="112" spans="1:7">
      <c r="A112" s="337" t="s">
        <v>10</v>
      </c>
      <c r="B112" s="338" t="s">
        <v>11</v>
      </c>
      <c r="C112" s="559">
        <v>0</v>
      </c>
      <c r="D112" s="339"/>
      <c r="E112" s="339"/>
      <c r="F112" s="339">
        <f t="shared" ref="F112" si="75">C112-D112+E112</f>
        <v>0</v>
      </c>
      <c r="G112" s="395"/>
    </row>
    <row r="113" spans="1:7" s="272" customFormat="1" ht="15">
      <c r="A113" s="239" t="s">
        <v>14</v>
      </c>
      <c r="B113" s="240" t="s">
        <v>425</v>
      </c>
      <c r="C113" s="241">
        <f t="shared" ref="C113:D113" si="76">SUM(C114:C115)</f>
        <v>0</v>
      </c>
      <c r="D113" s="241">
        <f t="shared" si="76"/>
        <v>0</v>
      </c>
      <c r="E113" s="241">
        <f t="shared" ref="E113:F113" si="77">SUM(E114:E115)</f>
        <v>0</v>
      </c>
      <c r="F113" s="241">
        <f t="shared" si="77"/>
        <v>0</v>
      </c>
      <c r="G113" s="401" t="e">
        <f>D113/C113*100%</f>
        <v>#DIV/0!</v>
      </c>
    </row>
    <row r="114" spans="1:7">
      <c r="A114" s="366" t="s">
        <v>10</v>
      </c>
      <c r="B114" s="367" t="s">
        <v>11</v>
      </c>
      <c r="C114" s="552">
        <v>0</v>
      </c>
      <c r="D114" s="368"/>
      <c r="E114" s="368"/>
      <c r="F114" s="368">
        <f t="shared" ref="F114:F115" si="78">C114-D114+E114</f>
        <v>0</v>
      </c>
      <c r="G114" s="397"/>
    </row>
    <row r="115" spans="1:7">
      <c r="A115" s="407" t="s">
        <v>83</v>
      </c>
      <c r="B115" s="408" t="s">
        <v>84</v>
      </c>
      <c r="C115" s="558">
        <v>0</v>
      </c>
      <c r="D115" s="409"/>
      <c r="E115" s="409"/>
      <c r="F115" s="409">
        <f t="shared" si="78"/>
        <v>0</v>
      </c>
      <c r="G115" s="410"/>
    </row>
    <row r="116" spans="1:7" s="272" customFormat="1" ht="15">
      <c r="A116" s="239" t="s">
        <v>20</v>
      </c>
      <c r="B116" s="423" t="s">
        <v>427</v>
      </c>
      <c r="C116" s="241">
        <f t="shared" ref="C116:D116" si="79">SUM(C117:C119)</f>
        <v>0</v>
      </c>
      <c r="D116" s="241">
        <f t="shared" si="79"/>
        <v>0</v>
      </c>
      <c r="E116" s="241">
        <f t="shared" ref="E116:F116" si="80">SUM(E117:E119)</f>
        <v>0</v>
      </c>
      <c r="F116" s="241">
        <f t="shared" si="80"/>
        <v>0</v>
      </c>
      <c r="G116" s="401" t="e">
        <f>D116/C116*100%</f>
        <v>#DIV/0!</v>
      </c>
    </row>
    <row r="117" spans="1:7">
      <c r="A117" s="366" t="s">
        <v>10</v>
      </c>
      <c r="B117" s="367" t="s">
        <v>11</v>
      </c>
      <c r="C117" s="552">
        <v>0</v>
      </c>
      <c r="D117" s="368"/>
      <c r="E117" s="368"/>
      <c r="F117" s="368">
        <f t="shared" ref="F117:F119" si="81">C117-D117+E117</f>
        <v>0</v>
      </c>
      <c r="G117" s="397"/>
    </row>
    <row r="118" spans="1:7">
      <c r="A118" s="346" t="s">
        <v>33</v>
      </c>
      <c r="B118" s="347" t="s">
        <v>34</v>
      </c>
      <c r="C118" s="551">
        <v>0</v>
      </c>
      <c r="D118" s="348"/>
      <c r="E118" s="348"/>
      <c r="F118" s="348">
        <f t="shared" si="81"/>
        <v>0</v>
      </c>
      <c r="G118" s="399"/>
    </row>
    <row r="119" spans="1:7">
      <c r="A119" s="407" t="s">
        <v>12</v>
      </c>
      <c r="B119" s="408" t="s">
        <v>13</v>
      </c>
      <c r="C119" s="558">
        <v>0</v>
      </c>
      <c r="D119" s="409"/>
      <c r="E119" s="409"/>
      <c r="F119" s="409">
        <f t="shared" si="81"/>
        <v>0</v>
      </c>
      <c r="G119" s="410"/>
    </row>
    <row r="120" spans="1:7" s="272" customFormat="1" ht="30">
      <c r="A120" s="239" t="s">
        <v>94</v>
      </c>
      <c r="B120" s="240" t="s">
        <v>428</v>
      </c>
      <c r="C120" s="241">
        <f t="shared" ref="C120:F120" si="82">C121</f>
        <v>0</v>
      </c>
      <c r="D120" s="241">
        <f t="shared" si="82"/>
        <v>0</v>
      </c>
      <c r="E120" s="241">
        <f t="shared" si="82"/>
        <v>0</v>
      </c>
      <c r="F120" s="241">
        <f t="shared" si="82"/>
        <v>0</v>
      </c>
      <c r="G120" s="401" t="e">
        <f>D120/C120*100%</f>
        <v>#DIV/0!</v>
      </c>
    </row>
    <row r="121" spans="1:7">
      <c r="A121" s="337" t="s">
        <v>28</v>
      </c>
      <c r="B121" s="338" t="s">
        <v>29</v>
      </c>
      <c r="C121" s="559">
        <v>0</v>
      </c>
      <c r="D121" s="339"/>
      <c r="E121" s="339"/>
      <c r="F121" s="339">
        <f t="shared" ref="F121" si="83">C121-D121+E121</f>
        <v>0</v>
      </c>
      <c r="G121" s="395"/>
    </row>
    <row r="122" spans="1:7" s="272" customFormat="1" ht="15">
      <c r="A122" s="239" t="s">
        <v>177</v>
      </c>
      <c r="B122" s="240" t="s">
        <v>411</v>
      </c>
      <c r="C122" s="241">
        <f t="shared" ref="C122:F122" si="84">C123</f>
        <v>0</v>
      </c>
      <c r="D122" s="241">
        <f t="shared" si="84"/>
        <v>0</v>
      </c>
      <c r="E122" s="241">
        <f t="shared" si="84"/>
        <v>0</v>
      </c>
      <c r="F122" s="241">
        <f t="shared" si="84"/>
        <v>0</v>
      </c>
      <c r="G122" s="401" t="e">
        <f>D122/C122*100%</f>
        <v>#DIV/0!</v>
      </c>
    </row>
    <row r="123" spans="1:7">
      <c r="A123" s="337" t="s">
        <v>28</v>
      </c>
      <c r="B123" s="338" t="s">
        <v>29</v>
      </c>
      <c r="C123" s="559">
        <v>0</v>
      </c>
      <c r="D123" s="339"/>
      <c r="E123" s="339"/>
      <c r="F123" s="339">
        <f t="shared" ref="F123" si="85">C123-D123+E123</f>
        <v>0</v>
      </c>
      <c r="G123" s="395"/>
    </row>
    <row r="124" spans="1:7">
      <c r="A124" s="255"/>
      <c r="B124" s="256"/>
      <c r="C124" s="257"/>
      <c r="D124" s="257"/>
      <c r="E124" s="257"/>
      <c r="F124" s="257"/>
      <c r="G124" s="258"/>
    </row>
    <row r="125" spans="1:7" s="376" customFormat="1" thickBot="1">
      <c r="A125" s="373" t="s">
        <v>561</v>
      </c>
      <c r="B125" s="380" t="s">
        <v>562</v>
      </c>
      <c r="C125" s="375">
        <f t="shared" ref="C125:F126" si="86">SUM(C126)</f>
        <v>361496000</v>
      </c>
      <c r="D125" s="375">
        <f t="shared" si="86"/>
        <v>279546802</v>
      </c>
      <c r="E125" s="375">
        <f t="shared" si="86"/>
        <v>0</v>
      </c>
      <c r="F125" s="375">
        <f t="shared" si="86"/>
        <v>81949198</v>
      </c>
    </row>
    <row r="126" spans="1:7" s="271" customFormat="1" ht="16.5" thickTop="1">
      <c r="A126" s="324" t="s">
        <v>593</v>
      </c>
      <c r="B126" s="325" t="s">
        <v>700</v>
      </c>
      <c r="C126" s="326">
        <f t="shared" si="86"/>
        <v>361496000</v>
      </c>
      <c r="D126" s="326">
        <f t="shared" si="86"/>
        <v>279546802</v>
      </c>
      <c r="E126" s="326">
        <f t="shared" si="86"/>
        <v>0</v>
      </c>
      <c r="F126" s="326">
        <f t="shared" si="86"/>
        <v>81949198</v>
      </c>
      <c r="G126" s="421">
        <f>D126/C126*100%</f>
        <v>0.77330538097240353</v>
      </c>
    </row>
    <row r="127" spans="1:7" s="272" customFormat="1" ht="15">
      <c r="A127" s="239" t="s">
        <v>630</v>
      </c>
      <c r="B127" s="240" t="s">
        <v>631</v>
      </c>
      <c r="C127" s="241">
        <f>SUM(C128,C130)</f>
        <v>361496000</v>
      </c>
      <c r="D127" s="241">
        <f>SUM(D128,D130)</f>
        <v>279546802</v>
      </c>
      <c r="E127" s="241">
        <f t="shared" ref="E127:F127" si="87">SUM(E128,E130)</f>
        <v>0</v>
      </c>
      <c r="F127" s="241">
        <f t="shared" si="87"/>
        <v>81949198</v>
      </c>
      <c r="G127" s="401">
        <f>D127/C127*100%</f>
        <v>0.77330538097240353</v>
      </c>
    </row>
    <row r="128" spans="1:7" s="275" customFormat="1" ht="15">
      <c r="A128" s="385" t="s">
        <v>16</v>
      </c>
      <c r="B128" s="386" t="s">
        <v>632</v>
      </c>
      <c r="C128" s="387">
        <f>SUM(C129:C129)</f>
        <v>34200000</v>
      </c>
      <c r="D128" s="387">
        <f>SUM(D129:D129)</f>
        <v>23096000</v>
      </c>
      <c r="E128" s="387">
        <f t="shared" ref="E128:F128" si="88">SUM(E129:E129)</f>
        <v>0</v>
      </c>
      <c r="F128" s="387">
        <f t="shared" si="88"/>
        <v>11104000</v>
      </c>
      <c r="G128" s="402">
        <f>D128/C128*100%</f>
        <v>0.67532163742690055</v>
      </c>
    </row>
    <row r="129" spans="1:7">
      <c r="A129" s="337" t="s">
        <v>635</v>
      </c>
      <c r="B129" s="338" t="s">
        <v>636</v>
      </c>
      <c r="C129" s="339">
        <v>34200000</v>
      </c>
      <c r="D129" s="339">
        <f>'[45]FHTP - 1294.994.002 A'!$G$21</f>
        <v>23096000</v>
      </c>
      <c r="E129" s="339"/>
      <c r="F129" s="339">
        <f t="shared" ref="F129" si="89">C129-D129+E129</f>
        <v>11104000</v>
      </c>
      <c r="G129" s="395"/>
    </row>
    <row r="130" spans="1:7" s="275" customFormat="1" ht="15">
      <c r="A130" s="385" t="s">
        <v>147</v>
      </c>
      <c r="B130" s="386" t="s">
        <v>675</v>
      </c>
      <c r="C130" s="387">
        <f>SUM(C131:C131)</f>
        <v>327296000</v>
      </c>
      <c r="D130" s="387">
        <f>SUM(D131:D131)</f>
        <v>256450802</v>
      </c>
      <c r="E130" s="387">
        <f t="shared" ref="E130:F130" si="90">SUM(E131:E131)</f>
        <v>0</v>
      </c>
      <c r="F130" s="387">
        <f t="shared" si="90"/>
        <v>70845198</v>
      </c>
      <c r="G130" s="402">
        <f>D130/C130*100%</f>
        <v>0.78354395409659761</v>
      </c>
    </row>
    <row r="131" spans="1:7">
      <c r="A131" s="337" t="s">
        <v>676</v>
      </c>
      <c r="B131" s="338" t="s">
        <v>677</v>
      </c>
      <c r="C131" s="559">
        <v>327296000</v>
      </c>
      <c r="D131" s="339">
        <f>'[45]FHTP - 1294.994.002 P'!$G$45</f>
        <v>256450802</v>
      </c>
      <c r="E131" s="339"/>
      <c r="F131" s="339">
        <f t="shared" ref="F131" si="91">C131-D131+E131</f>
        <v>70845198</v>
      </c>
      <c r="G131" s="395"/>
    </row>
    <row r="136" spans="1:7" ht="6" customHeight="1"/>
    <row r="140" spans="1:7" s="41" customFormat="1">
      <c r="A140" s="40"/>
      <c r="B140" s="40"/>
    </row>
    <row r="141" spans="1:7" s="41" customFormat="1">
      <c r="A141" s="40"/>
      <c r="B141" s="40"/>
    </row>
    <row r="142" spans="1:7" s="41" customFormat="1">
      <c r="A142" s="40"/>
      <c r="B142" s="40"/>
    </row>
    <row r="143" spans="1:7" s="41" customFormat="1">
      <c r="A143" s="40"/>
      <c r="B143" s="40"/>
    </row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9"/>
  <dimension ref="A1:H42"/>
  <sheetViews>
    <sheetView view="pageBreakPreview" zoomScale="70" zoomScaleNormal="85" zoomScaleSheetLayoutView="70" workbookViewId="0">
      <selection activeCell="B26" sqref="B26"/>
    </sheetView>
  </sheetViews>
  <sheetFormatPr defaultRowHeight="15.75"/>
  <cols>
    <col min="1" max="1" width="17.140625" style="40" customWidth="1"/>
    <col min="2" max="2" width="67.42578125" style="40" customWidth="1"/>
    <col min="3" max="3" width="17.7109375" style="41" customWidth="1"/>
    <col min="4" max="4" width="14.5703125" style="44" customWidth="1"/>
    <col min="5" max="5" width="24.140625" style="44" bestFit="1" customWidth="1"/>
    <col min="6" max="6" width="19.5703125" style="44" customWidth="1"/>
    <col min="7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437"/>
      <c r="B4" s="437"/>
      <c r="C4" s="437"/>
      <c r="D4" s="437"/>
      <c r="E4" s="437"/>
      <c r="F4" s="437"/>
      <c r="G4" s="437"/>
    </row>
    <row r="5" spans="1:8">
      <c r="A5" s="103" t="s">
        <v>793</v>
      </c>
      <c r="B5" s="20"/>
      <c r="C5" s="545">
        <v>564254000</v>
      </c>
      <c r="D5" s="470">
        <f>C5-C9</f>
        <v>0</v>
      </c>
    </row>
    <row r="6" spans="1:8" s="162" customFormat="1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 s="162" customFormat="1">
      <c r="A7" s="735"/>
      <c r="B7" s="736"/>
      <c r="C7" s="736"/>
      <c r="D7" s="735"/>
      <c r="E7" s="735"/>
      <c r="F7" s="735"/>
      <c r="G7" s="735"/>
      <c r="H7" s="546" t="s">
        <v>818</v>
      </c>
    </row>
    <row r="8" spans="1:8" s="162" customFormat="1">
      <c r="A8" s="438">
        <v>1</v>
      </c>
      <c r="B8" s="439">
        <v>2</v>
      </c>
      <c r="C8" s="439">
        <v>3</v>
      </c>
      <c r="D8" s="439">
        <v>4</v>
      </c>
      <c r="E8" s="439">
        <v>5</v>
      </c>
      <c r="F8" s="439">
        <v>6</v>
      </c>
      <c r="G8" s="439">
        <v>7</v>
      </c>
    </row>
    <row r="9" spans="1:8" s="441" customFormat="1" ht="16.5" thickBot="1">
      <c r="A9" s="330" t="s">
        <v>0</v>
      </c>
      <c r="B9" s="331" t="s">
        <v>1</v>
      </c>
      <c r="C9" s="332">
        <f>SUM(C10,C26)</f>
        <v>564254000</v>
      </c>
      <c r="D9" s="332">
        <f>SUM(D10,D26)</f>
        <v>311603900</v>
      </c>
      <c r="E9" s="332">
        <f t="shared" ref="E9:F9" si="0">SUM(E10,E26)</f>
        <v>0</v>
      </c>
      <c r="F9" s="332">
        <f t="shared" si="0"/>
        <v>252650100</v>
      </c>
      <c r="G9" s="440">
        <f t="shared" ref="G9:G14" si="1">D9/C9*100%</f>
        <v>0.55224048035104756</v>
      </c>
    </row>
    <row r="10" spans="1:8" s="384" customFormat="1" ht="32.25" thickBot="1">
      <c r="A10" s="381" t="s">
        <v>105</v>
      </c>
      <c r="B10" s="442" t="s">
        <v>106</v>
      </c>
      <c r="C10" s="383">
        <f t="shared" ref="C10:F12" si="2">SUM(C11)</f>
        <v>549054000</v>
      </c>
      <c r="D10" s="383">
        <f t="shared" si="2"/>
        <v>298020900</v>
      </c>
      <c r="E10" s="383">
        <f t="shared" si="2"/>
        <v>0</v>
      </c>
      <c r="F10" s="383">
        <f t="shared" si="2"/>
        <v>251033100</v>
      </c>
      <c r="G10" s="267">
        <f t="shared" si="1"/>
        <v>0.54278978024019497</v>
      </c>
    </row>
    <row r="11" spans="1:8" s="271" customFormat="1" ht="16.5" thickTop="1">
      <c r="A11" s="377" t="s">
        <v>107</v>
      </c>
      <c r="B11" s="378" t="s">
        <v>694</v>
      </c>
      <c r="C11" s="379">
        <f t="shared" si="2"/>
        <v>549054000</v>
      </c>
      <c r="D11" s="379">
        <f t="shared" si="2"/>
        <v>298020900</v>
      </c>
      <c r="E11" s="379">
        <f t="shared" si="2"/>
        <v>0</v>
      </c>
      <c r="F11" s="379">
        <f t="shared" si="2"/>
        <v>251033100</v>
      </c>
      <c r="G11" s="270">
        <f t="shared" si="1"/>
        <v>0.54278978024019497</v>
      </c>
    </row>
    <row r="12" spans="1:8" s="273" customFormat="1" ht="16.5" thickBot="1">
      <c r="A12" s="330" t="s">
        <v>109</v>
      </c>
      <c r="B12" s="331" t="s">
        <v>110</v>
      </c>
      <c r="C12" s="332">
        <f t="shared" si="2"/>
        <v>549054000</v>
      </c>
      <c r="D12" s="332">
        <f t="shared" si="2"/>
        <v>298020900</v>
      </c>
      <c r="E12" s="332">
        <f t="shared" si="2"/>
        <v>0</v>
      </c>
      <c r="F12" s="332">
        <f t="shared" si="2"/>
        <v>251033100</v>
      </c>
      <c r="G12" s="443">
        <f t="shared" si="1"/>
        <v>0.54278978024019497</v>
      </c>
    </row>
    <row r="13" spans="1:8" s="198" customFormat="1">
      <c r="A13" s="196" t="s">
        <v>177</v>
      </c>
      <c r="B13" s="197" t="s">
        <v>178</v>
      </c>
      <c r="C13" s="68">
        <f>SUM(C14,C18,C22)</f>
        <v>549054000</v>
      </c>
      <c r="D13" s="68">
        <f>SUM(D14,D18,D22)</f>
        <v>298020900</v>
      </c>
      <c r="E13" s="68">
        <f t="shared" ref="E13:F13" si="3">SUM(E14,E18,E22)</f>
        <v>0</v>
      </c>
      <c r="F13" s="68">
        <f t="shared" si="3"/>
        <v>251033100</v>
      </c>
      <c r="G13" s="229">
        <f t="shared" si="1"/>
        <v>0.54278978024019497</v>
      </c>
    </row>
    <row r="14" spans="1:8" s="276" customFormat="1" ht="47.25">
      <c r="A14" s="334" t="s">
        <v>46</v>
      </c>
      <c r="B14" s="335" t="s">
        <v>183</v>
      </c>
      <c r="C14" s="336">
        <f t="shared" ref="C14:D14" si="4">SUM(C15:C17)</f>
        <v>388494000</v>
      </c>
      <c r="D14" s="336">
        <f t="shared" si="4"/>
        <v>298020900</v>
      </c>
      <c r="E14" s="336">
        <f t="shared" ref="E14:F14" si="5">SUM(E15:E17)</f>
        <v>0</v>
      </c>
      <c r="F14" s="336">
        <f t="shared" si="5"/>
        <v>90473100</v>
      </c>
      <c r="G14" s="444">
        <f t="shared" si="1"/>
        <v>0.767118411095152</v>
      </c>
    </row>
    <row r="15" spans="1:8">
      <c r="A15" s="388" t="s">
        <v>10</v>
      </c>
      <c r="B15" s="389" t="s">
        <v>11</v>
      </c>
      <c r="C15" s="477">
        <v>139580000</v>
      </c>
      <c r="D15" s="390">
        <f>'[46]SENAT - 1292.001.055 E'!$G$21</f>
        <v>81015800</v>
      </c>
      <c r="E15" s="390"/>
      <c r="F15" s="221">
        <f>C15-D15+E15</f>
        <v>58564200</v>
      </c>
      <c r="G15" s="445"/>
    </row>
    <row r="16" spans="1:8">
      <c r="A16" s="216" t="s">
        <v>28</v>
      </c>
      <c r="B16" s="217" t="s">
        <v>29</v>
      </c>
      <c r="C16" s="478">
        <v>50000000</v>
      </c>
      <c r="D16" s="218">
        <f>'[46]SENAT - 1292.001.055 E'!$G$42</f>
        <v>28282500</v>
      </c>
      <c r="E16" s="218"/>
      <c r="F16" s="218">
        <f>C16-D16+E16</f>
        <v>21717500</v>
      </c>
      <c r="G16" s="446"/>
    </row>
    <row r="17" spans="1:7">
      <c r="A17" s="447" t="s">
        <v>12</v>
      </c>
      <c r="B17" s="448" t="s">
        <v>13</v>
      </c>
      <c r="C17" s="476">
        <v>198914000</v>
      </c>
      <c r="D17" s="449">
        <f>'[46]SENAT - 1292.001.055 E'!$G$73</f>
        <v>188722600</v>
      </c>
      <c r="E17" s="449"/>
      <c r="F17" s="218">
        <f>C17-D17+E17</f>
        <v>10191400</v>
      </c>
      <c r="G17" s="450"/>
    </row>
    <row r="18" spans="1:7" s="276" customFormat="1">
      <c r="A18" s="334" t="s">
        <v>54</v>
      </c>
      <c r="B18" s="335" t="s">
        <v>184</v>
      </c>
      <c r="C18" s="336">
        <f t="shared" ref="C18:D18" si="6">SUM(C19:C21)</f>
        <v>160560000</v>
      </c>
      <c r="D18" s="336">
        <f t="shared" si="6"/>
        <v>0</v>
      </c>
      <c r="E18" s="336">
        <f t="shared" ref="E18:F18" si="7">SUM(E19:E21)</f>
        <v>0</v>
      </c>
      <c r="F18" s="336">
        <f t="shared" si="7"/>
        <v>160560000</v>
      </c>
      <c r="G18" s="444">
        <f>D18/C18*100%</f>
        <v>0</v>
      </c>
    </row>
    <row r="19" spans="1:7">
      <c r="A19" s="388" t="s">
        <v>10</v>
      </c>
      <c r="B19" s="389" t="s">
        <v>11</v>
      </c>
      <c r="C19" s="477">
        <v>12000000</v>
      </c>
      <c r="D19" s="390"/>
      <c r="E19" s="390"/>
      <c r="F19" s="221">
        <f>C19-D19+E19</f>
        <v>12000000</v>
      </c>
      <c r="G19" s="445"/>
    </row>
    <row r="20" spans="1:7">
      <c r="A20" s="216" t="s">
        <v>83</v>
      </c>
      <c r="B20" s="217" t="s">
        <v>84</v>
      </c>
      <c r="C20" s="478">
        <v>138600000</v>
      </c>
      <c r="D20" s="218"/>
      <c r="E20" s="218"/>
      <c r="F20" s="218">
        <f>C20-D20+E20</f>
        <v>138600000</v>
      </c>
      <c r="G20" s="446"/>
    </row>
    <row r="21" spans="1:7">
      <c r="A21" s="447" t="s">
        <v>12</v>
      </c>
      <c r="B21" s="448" t="s">
        <v>13</v>
      </c>
      <c r="C21" s="449">
        <v>9960000</v>
      </c>
      <c r="D21" s="449"/>
      <c r="E21" s="449"/>
      <c r="F21" s="218">
        <f>C21-D21+E21</f>
        <v>9960000</v>
      </c>
      <c r="G21" s="450"/>
    </row>
    <row r="22" spans="1:7" s="276" customFormat="1" ht="31.5">
      <c r="A22" s="334" t="s">
        <v>56</v>
      </c>
      <c r="B22" s="335" t="s">
        <v>185</v>
      </c>
      <c r="C22" s="336">
        <f t="shared" ref="C22:D22" si="8">SUM(C23:C24)</f>
        <v>0</v>
      </c>
      <c r="D22" s="336">
        <f t="shared" si="8"/>
        <v>0</v>
      </c>
      <c r="E22" s="336">
        <f t="shared" ref="E22:F22" si="9">SUM(E23:E24)</f>
        <v>0</v>
      </c>
      <c r="F22" s="336">
        <f t="shared" si="9"/>
        <v>0</v>
      </c>
      <c r="G22" s="444" t="e">
        <f>D22/C22*100%</f>
        <v>#DIV/0!</v>
      </c>
    </row>
    <row r="23" spans="1:7">
      <c r="A23" s="388" t="s">
        <v>10</v>
      </c>
      <c r="B23" s="389" t="s">
        <v>11</v>
      </c>
      <c r="C23" s="556">
        <v>0</v>
      </c>
      <c r="D23" s="390"/>
      <c r="E23" s="390"/>
      <c r="F23" s="221">
        <f>C23-D23+E23</f>
        <v>0</v>
      </c>
      <c r="G23" s="445"/>
    </row>
    <row r="24" spans="1:7">
      <c r="A24" s="216" t="s">
        <v>12</v>
      </c>
      <c r="B24" s="217" t="s">
        <v>13</v>
      </c>
      <c r="C24" s="548">
        <v>0</v>
      </c>
      <c r="D24" s="218"/>
      <c r="E24" s="218"/>
      <c r="F24" s="218">
        <f>C24-D24+E24</f>
        <v>0</v>
      </c>
      <c r="G24" s="446"/>
    </row>
    <row r="25" spans="1:7">
      <c r="A25" s="193"/>
      <c r="B25" s="194"/>
      <c r="C25" s="195"/>
      <c r="D25" s="195"/>
      <c r="E25" s="195"/>
      <c r="F25" s="195"/>
      <c r="G25" s="451"/>
    </row>
    <row r="26" spans="1:7" s="384" customFormat="1" ht="32.25" thickBot="1">
      <c r="A26" s="381" t="s">
        <v>561</v>
      </c>
      <c r="B26" s="442" t="s">
        <v>562</v>
      </c>
      <c r="C26" s="383">
        <f t="shared" ref="C26:F28" si="10">SUM(C27)</f>
        <v>15200000</v>
      </c>
      <c r="D26" s="383">
        <f t="shared" si="10"/>
        <v>13583000</v>
      </c>
      <c r="E26" s="383">
        <f t="shared" si="10"/>
        <v>0</v>
      </c>
      <c r="F26" s="383">
        <f t="shared" si="10"/>
        <v>1617000</v>
      </c>
      <c r="G26" s="267">
        <f>D26/C26*100%</f>
        <v>0.89361842105263156</v>
      </c>
    </row>
    <row r="27" spans="1:7" s="271" customFormat="1" ht="16.5" thickTop="1">
      <c r="A27" s="377" t="s">
        <v>593</v>
      </c>
      <c r="B27" s="378" t="s">
        <v>700</v>
      </c>
      <c r="C27" s="379">
        <f t="shared" si="10"/>
        <v>15200000</v>
      </c>
      <c r="D27" s="379">
        <f t="shared" si="10"/>
        <v>13583000</v>
      </c>
      <c r="E27" s="379">
        <f t="shared" si="10"/>
        <v>0</v>
      </c>
      <c r="F27" s="379">
        <f t="shared" si="10"/>
        <v>1617000</v>
      </c>
      <c r="G27" s="270">
        <f>D27/C27*100%</f>
        <v>0.89361842105263156</v>
      </c>
    </row>
    <row r="28" spans="1:7" s="198" customFormat="1">
      <c r="A28" s="196" t="s">
        <v>630</v>
      </c>
      <c r="B28" s="197" t="s">
        <v>631</v>
      </c>
      <c r="C28" s="68">
        <f t="shared" si="10"/>
        <v>15200000</v>
      </c>
      <c r="D28" s="68">
        <f t="shared" si="10"/>
        <v>13583000</v>
      </c>
      <c r="E28" s="68">
        <f t="shared" si="10"/>
        <v>0</v>
      </c>
      <c r="F28" s="68">
        <f t="shared" si="10"/>
        <v>1617000</v>
      </c>
      <c r="G28" s="229">
        <f>D28/C28*100%</f>
        <v>0.89361842105263156</v>
      </c>
    </row>
    <row r="29" spans="1:7" s="276" customFormat="1">
      <c r="A29" s="334" t="s">
        <v>16</v>
      </c>
      <c r="B29" s="335" t="s">
        <v>632</v>
      </c>
      <c r="C29" s="336">
        <f>SUM(C30:C30)</f>
        <v>15200000</v>
      </c>
      <c r="D29" s="336">
        <f>SUM(D30:D30)</f>
        <v>13583000</v>
      </c>
      <c r="E29" s="336">
        <f t="shared" ref="E29:F29" si="11">SUM(E30:E30)</f>
        <v>0</v>
      </c>
      <c r="F29" s="336">
        <f t="shared" si="11"/>
        <v>1617000</v>
      </c>
      <c r="G29" s="452">
        <f>D29/C29*100%</f>
        <v>0.89361842105263156</v>
      </c>
    </row>
    <row r="30" spans="1:7">
      <c r="A30" s="222" t="s">
        <v>635</v>
      </c>
      <c r="B30" s="223" t="s">
        <v>636</v>
      </c>
      <c r="C30" s="224">
        <v>15200000</v>
      </c>
      <c r="D30" s="224">
        <f>'[47]SENAT - 1294.994.002 A'!$G$21</f>
        <v>13583000</v>
      </c>
      <c r="E30" s="224"/>
      <c r="F30" s="224">
        <f>C30-D30+E30</f>
        <v>1617000</v>
      </c>
      <c r="G30" s="453"/>
    </row>
    <row r="35" spans="3:3" ht="6" customHeight="1"/>
    <row r="39" spans="3:3" s="40" customFormat="1">
      <c r="C39" s="41"/>
    </row>
    <row r="40" spans="3:3" s="40" customFormat="1">
      <c r="C40" s="41"/>
    </row>
    <row r="41" spans="3:3" s="40" customFormat="1">
      <c r="C41" s="41"/>
    </row>
    <row r="42" spans="3:3" s="40" customFormat="1">
      <c r="C42" s="41"/>
    </row>
  </sheetData>
  <mergeCells count="10">
    <mergeCell ref="A1:G1"/>
    <mergeCell ref="A2:G2"/>
    <mergeCell ref="A3:G3"/>
    <mergeCell ref="D6:D7"/>
    <mergeCell ref="E6:E7"/>
    <mergeCell ref="F6:F7"/>
    <mergeCell ref="G6:G7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H117"/>
  <sheetViews>
    <sheetView view="pageBreakPreview" zoomScale="70" zoomScaleNormal="85" zoomScaleSheetLayoutView="70" workbookViewId="0">
      <pane xSplit="2" ySplit="9" topLeftCell="C31" activePane="bottomRight" state="frozen"/>
      <selection pane="topRight" activeCell="C1" sqref="C1"/>
      <selection pane="bottomLeft" activeCell="A9" sqref="A9"/>
      <selection pane="bottomRight" activeCell="D62" sqref="D62"/>
    </sheetView>
  </sheetViews>
  <sheetFormatPr defaultRowHeight="15.75"/>
  <cols>
    <col min="1" max="1" width="14.7109375" style="40" customWidth="1"/>
    <col min="2" max="2" width="67.42578125" style="40" customWidth="1"/>
    <col min="3" max="3" width="20.5703125" style="41" bestFit="1" customWidth="1"/>
    <col min="4" max="4" width="20.5703125" style="44" bestFit="1" customWidth="1"/>
    <col min="5" max="5" width="17.140625" style="44" customWidth="1"/>
    <col min="6" max="6" width="19.5703125" style="44" customWidth="1"/>
    <col min="7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437"/>
      <c r="B4" s="437"/>
      <c r="C4" s="437"/>
      <c r="D4" s="437"/>
      <c r="E4" s="437"/>
      <c r="F4" s="437"/>
      <c r="G4" s="437"/>
    </row>
    <row r="5" spans="1:8">
      <c r="A5" s="103" t="s">
        <v>795</v>
      </c>
      <c r="B5" s="20"/>
      <c r="C5" s="639">
        <v>1281999000</v>
      </c>
      <c r="D5" s="499">
        <f>C5-C9</f>
        <v>0</v>
      </c>
    </row>
    <row r="6" spans="1:8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>
      <c r="A7" s="735"/>
      <c r="B7" s="736"/>
      <c r="C7" s="736"/>
      <c r="D7" s="735"/>
      <c r="E7" s="735"/>
      <c r="F7" s="735"/>
      <c r="G7" s="735"/>
      <c r="H7" s="487" t="s">
        <v>803</v>
      </c>
    </row>
    <row r="8" spans="1:8">
      <c r="A8" s="438">
        <v>1</v>
      </c>
      <c r="B8" s="439">
        <v>2</v>
      </c>
      <c r="C8" s="439">
        <v>3</v>
      </c>
      <c r="D8" s="439">
        <v>4</v>
      </c>
      <c r="E8" s="439">
        <v>5</v>
      </c>
      <c r="F8" s="439">
        <v>6</v>
      </c>
      <c r="G8" s="439">
        <v>7</v>
      </c>
      <c r="H8" s="513" t="s">
        <v>807</v>
      </c>
    </row>
    <row r="9" spans="1:8" s="273" customFormat="1" ht="16.5" thickBot="1">
      <c r="A9" s="330" t="s">
        <v>0</v>
      </c>
      <c r="B9" s="331" t="s">
        <v>1</v>
      </c>
      <c r="C9" s="332">
        <f>SUM(C10,C101)</f>
        <v>1281999000</v>
      </c>
      <c r="D9" s="332">
        <f>SUM(D10,D101)</f>
        <v>583884569</v>
      </c>
      <c r="E9" s="332">
        <f>SUM(E10,E101)</f>
        <v>0</v>
      </c>
      <c r="F9" s="332">
        <f>SUM(F10,F101)</f>
        <v>698114431</v>
      </c>
      <c r="G9" s="440">
        <f t="shared" ref="G9:G13" si="0">D9/C9*100%</f>
        <v>0.45544853701133931</v>
      </c>
      <c r="H9" s="546" t="s">
        <v>818</v>
      </c>
    </row>
    <row r="10" spans="1:8" s="384" customFormat="1" ht="32.25" thickBot="1">
      <c r="A10" s="381" t="s">
        <v>105</v>
      </c>
      <c r="B10" s="442" t="s">
        <v>106</v>
      </c>
      <c r="C10" s="383">
        <f>SUM(C11)</f>
        <v>1262999000</v>
      </c>
      <c r="D10" s="383">
        <f>SUM(D11)</f>
        <v>572979569</v>
      </c>
      <c r="E10" s="383">
        <f t="shared" ref="E10:F10" si="1">SUM(E11)</f>
        <v>0</v>
      </c>
      <c r="F10" s="383">
        <f t="shared" si="1"/>
        <v>690019431</v>
      </c>
      <c r="G10" s="267">
        <f t="shared" si="0"/>
        <v>0.4536658928471044</v>
      </c>
      <c r="H10" s="593" t="s">
        <v>834</v>
      </c>
    </row>
    <row r="11" spans="1:8" s="271" customFormat="1" ht="16.5" thickTop="1">
      <c r="A11" s="377" t="s">
        <v>263</v>
      </c>
      <c r="B11" s="378" t="s">
        <v>701</v>
      </c>
      <c r="C11" s="379">
        <f t="shared" ref="C11:D11" si="2">SUM(C12,C46)</f>
        <v>1262999000</v>
      </c>
      <c r="D11" s="379">
        <f t="shared" si="2"/>
        <v>572979569</v>
      </c>
      <c r="E11" s="379">
        <f t="shared" ref="E11:F11" si="3">SUM(E12,E46)</f>
        <v>0</v>
      </c>
      <c r="F11" s="379">
        <f t="shared" si="3"/>
        <v>690019431</v>
      </c>
      <c r="G11" s="270">
        <f t="shared" si="0"/>
        <v>0.4536658928471044</v>
      </c>
      <c r="H11" s="637" t="s">
        <v>849</v>
      </c>
    </row>
    <row r="12" spans="1:8" s="457" customFormat="1">
      <c r="A12" s="454" t="s">
        <v>8</v>
      </c>
      <c r="B12" s="455" t="s">
        <v>265</v>
      </c>
      <c r="C12" s="456">
        <f>SUM(C13,C18,C23,C28,C32,C37,C42)</f>
        <v>673561000</v>
      </c>
      <c r="D12" s="456">
        <f t="shared" ref="D12:F12" si="4">SUM(D13,D18,D23,D28,D32,D37,D42)</f>
        <v>287947590</v>
      </c>
      <c r="E12" s="456">
        <f t="shared" si="4"/>
        <v>0</v>
      </c>
      <c r="F12" s="456">
        <f t="shared" si="4"/>
        <v>385613410</v>
      </c>
      <c r="G12" s="229">
        <f t="shared" si="0"/>
        <v>0.4275003897197136</v>
      </c>
    </row>
    <row r="13" spans="1:8" s="276" customFormat="1">
      <c r="A13" s="334" t="s">
        <v>16</v>
      </c>
      <c r="B13" s="335" t="s">
        <v>266</v>
      </c>
      <c r="C13" s="336">
        <f t="shared" ref="C13:D13" si="5">SUM(C14:C17)</f>
        <v>70156000</v>
      </c>
      <c r="D13" s="336">
        <f t="shared" si="5"/>
        <v>8468800</v>
      </c>
      <c r="E13" s="336">
        <f t="shared" ref="E13:F13" si="6">SUM(E14:E17)</f>
        <v>0</v>
      </c>
      <c r="F13" s="336">
        <f t="shared" si="6"/>
        <v>61687200</v>
      </c>
      <c r="G13" s="444">
        <f t="shared" si="0"/>
        <v>0.12071383773305205</v>
      </c>
    </row>
    <row r="14" spans="1:8">
      <c r="A14" s="388" t="s">
        <v>10</v>
      </c>
      <c r="B14" s="389" t="s">
        <v>11</v>
      </c>
      <c r="C14" s="662">
        <v>23844000</v>
      </c>
      <c r="D14" s="390">
        <f>'[48]LPPMI - 1292.002.051 A'!$G$21</f>
        <v>6048800</v>
      </c>
      <c r="E14" s="390"/>
      <c r="F14" s="390">
        <f>C14-D14+E14</f>
        <v>17795200</v>
      </c>
      <c r="G14" s="445"/>
    </row>
    <row r="15" spans="1:8">
      <c r="A15" s="216" t="s">
        <v>28</v>
      </c>
      <c r="B15" s="217" t="s">
        <v>29</v>
      </c>
      <c r="C15" s="636">
        <v>6250000</v>
      </c>
      <c r="D15" s="218"/>
      <c r="E15" s="218"/>
      <c r="F15" s="218">
        <f>C15-D15+E15</f>
        <v>6250000</v>
      </c>
      <c r="G15" s="446"/>
    </row>
    <row r="16" spans="1:8">
      <c r="A16" s="216" t="s">
        <v>33</v>
      </c>
      <c r="B16" s="217" t="s">
        <v>34</v>
      </c>
      <c r="C16" s="636">
        <v>14900000</v>
      </c>
      <c r="D16" s="218"/>
      <c r="E16" s="218"/>
      <c r="F16" s="218">
        <f t="shared" ref="F16:F17" si="7">C16-D16+E16</f>
        <v>14900000</v>
      </c>
      <c r="G16" s="446"/>
    </row>
    <row r="17" spans="1:7">
      <c r="A17" s="447" t="s">
        <v>12</v>
      </c>
      <c r="B17" s="448" t="s">
        <v>13</v>
      </c>
      <c r="C17" s="663">
        <v>25162000</v>
      </c>
      <c r="D17" s="449">
        <f>'[48]LPPMI - 1292.002.051 A'!$G$84</f>
        <v>2420000</v>
      </c>
      <c r="E17" s="449"/>
      <c r="F17" s="218">
        <f t="shared" si="7"/>
        <v>22742000</v>
      </c>
      <c r="G17" s="450"/>
    </row>
    <row r="18" spans="1:7" s="276" customFormat="1">
      <c r="A18" s="334" t="s">
        <v>18</v>
      </c>
      <c r="B18" s="335" t="s">
        <v>267</v>
      </c>
      <c r="C18" s="336">
        <f t="shared" ref="C18:D18" si="8">SUM(C19:C22)</f>
        <v>96556000</v>
      </c>
      <c r="D18" s="336">
        <f t="shared" si="8"/>
        <v>53679883</v>
      </c>
      <c r="E18" s="336">
        <f t="shared" ref="E18:F18" si="9">SUM(E19:E22)</f>
        <v>0</v>
      </c>
      <c r="F18" s="336">
        <f t="shared" si="9"/>
        <v>42876117</v>
      </c>
      <c r="G18" s="444">
        <f t="shared" ref="G18" si="10">D18/C18*100%</f>
        <v>0.55594559633787644</v>
      </c>
    </row>
    <row r="19" spans="1:7">
      <c r="A19" s="388" t="s">
        <v>10</v>
      </c>
      <c r="B19" s="389" t="s">
        <v>11</v>
      </c>
      <c r="C19" s="662">
        <v>11502000</v>
      </c>
      <c r="D19" s="390">
        <f>'[48]LPPMI - 1292.002.051 B'!$G$21</f>
        <v>9050100</v>
      </c>
      <c r="E19" s="390"/>
      <c r="F19" s="390">
        <f>C19-D19+E19</f>
        <v>2451900</v>
      </c>
      <c r="G19" s="445"/>
    </row>
    <row r="20" spans="1:7">
      <c r="A20" s="216" t="s">
        <v>28</v>
      </c>
      <c r="B20" s="217" t="s">
        <v>29</v>
      </c>
      <c r="C20" s="636">
        <v>13500000</v>
      </c>
      <c r="D20" s="218"/>
      <c r="E20" s="218"/>
      <c r="F20" s="218">
        <f>C20-D20+E20</f>
        <v>13500000</v>
      </c>
      <c r="G20" s="446"/>
    </row>
    <row r="21" spans="1:7">
      <c r="A21" s="216" t="s">
        <v>33</v>
      </c>
      <c r="B21" s="217" t="s">
        <v>34</v>
      </c>
      <c r="C21" s="636">
        <v>20800000</v>
      </c>
      <c r="D21" s="218">
        <f>'[48]LPPMI - 1292.002.051 B'!$G$63</f>
        <v>10000000</v>
      </c>
      <c r="E21" s="218"/>
      <c r="F21" s="218">
        <f t="shared" ref="F21:F22" si="11">C21-D21+E21</f>
        <v>10800000</v>
      </c>
      <c r="G21" s="446"/>
    </row>
    <row r="22" spans="1:7">
      <c r="A22" s="447" t="s">
        <v>12</v>
      </c>
      <c r="B22" s="448" t="s">
        <v>13</v>
      </c>
      <c r="C22" s="663">
        <v>50754000</v>
      </c>
      <c r="D22" s="449">
        <f>'[48]LPPMI - 1292.002.051 B'!$G$84</f>
        <v>34629783</v>
      </c>
      <c r="E22" s="449"/>
      <c r="F22" s="218">
        <f t="shared" si="11"/>
        <v>16124217</v>
      </c>
      <c r="G22" s="450"/>
    </row>
    <row r="23" spans="1:7" s="276" customFormat="1">
      <c r="A23" s="334" t="s">
        <v>42</v>
      </c>
      <c r="B23" s="335" t="s">
        <v>268</v>
      </c>
      <c r="C23" s="336">
        <f t="shared" ref="C23:D23" si="12">SUM(C24:C27)</f>
        <v>108478000</v>
      </c>
      <c r="D23" s="336">
        <f t="shared" si="12"/>
        <v>104934700</v>
      </c>
      <c r="E23" s="336">
        <f t="shared" ref="E23:F23" si="13">SUM(E24:E27)</f>
        <v>0</v>
      </c>
      <c r="F23" s="336">
        <f t="shared" si="13"/>
        <v>3543300</v>
      </c>
      <c r="G23" s="444">
        <f t="shared" ref="G23" si="14">D23/C23*100%</f>
        <v>0.96733623407511204</v>
      </c>
    </row>
    <row r="24" spans="1:7">
      <c r="A24" s="388" t="s">
        <v>10</v>
      </c>
      <c r="B24" s="389" t="s">
        <v>11</v>
      </c>
      <c r="C24" s="500">
        <v>2778000</v>
      </c>
      <c r="D24" s="390">
        <f>'[48]LPPMI - 1292.002.051 C'!$G$21</f>
        <v>2368100</v>
      </c>
      <c r="E24" s="390"/>
      <c r="F24" s="390">
        <f>C24-D24+E24</f>
        <v>409900</v>
      </c>
      <c r="G24" s="445"/>
    </row>
    <row r="25" spans="1:7">
      <c r="A25" s="216" t="s">
        <v>33</v>
      </c>
      <c r="B25" s="217" t="s">
        <v>34</v>
      </c>
      <c r="C25" s="501">
        <v>19200000</v>
      </c>
      <c r="D25" s="218">
        <f>'[48]LPPMI - 1292.002.051 C'!$G$42</f>
        <v>19100000</v>
      </c>
      <c r="E25" s="218"/>
      <c r="F25" s="218">
        <f>C25-D25+E25</f>
        <v>100000</v>
      </c>
      <c r="G25" s="446"/>
    </row>
    <row r="26" spans="1:7">
      <c r="A26" s="216" t="s">
        <v>12</v>
      </c>
      <c r="B26" s="217" t="s">
        <v>13</v>
      </c>
      <c r="C26" s="478">
        <v>1660000</v>
      </c>
      <c r="D26" s="218"/>
      <c r="E26" s="218"/>
      <c r="F26" s="218">
        <f t="shared" ref="F26:F27" si="15">C26-D26+E26</f>
        <v>1660000</v>
      </c>
      <c r="G26" s="446"/>
    </row>
    <row r="27" spans="1:7">
      <c r="A27" s="447" t="s">
        <v>35</v>
      </c>
      <c r="B27" s="448" t="s">
        <v>36</v>
      </c>
      <c r="C27" s="502">
        <v>84840000</v>
      </c>
      <c r="D27" s="449">
        <f>'[48]LPPMI - 1292.002.051 C'!$G$84</f>
        <v>83466600</v>
      </c>
      <c r="E27" s="449"/>
      <c r="F27" s="218">
        <f t="shared" si="15"/>
        <v>1373400</v>
      </c>
      <c r="G27" s="450"/>
    </row>
    <row r="28" spans="1:7" s="276" customFormat="1">
      <c r="A28" s="334" t="s">
        <v>44</v>
      </c>
      <c r="B28" s="335" t="s">
        <v>269</v>
      </c>
      <c r="C28" s="336">
        <f t="shared" ref="C28:D28" si="16">SUM(C29:C31)</f>
        <v>0</v>
      </c>
      <c r="D28" s="336">
        <f t="shared" si="16"/>
        <v>0</v>
      </c>
      <c r="E28" s="336">
        <f t="shared" ref="E28:F28" si="17">SUM(E29:E31)</f>
        <v>0</v>
      </c>
      <c r="F28" s="336">
        <f t="shared" si="17"/>
        <v>0</v>
      </c>
      <c r="G28" s="444" t="e">
        <f t="shared" ref="G28" si="18">D28/C28*100%</f>
        <v>#DIV/0!</v>
      </c>
    </row>
    <row r="29" spans="1:7">
      <c r="A29" s="388" t="s">
        <v>10</v>
      </c>
      <c r="B29" s="389" t="s">
        <v>11</v>
      </c>
      <c r="C29" s="556">
        <v>0</v>
      </c>
      <c r="D29" s="390"/>
      <c r="E29" s="390"/>
      <c r="F29" s="390">
        <f>C29-D29+E29</f>
        <v>0</v>
      </c>
      <c r="G29" s="445"/>
    </row>
    <row r="30" spans="1:7">
      <c r="A30" s="216" t="s">
        <v>33</v>
      </c>
      <c r="B30" s="217" t="s">
        <v>34</v>
      </c>
      <c r="C30" s="548">
        <v>0</v>
      </c>
      <c r="D30" s="218"/>
      <c r="E30" s="218"/>
      <c r="F30" s="218">
        <f t="shared" ref="F30:F31" si="19">C30-D30+E30</f>
        <v>0</v>
      </c>
      <c r="G30" s="446"/>
    </row>
    <row r="31" spans="1:7">
      <c r="A31" s="447" t="s">
        <v>35</v>
      </c>
      <c r="B31" s="448" t="s">
        <v>36</v>
      </c>
      <c r="C31" s="561">
        <v>0</v>
      </c>
      <c r="D31" s="449"/>
      <c r="E31" s="449"/>
      <c r="F31" s="449">
        <f t="shared" si="19"/>
        <v>0</v>
      </c>
      <c r="G31" s="450"/>
    </row>
    <row r="32" spans="1:7" s="276" customFormat="1">
      <c r="A32" s="334" t="s">
        <v>46</v>
      </c>
      <c r="B32" s="335" t="s">
        <v>270</v>
      </c>
      <c r="C32" s="336">
        <f t="shared" ref="C32:F32" si="20">SUM(C33:C36)</f>
        <v>2250000</v>
      </c>
      <c r="D32" s="336">
        <f t="shared" si="20"/>
        <v>2250000</v>
      </c>
      <c r="E32" s="336">
        <f t="shared" si="20"/>
        <v>0</v>
      </c>
      <c r="F32" s="336">
        <f t="shared" si="20"/>
        <v>0</v>
      </c>
      <c r="G32" s="444">
        <f t="shared" ref="G32" si="21">D32/C32*100%</f>
        <v>1</v>
      </c>
    </row>
    <row r="33" spans="1:7">
      <c r="A33" s="388" t="s">
        <v>10</v>
      </c>
      <c r="B33" s="389" t="s">
        <v>11</v>
      </c>
      <c r="C33" s="556">
        <v>2250000</v>
      </c>
      <c r="D33" s="390">
        <f>'[48]LPPMI - 1292.002.051 E'!$G$21</f>
        <v>2250000</v>
      </c>
      <c r="E33" s="390"/>
      <c r="F33" s="390">
        <f>C33-D33+E33</f>
        <v>0</v>
      </c>
      <c r="G33" s="445"/>
    </row>
    <row r="34" spans="1:7">
      <c r="A34" s="216" t="s">
        <v>33</v>
      </c>
      <c r="B34" s="217" t="s">
        <v>34</v>
      </c>
      <c r="C34" s="548">
        <v>0</v>
      </c>
      <c r="D34" s="218"/>
      <c r="E34" s="218"/>
      <c r="F34" s="218">
        <f>C34-D34+E34</f>
        <v>0</v>
      </c>
      <c r="G34" s="446"/>
    </row>
    <row r="35" spans="1:7">
      <c r="A35" s="216" t="s">
        <v>12</v>
      </c>
      <c r="B35" s="217" t="s">
        <v>13</v>
      </c>
      <c r="C35" s="548">
        <v>0</v>
      </c>
      <c r="D35" s="218"/>
      <c r="E35" s="218"/>
      <c r="F35" s="218">
        <f t="shared" ref="F35:F36" si="22">C35-D35+E35</f>
        <v>0</v>
      </c>
      <c r="G35" s="446"/>
    </row>
    <row r="36" spans="1:7">
      <c r="A36" s="447" t="s">
        <v>35</v>
      </c>
      <c r="B36" s="448" t="s">
        <v>36</v>
      </c>
      <c r="C36" s="561">
        <v>0</v>
      </c>
      <c r="D36" s="449"/>
      <c r="E36" s="449"/>
      <c r="F36" s="218">
        <f t="shared" si="22"/>
        <v>0</v>
      </c>
      <c r="G36" s="450"/>
    </row>
    <row r="37" spans="1:7" s="276" customFormat="1">
      <c r="A37" s="503" t="s">
        <v>805</v>
      </c>
      <c r="B37" s="504" t="s">
        <v>806</v>
      </c>
      <c r="C37" s="336">
        <f t="shared" ref="C37:D37" si="23">SUM(C38:C41)</f>
        <v>196121000</v>
      </c>
      <c r="D37" s="336">
        <f t="shared" si="23"/>
        <v>45795100</v>
      </c>
      <c r="E37" s="336">
        <f t="shared" ref="E37:F37" si="24">SUM(E38:E41)</f>
        <v>0</v>
      </c>
      <c r="F37" s="336">
        <f t="shared" si="24"/>
        <v>150325900</v>
      </c>
      <c r="G37" s="444">
        <f t="shared" ref="G37" si="25">D37/C37*100%</f>
        <v>0.23350431621295017</v>
      </c>
    </row>
    <row r="38" spans="1:7">
      <c r="A38" s="505" t="s">
        <v>10</v>
      </c>
      <c r="B38" s="506" t="s">
        <v>11</v>
      </c>
      <c r="C38" s="500">
        <v>7835000</v>
      </c>
      <c r="D38" s="390">
        <f>'[48]LPPMI - 1292.002.051 F'!$G$21</f>
        <v>4483200</v>
      </c>
      <c r="E38" s="390"/>
      <c r="F38" s="390">
        <f>C38-D38+E38</f>
        <v>3351800</v>
      </c>
      <c r="G38" s="445"/>
    </row>
    <row r="39" spans="1:7">
      <c r="A39" s="507" t="s">
        <v>33</v>
      </c>
      <c r="B39" s="508" t="s">
        <v>34</v>
      </c>
      <c r="C39" s="501">
        <v>27300000</v>
      </c>
      <c r="D39" s="218"/>
      <c r="E39" s="218"/>
      <c r="F39" s="218">
        <f>C39-D39+E39</f>
        <v>27300000</v>
      </c>
      <c r="G39" s="446"/>
    </row>
    <row r="40" spans="1:7">
      <c r="A40" s="507" t="s">
        <v>12</v>
      </c>
      <c r="B40" s="508" t="s">
        <v>13</v>
      </c>
      <c r="C40" s="636">
        <v>160986000</v>
      </c>
      <c r="D40" s="218">
        <f>'[48]LPPMI - 1292.002.051 F'!$G$67</f>
        <v>41311900</v>
      </c>
      <c r="E40" s="218"/>
      <c r="F40" s="218">
        <f t="shared" ref="F40:F41" si="26">C40-D40+E40</f>
        <v>119674100</v>
      </c>
      <c r="G40" s="446"/>
    </row>
    <row r="41" spans="1:7">
      <c r="A41" s="509" t="s">
        <v>35</v>
      </c>
      <c r="B41" s="510" t="s">
        <v>36</v>
      </c>
      <c r="C41" s="561">
        <v>0</v>
      </c>
      <c r="D41" s="449"/>
      <c r="E41" s="449"/>
      <c r="F41" s="218">
        <f t="shared" si="26"/>
        <v>0</v>
      </c>
      <c r="G41" s="450"/>
    </row>
    <row r="42" spans="1:7" s="276" customFormat="1">
      <c r="A42" s="534" t="s">
        <v>814</v>
      </c>
      <c r="B42" s="535" t="s">
        <v>815</v>
      </c>
      <c r="C42" s="336">
        <f>SUM(C43:C45)</f>
        <v>200000000</v>
      </c>
      <c r="D42" s="336">
        <f t="shared" ref="D42:F42" si="27">SUM(D43:D45)</f>
        <v>72819107</v>
      </c>
      <c r="E42" s="336">
        <f t="shared" si="27"/>
        <v>0</v>
      </c>
      <c r="F42" s="336">
        <f t="shared" si="27"/>
        <v>127180893</v>
      </c>
      <c r="G42" s="444">
        <f t="shared" ref="G42" si="28">D42/C42*100%</f>
        <v>0.36409553500000003</v>
      </c>
    </row>
    <row r="43" spans="1:7">
      <c r="A43" s="536" t="s">
        <v>10</v>
      </c>
      <c r="B43" s="537" t="s">
        <v>11</v>
      </c>
      <c r="C43" s="538">
        <v>15500000</v>
      </c>
      <c r="D43" s="390">
        <f>'[48]LPPMI - 1292.002.051 G'!$G$21</f>
        <v>2500900</v>
      </c>
      <c r="E43" s="390"/>
      <c r="F43" s="390">
        <f>C43-D43+E43</f>
        <v>12999100</v>
      </c>
      <c r="G43" s="445"/>
    </row>
    <row r="44" spans="1:7">
      <c r="A44" s="517" t="s">
        <v>813</v>
      </c>
      <c r="B44" s="515" t="s">
        <v>84</v>
      </c>
      <c r="C44" s="516">
        <v>41000000</v>
      </c>
      <c r="D44" s="218">
        <f>'[48]LPPMI - 1292.002.051 G'!$G$42</f>
        <v>32800000</v>
      </c>
      <c r="E44" s="218"/>
      <c r="F44" s="218">
        <f>C44-D44+E44</f>
        <v>8200000</v>
      </c>
      <c r="G44" s="446"/>
    </row>
    <row r="45" spans="1:7">
      <c r="A45" s="514" t="s">
        <v>12</v>
      </c>
      <c r="B45" s="515" t="s">
        <v>13</v>
      </c>
      <c r="C45" s="516">
        <v>143500000</v>
      </c>
      <c r="D45" s="218">
        <f>'[48]LPPMI - 1292.002.051 G'!$G$63</f>
        <v>37518207</v>
      </c>
      <c r="E45" s="218"/>
      <c r="F45" s="218">
        <f t="shared" ref="F45" si="29">C45-D45+E45</f>
        <v>105981793</v>
      </c>
      <c r="G45" s="446"/>
    </row>
    <row r="46" spans="1:7" s="457" customFormat="1">
      <c r="A46" s="454" t="s">
        <v>14</v>
      </c>
      <c r="B46" s="455" t="s">
        <v>228</v>
      </c>
      <c r="C46" s="456">
        <f>SUM(C47,C51,C55,C59,C63,C66,C70,C74,C77,C81,C86,C91,C95)</f>
        <v>589438000</v>
      </c>
      <c r="D46" s="456">
        <f t="shared" ref="D46:F46" si="30">SUM(D47,D51,D55,D59,D63,D66,D70,D74,D77,D81,D86,D91,D95)</f>
        <v>285031979</v>
      </c>
      <c r="E46" s="456">
        <f t="shared" si="30"/>
        <v>0</v>
      </c>
      <c r="F46" s="456">
        <f t="shared" si="30"/>
        <v>304406021</v>
      </c>
      <c r="G46" s="229">
        <f t="shared" ref="G46:G47" si="31">D46/C46*100%</f>
        <v>0.48356566593942024</v>
      </c>
    </row>
    <row r="47" spans="1:7" s="276" customFormat="1">
      <c r="A47" s="334" t="s">
        <v>16</v>
      </c>
      <c r="B47" s="335" t="s">
        <v>271</v>
      </c>
      <c r="C47" s="336">
        <f t="shared" ref="C47:D47" si="32">SUM(C48:C50)</f>
        <v>92542000</v>
      </c>
      <c r="D47" s="336">
        <f t="shared" si="32"/>
        <v>29437500</v>
      </c>
      <c r="E47" s="336">
        <f t="shared" ref="E47:F47" si="33">SUM(E48:E50)</f>
        <v>0</v>
      </c>
      <c r="F47" s="336">
        <f t="shared" si="33"/>
        <v>63104500</v>
      </c>
      <c r="G47" s="444">
        <f t="shared" si="31"/>
        <v>0.31809880918934108</v>
      </c>
    </row>
    <row r="48" spans="1:7">
      <c r="A48" s="388" t="s">
        <v>10</v>
      </c>
      <c r="B48" s="389" t="s">
        <v>11</v>
      </c>
      <c r="C48" s="477">
        <v>3450000</v>
      </c>
      <c r="D48" s="390">
        <f>'[49]LPPMI - 1292.002.052 A'!$G$21</f>
        <v>3447400</v>
      </c>
      <c r="E48" s="390"/>
      <c r="F48" s="390">
        <f>C48-D48+E48</f>
        <v>2600</v>
      </c>
      <c r="G48" s="445"/>
    </row>
    <row r="49" spans="1:7">
      <c r="A49" s="216" t="s">
        <v>33</v>
      </c>
      <c r="B49" s="217" t="s">
        <v>34</v>
      </c>
      <c r="C49" s="501">
        <v>18000000</v>
      </c>
      <c r="D49" s="218"/>
      <c r="E49" s="218"/>
      <c r="F49" s="218">
        <f t="shared" ref="F49:F50" si="34">C49-D49+E49</f>
        <v>18000000</v>
      </c>
      <c r="G49" s="446"/>
    </row>
    <row r="50" spans="1:7">
      <c r="A50" s="447" t="s">
        <v>12</v>
      </c>
      <c r="B50" s="448" t="s">
        <v>13</v>
      </c>
      <c r="C50" s="502">
        <v>71092000</v>
      </c>
      <c r="D50" s="449">
        <f>'[49]LPPMI - 1292.002.052 A'!$G$63</f>
        <v>25990100</v>
      </c>
      <c r="E50" s="449"/>
      <c r="F50" s="449">
        <f t="shared" si="34"/>
        <v>45101900</v>
      </c>
      <c r="G50" s="450"/>
    </row>
    <row r="51" spans="1:7" s="276" customFormat="1">
      <c r="A51" s="334" t="s">
        <v>18</v>
      </c>
      <c r="B51" s="335" t="s">
        <v>272</v>
      </c>
      <c r="C51" s="336">
        <f t="shared" ref="C51:D51" si="35">SUM(C52:C54)</f>
        <v>0</v>
      </c>
      <c r="D51" s="336">
        <f t="shared" si="35"/>
        <v>0</v>
      </c>
      <c r="E51" s="336">
        <f t="shared" ref="E51:F51" si="36">SUM(E52:E54)</f>
        <v>0</v>
      </c>
      <c r="F51" s="336">
        <f t="shared" si="36"/>
        <v>0</v>
      </c>
      <c r="G51" s="444" t="e">
        <f t="shared" ref="G51" si="37">D51/C51*100%</f>
        <v>#DIV/0!</v>
      </c>
    </row>
    <row r="52" spans="1:7">
      <c r="A52" s="388" t="s">
        <v>10</v>
      </c>
      <c r="B52" s="389" t="s">
        <v>11</v>
      </c>
      <c r="C52" s="556">
        <v>0</v>
      </c>
      <c r="D52" s="390"/>
      <c r="E52" s="390"/>
      <c r="F52" s="390">
        <f>C52-D52+E52</f>
        <v>0</v>
      </c>
      <c r="G52" s="445"/>
    </row>
    <row r="53" spans="1:7">
      <c r="A53" s="216" t="s">
        <v>33</v>
      </c>
      <c r="B53" s="217" t="s">
        <v>34</v>
      </c>
      <c r="C53" s="548">
        <v>0</v>
      </c>
      <c r="D53" s="218"/>
      <c r="E53" s="218"/>
      <c r="F53" s="218">
        <f t="shared" ref="F53:F54" si="38">C53-D53+E53</f>
        <v>0</v>
      </c>
      <c r="G53" s="446"/>
    </row>
    <row r="54" spans="1:7">
      <c r="A54" s="447" t="s">
        <v>12</v>
      </c>
      <c r="B54" s="448" t="s">
        <v>13</v>
      </c>
      <c r="C54" s="561">
        <v>0</v>
      </c>
      <c r="D54" s="449"/>
      <c r="E54" s="449"/>
      <c r="F54" s="449">
        <f t="shared" si="38"/>
        <v>0</v>
      </c>
      <c r="G54" s="450"/>
    </row>
    <row r="55" spans="1:7" s="276" customFormat="1">
      <c r="A55" s="334" t="s">
        <v>42</v>
      </c>
      <c r="B55" s="335" t="s">
        <v>273</v>
      </c>
      <c r="C55" s="336">
        <f t="shared" ref="C55:D55" si="39">SUM(C56:C58)</f>
        <v>2240000</v>
      </c>
      <c r="D55" s="336">
        <f t="shared" si="39"/>
        <v>2240000</v>
      </c>
      <c r="E55" s="336">
        <f t="shared" ref="E55:F55" si="40">SUM(E56:E58)</f>
        <v>0</v>
      </c>
      <c r="F55" s="336">
        <f t="shared" si="40"/>
        <v>0</v>
      </c>
      <c r="G55" s="444">
        <f t="shared" ref="G55" si="41">D55/C55*100%</f>
        <v>1</v>
      </c>
    </row>
    <row r="56" spans="1:7">
      <c r="A56" s="388" t="s">
        <v>10</v>
      </c>
      <c r="B56" s="389" t="s">
        <v>11</v>
      </c>
      <c r="C56" s="556">
        <v>0</v>
      </c>
      <c r="D56" s="390"/>
      <c r="E56" s="390"/>
      <c r="F56" s="390">
        <f>C56-D56+E56</f>
        <v>0</v>
      </c>
      <c r="G56" s="445"/>
    </row>
    <row r="57" spans="1:7">
      <c r="A57" s="216" t="s">
        <v>33</v>
      </c>
      <c r="B57" s="217" t="s">
        <v>34</v>
      </c>
      <c r="C57" s="548">
        <v>0</v>
      </c>
      <c r="D57" s="218"/>
      <c r="E57" s="218"/>
      <c r="F57" s="218">
        <f t="shared" ref="F57:F58" si="42">C57-D57+E57</f>
        <v>0</v>
      </c>
      <c r="G57" s="446"/>
    </row>
    <row r="58" spans="1:7">
      <c r="A58" s="447" t="s">
        <v>12</v>
      </c>
      <c r="B58" s="448" t="s">
        <v>13</v>
      </c>
      <c r="C58" s="561">
        <v>2240000</v>
      </c>
      <c r="D58" s="449">
        <f>'[49]LPPMI - 1292.002.052 C'!$G$63</f>
        <v>2240000</v>
      </c>
      <c r="E58" s="449"/>
      <c r="F58" s="449">
        <f t="shared" si="42"/>
        <v>0</v>
      </c>
      <c r="G58" s="450"/>
    </row>
    <row r="59" spans="1:7" s="276" customFormat="1">
      <c r="A59" s="334" t="s">
        <v>44</v>
      </c>
      <c r="B59" s="335" t="s">
        <v>274</v>
      </c>
      <c r="C59" s="336">
        <f t="shared" ref="C59:D59" si="43">SUM(C60:C62)</f>
        <v>26625000</v>
      </c>
      <c r="D59" s="336">
        <f t="shared" si="43"/>
        <v>10943761</v>
      </c>
      <c r="E59" s="336">
        <f t="shared" ref="E59:F59" si="44">SUM(E60:E62)</f>
        <v>0</v>
      </c>
      <c r="F59" s="336">
        <f t="shared" si="44"/>
        <v>15681239</v>
      </c>
      <c r="G59" s="444">
        <f t="shared" ref="G59" si="45">D59/C59*100%</f>
        <v>0.41103327699530517</v>
      </c>
    </row>
    <row r="60" spans="1:7">
      <c r="A60" s="388" t="s">
        <v>10</v>
      </c>
      <c r="B60" s="389" t="s">
        <v>11</v>
      </c>
      <c r="C60" s="477">
        <v>2475000</v>
      </c>
      <c r="D60" s="390"/>
      <c r="E60" s="390"/>
      <c r="F60" s="390">
        <f>C60-D60+E60</f>
        <v>2475000</v>
      </c>
      <c r="G60" s="445"/>
    </row>
    <row r="61" spans="1:7">
      <c r="A61" s="216" t="s">
        <v>28</v>
      </c>
      <c r="B61" s="217" t="s">
        <v>29</v>
      </c>
      <c r="C61" s="636">
        <v>20000000</v>
      </c>
      <c r="D61" s="218">
        <f>'[49]LPPMI - 1292.002.052 D'!$G$42</f>
        <v>7600000</v>
      </c>
      <c r="E61" s="218"/>
      <c r="F61" s="218">
        <f t="shared" ref="F61:F62" si="46">C61-D61+E61</f>
        <v>12400000</v>
      </c>
      <c r="G61" s="446"/>
    </row>
    <row r="62" spans="1:7">
      <c r="A62" s="447" t="s">
        <v>12</v>
      </c>
      <c r="B62" s="448" t="s">
        <v>13</v>
      </c>
      <c r="C62" s="476">
        <v>4150000</v>
      </c>
      <c r="D62" s="449">
        <f>'[49]LPPMI - 1292.002.052 D'!$G$63</f>
        <v>3343761</v>
      </c>
      <c r="E62" s="449"/>
      <c r="F62" s="449">
        <f t="shared" si="46"/>
        <v>806239</v>
      </c>
      <c r="G62" s="450"/>
    </row>
    <row r="63" spans="1:7" s="276" customFormat="1" ht="31.5">
      <c r="A63" s="334" t="s">
        <v>46</v>
      </c>
      <c r="B63" s="335" t="s">
        <v>275</v>
      </c>
      <c r="C63" s="336">
        <f t="shared" ref="C63:D63" si="47">SUM(C64:C65)</f>
        <v>56955000</v>
      </c>
      <c r="D63" s="336">
        <f t="shared" si="47"/>
        <v>38204150</v>
      </c>
      <c r="E63" s="336">
        <f t="shared" ref="E63:F63" si="48">SUM(E64:E65)</f>
        <v>0</v>
      </c>
      <c r="F63" s="336">
        <f t="shared" si="48"/>
        <v>18750850</v>
      </c>
      <c r="G63" s="444">
        <f t="shared" ref="G63" si="49">D63/C63*100%</f>
        <v>0.67077780704064616</v>
      </c>
    </row>
    <row r="64" spans="1:7">
      <c r="A64" s="388" t="s">
        <v>10</v>
      </c>
      <c r="B64" s="389" t="s">
        <v>11</v>
      </c>
      <c r="C64" s="477">
        <v>2475000</v>
      </c>
      <c r="D64" s="390">
        <f>'[49]LPPMI - 1292.002.052 E'!$G$21</f>
        <v>2433650</v>
      </c>
      <c r="E64" s="390"/>
      <c r="F64" s="390">
        <f t="shared" ref="F64:F65" si="50">C64-D64+E64</f>
        <v>41350</v>
      </c>
      <c r="G64" s="445"/>
    </row>
    <row r="65" spans="1:7">
      <c r="A65" s="447" t="s">
        <v>12</v>
      </c>
      <c r="B65" s="448" t="s">
        <v>13</v>
      </c>
      <c r="C65" s="476">
        <v>54480000</v>
      </c>
      <c r="D65" s="449">
        <f>'[49]LPPMI - 1292.002.052 E'!$G$42</f>
        <v>35770500</v>
      </c>
      <c r="E65" s="449"/>
      <c r="F65" s="449">
        <f t="shared" si="50"/>
        <v>18709500</v>
      </c>
      <c r="G65" s="450"/>
    </row>
    <row r="66" spans="1:7" s="276" customFormat="1" ht="31.5">
      <c r="A66" s="334" t="s">
        <v>54</v>
      </c>
      <c r="B66" s="335" t="s">
        <v>276</v>
      </c>
      <c r="C66" s="336">
        <f t="shared" ref="C66:D66" si="51">SUM(C67:C69)</f>
        <v>95131000</v>
      </c>
      <c r="D66" s="336">
        <f t="shared" si="51"/>
        <v>88466500</v>
      </c>
      <c r="E66" s="336">
        <f t="shared" ref="E66:F66" si="52">SUM(E67:E69)</f>
        <v>0</v>
      </c>
      <c r="F66" s="336">
        <f t="shared" si="52"/>
        <v>6664500</v>
      </c>
      <c r="G66" s="444">
        <f t="shared" ref="G66" si="53">D66/C66*100%</f>
        <v>0.92994397199651002</v>
      </c>
    </row>
    <row r="67" spans="1:7">
      <c r="A67" s="388" t="s">
        <v>10</v>
      </c>
      <c r="B67" s="389" t="s">
        <v>11</v>
      </c>
      <c r="C67" s="500">
        <v>2059000</v>
      </c>
      <c r="D67" s="390">
        <f>'[49]LPPMI - 1292.002.052 F '!$G$21</f>
        <v>2046400</v>
      </c>
      <c r="E67" s="390"/>
      <c r="F67" s="390">
        <f t="shared" ref="F67:F69" si="54">C67-D67+E67</f>
        <v>12600</v>
      </c>
      <c r="G67" s="445"/>
    </row>
    <row r="68" spans="1:7">
      <c r="A68" s="216" t="s">
        <v>28</v>
      </c>
      <c r="B68" s="217" t="s">
        <v>29</v>
      </c>
      <c r="C68" s="501">
        <v>51600000</v>
      </c>
      <c r="D68" s="218">
        <f>'[49]LPPMI - 1292.002.052 F '!$G$42</f>
        <v>48600000</v>
      </c>
      <c r="E68" s="218"/>
      <c r="F68" s="218">
        <f t="shared" si="54"/>
        <v>3000000</v>
      </c>
      <c r="G68" s="446"/>
    </row>
    <row r="69" spans="1:7">
      <c r="A69" s="447" t="s">
        <v>12</v>
      </c>
      <c r="B69" s="448" t="s">
        <v>13</v>
      </c>
      <c r="C69" s="502">
        <v>41472000</v>
      </c>
      <c r="D69" s="449">
        <f>'[49]LPPMI - 1292.002.052 F '!$G$63</f>
        <v>37820100</v>
      </c>
      <c r="E69" s="449"/>
      <c r="F69" s="449">
        <f t="shared" si="54"/>
        <v>3651900</v>
      </c>
      <c r="G69" s="450"/>
    </row>
    <row r="70" spans="1:7" s="276" customFormat="1">
      <c r="A70" s="334" t="s">
        <v>56</v>
      </c>
      <c r="B70" s="335" t="s">
        <v>277</v>
      </c>
      <c r="C70" s="336">
        <f t="shared" ref="C70:D70" si="55">SUM(C71:C73)</f>
        <v>188470000</v>
      </c>
      <c r="D70" s="336">
        <f t="shared" si="55"/>
        <v>75244468</v>
      </c>
      <c r="E70" s="336">
        <f t="shared" ref="E70:F70" si="56">SUM(E71:E73)</f>
        <v>0</v>
      </c>
      <c r="F70" s="336">
        <f t="shared" si="56"/>
        <v>113225532</v>
      </c>
      <c r="G70" s="444">
        <f t="shared" ref="G70" si="57">D70/C70*100%</f>
        <v>0.39923843582533031</v>
      </c>
    </row>
    <row r="71" spans="1:7">
      <c r="A71" s="388" t="s">
        <v>10</v>
      </c>
      <c r="B71" s="389" t="s">
        <v>11</v>
      </c>
      <c r="C71" s="500">
        <v>4230000</v>
      </c>
      <c r="D71" s="390">
        <f>'[49]LPPMI - 1292.002.052 G'!$G$21</f>
        <v>4230000</v>
      </c>
      <c r="E71" s="390"/>
      <c r="F71" s="390">
        <f t="shared" ref="F71:F73" si="58">C71-D71+E71</f>
        <v>0</v>
      </c>
      <c r="G71" s="445"/>
    </row>
    <row r="72" spans="1:7">
      <c r="A72" s="216" t="s">
        <v>33</v>
      </c>
      <c r="B72" s="217" t="s">
        <v>34</v>
      </c>
      <c r="C72" s="501">
        <v>10800000</v>
      </c>
      <c r="D72" s="218"/>
      <c r="E72" s="218"/>
      <c r="F72" s="218">
        <f t="shared" si="58"/>
        <v>10800000</v>
      </c>
      <c r="G72" s="446"/>
    </row>
    <row r="73" spans="1:7">
      <c r="A73" s="447" t="s">
        <v>12</v>
      </c>
      <c r="B73" s="448" t="s">
        <v>13</v>
      </c>
      <c r="C73" s="502">
        <v>173440000</v>
      </c>
      <c r="D73" s="449">
        <f>'[49]LPPMI - 1292.002.052 G'!$G$69</f>
        <v>71014468</v>
      </c>
      <c r="E73" s="449"/>
      <c r="F73" s="449">
        <f t="shared" si="58"/>
        <v>102425532</v>
      </c>
      <c r="G73" s="450"/>
    </row>
    <row r="74" spans="1:7" s="276" customFormat="1">
      <c r="A74" s="334" t="s">
        <v>58</v>
      </c>
      <c r="B74" s="335" t="s">
        <v>278</v>
      </c>
      <c r="C74" s="336">
        <f t="shared" ref="C74:D74" si="59">SUM(C75:C76)</f>
        <v>0</v>
      </c>
      <c r="D74" s="336">
        <f t="shared" si="59"/>
        <v>0</v>
      </c>
      <c r="E74" s="336">
        <f t="shared" ref="E74:F74" si="60">SUM(E75:E76)</f>
        <v>0</v>
      </c>
      <c r="F74" s="336">
        <f t="shared" si="60"/>
        <v>0</v>
      </c>
      <c r="G74" s="444" t="e">
        <f t="shared" ref="G74" si="61">D74/C74*100%</f>
        <v>#DIV/0!</v>
      </c>
    </row>
    <row r="75" spans="1:7" ht="15" customHeight="1">
      <c r="A75" s="388" t="s">
        <v>10</v>
      </c>
      <c r="B75" s="389" t="s">
        <v>11</v>
      </c>
      <c r="C75" s="556">
        <v>0</v>
      </c>
      <c r="D75" s="390"/>
      <c r="E75" s="390"/>
      <c r="F75" s="390">
        <f t="shared" ref="F75:F76" si="62">C75-D75+E75</f>
        <v>0</v>
      </c>
      <c r="G75" s="445"/>
    </row>
    <row r="76" spans="1:7">
      <c r="A76" s="447" t="s">
        <v>12</v>
      </c>
      <c r="B76" s="448" t="s">
        <v>13</v>
      </c>
      <c r="C76" s="561">
        <v>0</v>
      </c>
      <c r="D76" s="449"/>
      <c r="E76" s="449"/>
      <c r="F76" s="449">
        <f t="shared" si="62"/>
        <v>0</v>
      </c>
      <c r="G76" s="450"/>
    </row>
    <row r="77" spans="1:7" s="276" customFormat="1">
      <c r="A77" s="334" t="s">
        <v>60</v>
      </c>
      <c r="B77" s="335" t="s">
        <v>279</v>
      </c>
      <c r="C77" s="336">
        <f t="shared" ref="C77:D77" si="63">SUM(C78:C80)</f>
        <v>48400000</v>
      </c>
      <c r="D77" s="336">
        <f t="shared" si="63"/>
        <v>3068500</v>
      </c>
      <c r="E77" s="336">
        <f t="shared" ref="E77:F77" si="64">SUM(E78:E80)</f>
        <v>0</v>
      </c>
      <c r="F77" s="336">
        <f t="shared" si="64"/>
        <v>45331500</v>
      </c>
      <c r="G77" s="444">
        <f t="shared" ref="G77" si="65">D77/C77*100%</f>
        <v>6.3398760330578507E-2</v>
      </c>
    </row>
    <row r="78" spans="1:7">
      <c r="A78" s="388" t="s">
        <v>10</v>
      </c>
      <c r="B78" s="389" t="s">
        <v>11</v>
      </c>
      <c r="C78" s="390">
        <v>9500000</v>
      </c>
      <c r="D78" s="390">
        <f>'[49]LPPMI - 1292.002.052 I'!$G$21</f>
        <v>3068500</v>
      </c>
      <c r="E78" s="390"/>
      <c r="F78" s="390">
        <f t="shared" ref="F78:F80" si="66">C78-D78+E78</f>
        <v>6431500</v>
      </c>
      <c r="G78" s="445"/>
    </row>
    <row r="79" spans="1:7">
      <c r="A79" s="216" t="s">
        <v>33</v>
      </c>
      <c r="B79" s="217" t="s">
        <v>34</v>
      </c>
      <c r="C79" s="218">
        <v>31200000</v>
      </c>
      <c r="D79" s="218"/>
      <c r="E79" s="218"/>
      <c r="F79" s="218">
        <f t="shared" si="66"/>
        <v>31200000</v>
      </c>
      <c r="G79" s="446"/>
    </row>
    <row r="80" spans="1:7">
      <c r="A80" s="447" t="s">
        <v>12</v>
      </c>
      <c r="B80" s="448" t="s">
        <v>13</v>
      </c>
      <c r="C80" s="449">
        <v>7700000</v>
      </c>
      <c r="D80" s="449"/>
      <c r="E80" s="449"/>
      <c r="F80" s="449">
        <f t="shared" si="66"/>
        <v>7700000</v>
      </c>
      <c r="G80" s="450"/>
    </row>
    <row r="81" spans="1:7" s="276" customFormat="1">
      <c r="A81" s="334" t="s">
        <v>62</v>
      </c>
      <c r="B81" s="335" t="s">
        <v>280</v>
      </c>
      <c r="C81" s="336">
        <f t="shared" ref="C81:D81" si="67">SUM(C82:C85)</f>
        <v>28653000</v>
      </c>
      <c r="D81" s="336">
        <f t="shared" si="67"/>
        <v>15421300</v>
      </c>
      <c r="E81" s="336">
        <f t="shared" ref="E81:F81" si="68">SUM(E82:E85)</f>
        <v>0</v>
      </c>
      <c r="F81" s="336">
        <f t="shared" si="68"/>
        <v>13231700</v>
      </c>
      <c r="G81" s="444">
        <f t="shared" ref="G81" si="69">D81/C81*100%</f>
        <v>0.53820891355180955</v>
      </c>
    </row>
    <row r="82" spans="1:7">
      <c r="A82" s="388" t="s">
        <v>10</v>
      </c>
      <c r="B82" s="389" t="s">
        <v>11</v>
      </c>
      <c r="C82" s="477">
        <v>9925000</v>
      </c>
      <c r="D82" s="390">
        <f>'[49]LPPMI - 1292.002.052 J'!$G$21</f>
        <v>7276700</v>
      </c>
      <c r="E82" s="390"/>
      <c r="F82" s="390">
        <f t="shared" ref="F82:F85" si="70">C82-D82+E82</f>
        <v>2648300</v>
      </c>
      <c r="G82" s="445"/>
    </row>
    <row r="83" spans="1:7">
      <c r="A83" s="216" t="s">
        <v>28</v>
      </c>
      <c r="B83" s="217" t="s">
        <v>29</v>
      </c>
      <c r="C83" s="478">
        <v>2500000</v>
      </c>
      <c r="D83" s="218"/>
      <c r="E83" s="218"/>
      <c r="F83" s="218">
        <f t="shared" si="70"/>
        <v>2500000</v>
      </c>
      <c r="G83" s="446"/>
    </row>
    <row r="84" spans="1:7">
      <c r="A84" s="216" t="s">
        <v>33</v>
      </c>
      <c r="B84" s="217" t="s">
        <v>34</v>
      </c>
      <c r="C84" s="501">
        <v>7200000</v>
      </c>
      <c r="D84" s="218"/>
      <c r="E84" s="218"/>
      <c r="F84" s="218">
        <f t="shared" si="70"/>
        <v>7200000</v>
      </c>
      <c r="G84" s="446"/>
    </row>
    <row r="85" spans="1:7">
      <c r="A85" s="458" t="s">
        <v>12</v>
      </c>
      <c r="B85" s="459" t="s">
        <v>13</v>
      </c>
      <c r="C85" s="511">
        <v>9028000</v>
      </c>
      <c r="D85" s="460">
        <f>'[49]LPPMI - 1292.002.052 J'!$G$84</f>
        <v>8144600</v>
      </c>
      <c r="E85" s="460"/>
      <c r="F85" s="460">
        <f t="shared" si="70"/>
        <v>883400</v>
      </c>
      <c r="G85" s="461"/>
    </row>
    <row r="86" spans="1:7" s="276" customFormat="1">
      <c r="A86" s="621" t="s">
        <v>838</v>
      </c>
      <c r="B86" s="620" t="s">
        <v>839</v>
      </c>
      <c r="C86" s="336">
        <f t="shared" ref="C86:F86" si="71">SUM(C87:C90)</f>
        <v>45836000</v>
      </c>
      <c r="D86" s="336">
        <f t="shared" si="71"/>
        <v>8417000</v>
      </c>
      <c r="E86" s="336">
        <f t="shared" si="71"/>
        <v>0</v>
      </c>
      <c r="F86" s="336">
        <f t="shared" si="71"/>
        <v>37419000</v>
      </c>
      <c r="G86" s="444">
        <f t="shared" ref="G86" si="72">D86/C86*100%</f>
        <v>0.18363295226459553</v>
      </c>
    </row>
    <row r="87" spans="1:7">
      <c r="A87" s="622" t="s">
        <v>10</v>
      </c>
      <c r="B87" s="623" t="s">
        <v>11</v>
      </c>
      <c r="C87" s="626">
        <v>5400000</v>
      </c>
      <c r="D87" s="390"/>
      <c r="E87" s="390"/>
      <c r="F87" s="390">
        <f t="shared" ref="F87:F90" si="73">C87-D87+E87</f>
        <v>5400000</v>
      </c>
      <c r="G87" s="445"/>
    </row>
    <row r="88" spans="1:7">
      <c r="A88" s="596" t="s">
        <v>28</v>
      </c>
      <c r="B88" s="597" t="s">
        <v>29</v>
      </c>
      <c r="C88" s="594">
        <v>20000000</v>
      </c>
      <c r="D88" s="218"/>
      <c r="E88" s="218"/>
      <c r="F88" s="218">
        <f t="shared" si="73"/>
        <v>20000000</v>
      </c>
      <c r="G88" s="446"/>
    </row>
    <row r="89" spans="1:7">
      <c r="A89" s="596" t="s">
        <v>33</v>
      </c>
      <c r="B89" s="597" t="s">
        <v>34</v>
      </c>
      <c r="C89" s="594">
        <v>12000000</v>
      </c>
      <c r="D89" s="218"/>
      <c r="E89" s="218"/>
      <c r="F89" s="218">
        <f t="shared" si="73"/>
        <v>12000000</v>
      </c>
      <c r="G89" s="446"/>
    </row>
    <row r="90" spans="1:7">
      <c r="A90" s="624" t="s">
        <v>12</v>
      </c>
      <c r="B90" s="625" t="s">
        <v>13</v>
      </c>
      <c r="C90" s="627">
        <v>8436000</v>
      </c>
      <c r="D90" s="460">
        <f>'[49]LPPMI - 1292.002.052 K'!$G$84</f>
        <v>8417000</v>
      </c>
      <c r="E90" s="460"/>
      <c r="F90" s="460">
        <f t="shared" si="73"/>
        <v>19000</v>
      </c>
      <c r="G90" s="461"/>
    </row>
    <row r="91" spans="1:7" s="276" customFormat="1">
      <c r="A91" s="621" t="s">
        <v>840</v>
      </c>
      <c r="B91" s="620" t="s">
        <v>841</v>
      </c>
      <c r="C91" s="336">
        <f>SUM(C92:C94)</f>
        <v>4586000</v>
      </c>
      <c r="D91" s="336">
        <f t="shared" ref="D91:F91" si="74">SUM(D92:D94)</f>
        <v>13588800</v>
      </c>
      <c r="E91" s="336">
        <f t="shared" si="74"/>
        <v>0</v>
      </c>
      <c r="F91" s="336">
        <f t="shared" si="74"/>
        <v>-9002800</v>
      </c>
      <c r="G91" s="444">
        <f t="shared" ref="G91" si="75">D91/C91*100%</f>
        <v>2.9631051024858266</v>
      </c>
    </row>
    <row r="92" spans="1:7">
      <c r="A92" s="622" t="s">
        <v>10</v>
      </c>
      <c r="B92" s="623" t="s">
        <v>11</v>
      </c>
      <c r="C92" s="662">
        <v>0</v>
      </c>
      <c r="D92" s="390"/>
      <c r="E92" s="390"/>
      <c r="F92" s="390">
        <f t="shared" ref="F92:F94" si="76">C92-D92+E92</f>
        <v>0</v>
      </c>
      <c r="G92" s="445"/>
    </row>
    <row r="93" spans="1:7">
      <c r="A93" s="596" t="s">
        <v>33</v>
      </c>
      <c r="B93" s="597" t="s">
        <v>34</v>
      </c>
      <c r="C93" s="636">
        <v>0</v>
      </c>
      <c r="D93" s="218"/>
      <c r="E93" s="218"/>
      <c r="F93" s="218">
        <f t="shared" si="76"/>
        <v>0</v>
      </c>
      <c r="G93" s="446"/>
    </row>
    <row r="94" spans="1:7">
      <c r="A94" s="624" t="s">
        <v>12</v>
      </c>
      <c r="B94" s="625" t="s">
        <v>13</v>
      </c>
      <c r="C94" s="664">
        <v>4586000</v>
      </c>
      <c r="D94" s="460">
        <f>'[49]LPPMI - 1292.002.052 L'!$G$63</f>
        <v>13588800</v>
      </c>
      <c r="E94" s="460"/>
      <c r="F94" s="460">
        <f t="shared" si="76"/>
        <v>-9002800</v>
      </c>
      <c r="G94" s="461"/>
    </row>
    <row r="95" spans="1:7" s="276" customFormat="1">
      <c r="A95" s="619" t="s">
        <v>842</v>
      </c>
      <c r="B95" s="620" t="s">
        <v>843</v>
      </c>
      <c r="C95" s="336">
        <f t="shared" ref="C95:F95" si="77">SUM(C96:C99)</f>
        <v>0</v>
      </c>
      <c r="D95" s="336">
        <f t="shared" si="77"/>
        <v>0</v>
      </c>
      <c r="E95" s="336">
        <f t="shared" si="77"/>
        <v>0</v>
      </c>
      <c r="F95" s="336">
        <f t="shared" si="77"/>
        <v>0</v>
      </c>
      <c r="G95" s="444" t="e">
        <f t="shared" ref="G95" si="78">D95/C95*100%</f>
        <v>#DIV/0!</v>
      </c>
    </row>
    <row r="96" spans="1:7">
      <c r="A96" s="622" t="s">
        <v>10</v>
      </c>
      <c r="B96" s="623" t="s">
        <v>11</v>
      </c>
      <c r="C96" s="662">
        <v>0</v>
      </c>
      <c r="D96" s="390"/>
      <c r="E96" s="390"/>
      <c r="F96" s="390">
        <f t="shared" ref="F96:F99" si="79">C96-D96+E96</f>
        <v>0</v>
      </c>
      <c r="G96" s="445"/>
    </row>
    <row r="97" spans="1:7">
      <c r="A97" s="596" t="s">
        <v>28</v>
      </c>
      <c r="B97" s="597" t="s">
        <v>29</v>
      </c>
      <c r="C97" s="636">
        <v>0</v>
      </c>
      <c r="D97" s="218"/>
      <c r="E97" s="218"/>
      <c r="F97" s="218">
        <f t="shared" si="79"/>
        <v>0</v>
      </c>
      <c r="G97" s="446"/>
    </row>
    <row r="98" spans="1:7">
      <c r="A98" s="596" t="s">
        <v>33</v>
      </c>
      <c r="B98" s="597" t="s">
        <v>34</v>
      </c>
      <c r="C98" s="636">
        <v>0</v>
      </c>
      <c r="D98" s="218"/>
      <c r="E98" s="218"/>
      <c r="F98" s="218">
        <f t="shared" si="79"/>
        <v>0</v>
      </c>
      <c r="G98" s="446"/>
    </row>
    <row r="99" spans="1:7">
      <c r="A99" s="624" t="s">
        <v>12</v>
      </c>
      <c r="B99" s="625" t="s">
        <v>13</v>
      </c>
      <c r="C99" s="664">
        <v>0</v>
      </c>
      <c r="D99" s="460"/>
      <c r="E99" s="460"/>
      <c r="F99" s="460">
        <f t="shared" si="79"/>
        <v>0</v>
      </c>
      <c r="G99" s="461"/>
    </row>
    <row r="100" spans="1:7">
      <c r="A100" s="462"/>
      <c r="B100" s="463"/>
      <c r="C100" s="464"/>
      <c r="D100" s="464"/>
      <c r="E100" s="464"/>
      <c r="F100" s="464"/>
      <c r="G100" s="465"/>
    </row>
    <row r="101" spans="1:7" s="384" customFormat="1" ht="16.5" thickBot="1">
      <c r="A101" s="381" t="s">
        <v>561</v>
      </c>
      <c r="B101" s="382" t="s">
        <v>562</v>
      </c>
      <c r="C101" s="383">
        <f t="shared" ref="C101:F102" si="80">SUM(C102)</f>
        <v>19000000</v>
      </c>
      <c r="D101" s="383">
        <f t="shared" si="80"/>
        <v>10905000</v>
      </c>
      <c r="E101" s="383">
        <f t="shared" si="80"/>
        <v>0</v>
      </c>
      <c r="F101" s="383">
        <f t="shared" si="80"/>
        <v>8095000</v>
      </c>
      <c r="G101" s="267">
        <f t="shared" ref="G101:G103" si="81">D101/C101*100%</f>
        <v>0.57394736842105265</v>
      </c>
    </row>
    <row r="102" spans="1:7" s="271" customFormat="1" ht="16.5" thickTop="1">
      <c r="A102" s="377" t="s">
        <v>593</v>
      </c>
      <c r="B102" s="378" t="s">
        <v>700</v>
      </c>
      <c r="C102" s="379">
        <f t="shared" si="80"/>
        <v>19000000</v>
      </c>
      <c r="D102" s="379">
        <f t="shared" si="80"/>
        <v>10905000</v>
      </c>
      <c r="E102" s="379">
        <f t="shared" si="80"/>
        <v>0</v>
      </c>
      <c r="F102" s="379">
        <f t="shared" si="80"/>
        <v>8095000</v>
      </c>
      <c r="G102" s="270">
        <f t="shared" si="81"/>
        <v>0.57394736842105265</v>
      </c>
    </row>
    <row r="103" spans="1:7" s="457" customFormat="1">
      <c r="A103" s="454" t="s">
        <v>630</v>
      </c>
      <c r="B103" s="455" t="s">
        <v>631</v>
      </c>
      <c r="C103" s="456">
        <f>C104</f>
        <v>19000000</v>
      </c>
      <c r="D103" s="456">
        <f>D104</f>
        <v>10905000</v>
      </c>
      <c r="E103" s="456">
        <f t="shared" ref="E103:F103" si="82">E104</f>
        <v>0</v>
      </c>
      <c r="F103" s="456">
        <f t="shared" si="82"/>
        <v>8095000</v>
      </c>
      <c r="G103" s="229">
        <f t="shared" si="81"/>
        <v>0.57394736842105265</v>
      </c>
    </row>
    <row r="104" spans="1:7" s="276" customFormat="1">
      <c r="A104" s="334" t="s">
        <v>16</v>
      </c>
      <c r="B104" s="335" t="s">
        <v>632</v>
      </c>
      <c r="C104" s="336">
        <f>SUM(C105:C105)</f>
        <v>19000000</v>
      </c>
      <c r="D104" s="336">
        <f>SUM(D105:D105)</f>
        <v>10905000</v>
      </c>
      <c r="E104" s="336">
        <f t="shared" ref="E104:F104" si="83">SUM(E105:E105)</f>
        <v>0</v>
      </c>
      <c r="F104" s="336">
        <f t="shared" si="83"/>
        <v>8095000</v>
      </c>
      <c r="G104" s="444">
        <f t="shared" ref="G104" si="84">D104/C104*100%</f>
        <v>0.57394736842105265</v>
      </c>
    </row>
    <row r="105" spans="1:7">
      <c r="A105" s="222" t="s">
        <v>635</v>
      </c>
      <c r="B105" s="223" t="s">
        <v>636</v>
      </c>
      <c r="C105" s="224">
        <v>19000000</v>
      </c>
      <c r="D105" s="224">
        <f>'[50]LPPMI - 1294.994.002 A'!$G$21</f>
        <v>10905000</v>
      </c>
      <c r="E105" s="224"/>
      <c r="F105" s="224">
        <f>C105-D105+E105</f>
        <v>8095000</v>
      </c>
      <c r="G105" s="453"/>
    </row>
    <row r="110" spans="1:7" ht="6" customHeight="1"/>
    <row r="114" spans="3:3" s="40" customFormat="1">
      <c r="C114" s="41"/>
    </row>
    <row r="115" spans="3:3" s="40" customFormat="1">
      <c r="C115" s="41"/>
    </row>
    <row r="116" spans="3:3" s="40" customFormat="1">
      <c r="C116" s="41"/>
    </row>
    <row r="117" spans="3:3" s="40" customFormat="1">
      <c r="C117" s="41"/>
    </row>
  </sheetData>
  <mergeCells count="10">
    <mergeCell ref="A1:G1"/>
    <mergeCell ref="A2:G2"/>
    <mergeCell ref="A3:G3"/>
    <mergeCell ref="D6:D7"/>
    <mergeCell ref="E6:E7"/>
    <mergeCell ref="F6:F7"/>
    <mergeCell ref="G6:G7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1"/>
  <dimension ref="A1:H134"/>
  <sheetViews>
    <sheetView view="pageBreakPreview" zoomScale="70" zoomScaleNormal="85" zoomScaleSheetLayoutView="70" workbookViewId="0">
      <pane xSplit="2" ySplit="9" topLeftCell="C58" activePane="bottomRight" state="frozen"/>
      <selection pane="topRight" activeCell="C1" sqref="C1"/>
      <selection pane="bottomLeft" activeCell="A10" sqref="A10"/>
      <selection pane="bottomRight" activeCell="C83" sqref="C83"/>
    </sheetView>
  </sheetViews>
  <sheetFormatPr defaultRowHeight="15.75"/>
  <cols>
    <col min="1" max="1" width="18.140625" style="40" customWidth="1"/>
    <col min="2" max="2" width="67.42578125" style="40" customWidth="1"/>
    <col min="3" max="3" width="28" style="41" customWidth="1"/>
    <col min="4" max="4" width="27" style="44" customWidth="1"/>
    <col min="5" max="5" width="18" style="44" customWidth="1"/>
    <col min="6" max="6" width="24" style="44" customWidth="1"/>
    <col min="7" max="7" width="11.28515625" style="44" customWidth="1"/>
    <col min="8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437"/>
      <c r="B4" s="437"/>
      <c r="C4" s="437"/>
      <c r="D4" s="437"/>
      <c r="E4" s="437"/>
      <c r="F4" s="437"/>
      <c r="G4" s="437"/>
    </row>
    <row r="5" spans="1:8">
      <c r="A5" s="103" t="s">
        <v>796</v>
      </c>
      <c r="B5" s="20"/>
      <c r="C5" s="639">
        <v>715185000</v>
      </c>
      <c r="D5" s="499">
        <f>C5-C9</f>
        <v>0</v>
      </c>
    </row>
    <row r="6" spans="1:8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>
      <c r="A7" s="735"/>
      <c r="B7" s="736"/>
      <c r="C7" s="736"/>
      <c r="D7" s="735"/>
      <c r="E7" s="735"/>
      <c r="F7" s="735"/>
      <c r="G7" s="735"/>
      <c r="H7" s="487" t="s">
        <v>803</v>
      </c>
    </row>
    <row r="8" spans="1:8">
      <c r="A8" s="438">
        <v>1</v>
      </c>
      <c r="B8" s="439">
        <v>2</v>
      </c>
      <c r="C8" s="439">
        <v>3</v>
      </c>
      <c r="D8" s="439">
        <v>4</v>
      </c>
      <c r="E8" s="439">
        <v>5</v>
      </c>
      <c r="F8" s="439">
        <v>6</v>
      </c>
      <c r="G8" s="439">
        <v>7</v>
      </c>
      <c r="H8" s="513" t="s">
        <v>807</v>
      </c>
    </row>
    <row r="9" spans="1:8" s="273" customFormat="1" ht="16.5" thickBot="1">
      <c r="A9" s="330" t="s">
        <v>0</v>
      </c>
      <c r="B9" s="331" t="s">
        <v>1</v>
      </c>
      <c r="C9" s="332">
        <f>SUM(C10,C118)</f>
        <v>715185000</v>
      </c>
      <c r="D9" s="332">
        <f>SUM(D10,D118)</f>
        <v>395297209</v>
      </c>
      <c r="E9" s="332">
        <f>SUM(E10,E118)</f>
        <v>0</v>
      </c>
      <c r="F9" s="332">
        <f>SUM(F10,F118)</f>
        <v>319887791</v>
      </c>
      <c r="G9" s="440">
        <f t="shared" ref="G9:G11" si="0">D9/C9*100%</f>
        <v>0.55272021784573222</v>
      </c>
      <c r="H9" s="546" t="s">
        <v>818</v>
      </c>
    </row>
    <row r="10" spans="1:8" s="384" customFormat="1" ht="32.25" thickBot="1">
      <c r="A10" s="381" t="s">
        <v>105</v>
      </c>
      <c r="B10" s="442" t="s">
        <v>106</v>
      </c>
      <c r="C10" s="383">
        <f t="shared" ref="C10:F11" si="1">C11</f>
        <v>696185000</v>
      </c>
      <c r="D10" s="383">
        <f t="shared" si="1"/>
        <v>390422709</v>
      </c>
      <c r="E10" s="383">
        <f t="shared" si="1"/>
        <v>0</v>
      </c>
      <c r="F10" s="383">
        <f t="shared" si="1"/>
        <v>305762291</v>
      </c>
      <c r="G10" s="267">
        <f t="shared" si="0"/>
        <v>0.56080310405998401</v>
      </c>
      <c r="H10" s="593" t="s">
        <v>834</v>
      </c>
    </row>
    <row r="11" spans="1:8" s="271" customFormat="1" ht="16.5" thickTop="1">
      <c r="A11" s="377" t="s">
        <v>281</v>
      </c>
      <c r="B11" s="378" t="s">
        <v>702</v>
      </c>
      <c r="C11" s="379">
        <f t="shared" si="1"/>
        <v>696185000</v>
      </c>
      <c r="D11" s="379">
        <f t="shared" si="1"/>
        <v>390422709</v>
      </c>
      <c r="E11" s="379">
        <f t="shared" si="1"/>
        <v>0</v>
      </c>
      <c r="F11" s="379">
        <f t="shared" si="1"/>
        <v>305762291</v>
      </c>
      <c r="G11" s="270">
        <f t="shared" si="0"/>
        <v>0.56080310405998401</v>
      </c>
      <c r="H11" s="637" t="s">
        <v>849</v>
      </c>
    </row>
    <row r="12" spans="1:8" s="273" customFormat="1" ht="16.5" thickBot="1">
      <c r="A12" s="330" t="s">
        <v>283</v>
      </c>
      <c r="B12" s="331" t="s">
        <v>284</v>
      </c>
      <c r="C12" s="332">
        <f>SUM(C13,C52,C59,C67,C92)</f>
        <v>696185000</v>
      </c>
      <c r="D12" s="332">
        <f>SUM(D13,D52,D59,D67,D92)</f>
        <v>390422709</v>
      </c>
      <c r="E12" s="332">
        <f>SUM(E13,E52,E59,E67,E92)</f>
        <v>0</v>
      </c>
      <c r="F12" s="332">
        <f>SUM(F13,F52,F59,F67,F92)</f>
        <v>305762291</v>
      </c>
      <c r="G12" s="443">
        <f>D12/C12*100%</f>
        <v>0.56080310405998401</v>
      </c>
    </row>
    <row r="13" spans="1:8" s="198" customFormat="1" ht="31.5">
      <c r="A13" s="196" t="s">
        <v>8</v>
      </c>
      <c r="B13" s="197" t="s">
        <v>285</v>
      </c>
      <c r="C13" s="68">
        <f>SUM(C14,C18,C23,C27,C31,C35,C40,C44,C47)</f>
        <v>304425000</v>
      </c>
      <c r="D13" s="68">
        <f t="shared" ref="D13:F13" si="2">SUM(D14,D18,D23,D27,D31,D35,D40,D44,D47)</f>
        <v>180304709</v>
      </c>
      <c r="E13" s="68">
        <f t="shared" si="2"/>
        <v>0</v>
      </c>
      <c r="F13" s="68">
        <f t="shared" si="2"/>
        <v>124120291</v>
      </c>
      <c r="G13" s="229">
        <f t="shared" ref="G13" si="3">D13/C13*100%</f>
        <v>0.59227957296542666</v>
      </c>
    </row>
    <row r="14" spans="1:8" s="276" customFormat="1">
      <c r="A14" s="334" t="s">
        <v>16</v>
      </c>
      <c r="B14" s="335" t="s">
        <v>286</v>
      </c>
      <c r="C14" s="336">
        <f t="shared" ref="C14:D14" si="4">SUM(C15:C17)</f>
        <v>13606000</v>
      </c>
      <c r="D14" s="336">
        <f t="shared" si="4"/>
        <v>12854500</v>
      </c>
      <c r="E14" s="336">
        <f t="shared" ref="E14:F14" si="5">SUM(E15:E17)</f>
        <v>0</v>
      </c>
      <c r="F14" s="336">
        <f t="shared" si="5"/>
        <v>751500</v>
      </c>
      <c r="G14" s="444">
        <f t="shared" ref="G14" si="6">D14/C14*100%</f>
        <v>0.94476701455240331</v>
      </c>
    </row>
    <row r="15" spans="1:8" s="425" customFormat="1">
      <c r="A15" s="388" t="s">
        <v>10</v>
      </c>
      <c r="B15" s="389" t="s">
        <v>11</v>
      </c>
      <c r="C15" s="538">
        <v>6485000</v>
      </c>
      <c r="D15" s="390">
        <f>'[51]LPM - 1292.004.001.051 A'!$G$21</f>
        <v>6483500</v>
      </c>
      <c r="E15" s="390"/>
      <c r="F15" s="390">
        <f>C15-D15+E15</f>
        <v>1500</v>
      </c>
      <c r="G15" s="445"/>
    </row>
    <row r="16" spans="1:8" s="426" customFormat="1">
      <c r="A16" s="216" t="s">
        <v>12</v>
      </c>
      <c r="B16" s="217" t="s">
        <v>13</v>
      </c>
      <c r="C16" s="516">
        <v>6371000</v>
      </c>
      <c r="D16" s="218">
        <f>'[51]LPM - 1292.004.001.051 A'!$G$42</f>
        <v>6371000</v>
      </c>
      <c r="E16" s="218"/>
      <c r="F16" s="218">
        <f>C16-D16+E16</f>
        <v>0</v>
      </c>
      <c r="G16" s="446"/>
    </row>
    <row r="17" spans="1:7" s="427" customFormat="1">
      <c r="A17" s="447" t="s">
        <v>68</v>
      </c>
      <c r="B17" s="448" t="s">
        <v>69</v>
      </c>
      <c r="C17" s="539">
        <v>750000</v>
      </c>
      <c r="D17" s="449"/>
      <c r="E17" s="449"/>
      <c r="F17" s="449">
        <f>C17-D17+E17</f>
        <v>750000</v>
      </c>
      <c r="G17" s="450"/>
    </row>
    <row r="18" spans="1:7" s="276" customFormat="1">
      <c r="A18" s="334" t="s">
        <v>18</v>
      </c>
      <c r="B18" s="335" t="s">
        <v>287</v>
      </c>
      <c r="C18" s="336">
        <f t="shared" ref="C18:D18" si="7">SUM(C19:C22)</f>
        <v>40023000</v>
      </c>
      <c r="D18" s="336">
        <f t="shared" si="7"/>
        <v>40022300</v>
      </c>
      <c r="E18" s="336">
        <f t="shared" ref="E18:F18" si="8">SUM(E19:E22)</f>
        <v>0</v>
      </c>
      <c r="F18" s="336">
        <f t="shared" si="8"/>
        <v>700</v>
      </c>
      <c r="G18" s="444">
        <f t="shared" ref="G18" si="9">D18/C18*100%</f>
        <v>0.99998251005671734</v>
      </c>
    </row>
    <row r="19" spans="1:7" s="425" customFormat="1">
      <c r="A19" s="388" t="s">
        <v>10</v>
      </c>
      <c r="B19" s="389" t="s">
        <v>11</v>
      </c>
      <c r="C19" s="488">
        <v>6022000</v>
      </c>
      <c r="D19" s="390">
        <f>'[51]LPM - 1292.004.001.051 B'!$G$21</f>
        <v>6021500</v>
      </c>
      <c r="E19" s="390"/>
      <c r="F19" s="390">
        <f>C19-D19+E19</f>
        <v>500</v>
      </c>
      <c r="G19" s="445"/>
    </row>
    <row r="20" spans="1:7" s="426" customFormat="1">
      <c r="A20" s="216" t="s">
        <v>33</v>
      </c>
      <c r="B20" s="217" t="s">
        <v>34</v>
      </c>
      <c r="C20" s="489">
        <v>0</v>
      </c>
      <c r="D20" s="218"/>
      <c r="E20" s="218"/>
      <c r="F20" s="218">
        <f>C20-D20+E20</f>
        <v>0</v>
      </c>
      <c r="G20" s="446"/>
    </row>
    <row r="21" spans="1:7" s="426" customFormat="1">
      <c r="A21" s="216" t="s">
        <v>12</v>
      </c>
      <c r="B21" s="217" t="s">
        <v>13</v>
      </c>
      <c r="C21" s="516">
        <v>34001000</v>
      </c>
      <c r="D21" s="218">
        <f>'[51]LPM - 1292.004.001.051 B'!$G$63</f>
        <v>34000800</v>
      </c>
      <c r="E21" s="218"/>
      <c r="F21" s="218">
        <f>C21-D21+E21</f>
        <v>200</v>
      </c>
      <c r="G21" s="446"/>
    </row>
    <row r="22" spans="1:7" s="427" customFormat="1">
      <c r="A22" s="447" t="s">
        <v>35</v>
      </c>
      <c r="B22" s="448" t="s">
        <v>36</v>
      </c>
      <c r="C22" s="490">
        <v>0</v>
      </c>
      <c r="D22" s="449"/>
      <c r="E22" s="449"/>
      <c r="F22" s="449">
        <f>C22-D22+E22</f>
        <v>0</v>
      </c>
      <c r="G22" s="450"/>
    </row>
    <row r="23" spans="1:7" s="276" customFormat="1">
      <c r="A23" s="334" t="s">
        <v>42</v>
      </c>
      <c r="B23" s="335" t="s">
        <v>288</v>
      </c>
      <c r="C23" s="336">
        <f t="shared" ref="C23:D23" si="10">SUM(C24:C26)</f>
        <v>58838000</v>
      </c>
      <c r="D23" s="336">
        <f t="shared" si="10"/>
        <v>47551209</v>
      </c>
      <c r="E23" s="336">
        <f t="shared" ref="E23:F23" si="11">SUM(E24:E26)</f>
        <v>0</v>
      </c>
      <c r="F23" s="336">
        <f t="shared" si="11"/>
        <v>11286791</v>
      </c>
      <c r="G23" s="444">
        <f t="shared" ref="G23" si="12">D23/C23*100%</f>
        <v>0.80817174275128323</v>
      </c>
    </row>
    <row r="24" spans="1:7" s="425" customFormat="1" ht="25.5" customHeight="1">
      <c r="A24" s="388" t="s">
        <v>10</v>
      </c>
      <c r="B24" s="389" t="s">
        <v>11</v>
      </c>
      <c r="C24" s="488">
        <v>18300000</v>
      </c>
      <c r="D24" s="390">
        <f>'[51]LPM - 1292.004.001.051 C'!$G$21</f>
        <v>18014109</v>
      </c>
      <c r="E24" s="390"/>
      <c r="F24" s="390">
        <f>C24-D24+E24</f>
        <v>285891</v>
      </c>
      <c r="G24" s="445"/>
    </row>
    <row r="25" spans="1:7" s="426" customFormat="1">
      <c r="A25" s="216" t="s">
        <v>83</v>
      </c>
      <c r="B25" s="217" t="s">
        <v>84</v>
      </c>
      <c r="C25" s="516">
        <v>11000000</v>
      </c>
      <c r="D25" s="218"/>
      <c r="E25" s="218"/>
      <c r="F25" s="218">
        <f>C25-D25+E25</f>
        <v>11000000</v>
      </c>
      <c r="G25" s="446"/>
    </row>
    <row r="26" spans="1:7" s="427" customFormat="1">
      <c r="A26" s="447" t="s">
        <v>12</v>
      </c>
      <c r="B26" s="448" t="s">
        <v>13</v>
      </c>
      <c r="C26" s="539">
        <v>29538000</v>
      </c>
      <c r="D26" s="449">
        <f>'[51]LPM - 1292.004.001.051 C'!$G$63</f>
        <v>29537100</v>
      </c>
      <c r="E26" s="449"/>
      <c r="F26" s="449">
        <f>C26-D26+E26</f>
        <v>900</v>
      </c>
      <c r="G26" s="450"/>
    </row>
    <row r="27" spans="1:7" s="276" customFormat="1">
      <c r="A27" s="334" t="s">
        <v>44</v>
      </c>
      <c r="B27" s="335" t="s">
        <v>289</v>
      </c>
      <c r="C27" s="336">
        <f t="shared" ref="C27:D27" si="13">SUM(C28:C30)</f>
        <v>0</v>
      </c>
      <c r="D27" s="336">
        <f t="shared" si="13"/>
        <v>0</v>
      </c>
      <c r="E27" s="336">
        <f t="shared" ref="E27:F27" si="14">SUM(E28:E30)</f>
        <v>0</v>
      </c>
      <c r="F27" s="336">
        <f t="shared" si="14"/>
        <v>0</v>
      </c>
      <c r="G27" s="444" t="e">
        <f t="shared" ref="G27" si="15">D27/C27*100%</f>
        <v>#DIV/0!</v>
      </c>
    </row>
    <row r="28" spans="1:7" s="425" customFormat="1" ht="16.5" customHeight="1">
      <c r="A28" s="388" t="s">
        <v>10</v>
      </c>
      <c r="B28" s="389" t="s">
        <v>11</v>
      </c>
      <c r="C28" s="538">
        <v>0</v>
      </c>
      <c r="D28" s="390"/>
      <c r="E28" s="390"/>
      <c r="F28" s="390">
        <f>C28-D28+E28</f>
        <v>0</v>
      </c>
      <c r="G28" s="445"/>
    </row>
    <row r="29" spans="1:7" s="426" customFormat="1">
      <c r="A29" s="216" t="s">
        <v>83</v>
      </c>
      <c r="B29" s="217" t="s">
        <v>84</v>
      </c>
      <c r="C29" s="516">
        <v>0</v>
      </c>
      <c r="D29" s="218"/>
      <c r="E29" s="218"/>
      <c r="F29" s="218">
        <f>C29-D29+E29</f>
        <v>0</v>
      </c>
      <c r="G29" s="446"/>
    </row>
    <row r="30" spans="1:7" s="427" customFormat="1">
      <c r="A30" s="447" t="s">
        <v>12</v>
      </c>
      <c r="B30" s="448" t="s">
        <v>13</v>
      </c>
      <c r="C30" s="539">
        <v>0</v>
      </c>
      <c r="D30" s="449"/>
      <c r="E30" s="449"/>
      <c r="F30" s="449">
        <f>C30-D30+E30</f>
        <v>0</v>
      </c>
      <c r="G30" s="450"/>
    </row>
    <row r="31" spans="1:7" s="276" customFormat="1">
      <c r="A31" s="334" t="s">
        <v>46</v>
      </c>
      <c r="B31" s="335" t="s">
        <v>290</v>
      </c>
      <c r="C31" s="336">
        <f t="shared" ref="C31:D31" si="16">SUM(C32:C34)</f>
        <v>0</v>
      </c>
      <c r="D31" s="336">
        <f t="shared" si="16"/>
        <v>0</v>
      </c>
      <c r="E31" s="336">
        <f t="shared" ref="E31:F31" si="17">SUM(E32:E34)</f>
        <v>0</v>
      </c>
      <c r="F31" s="336">
        <f t="shared" si="17"/>
        <v>0</v>
      </c>
      <c r="G31" s="444" t="e">
        <f t="shared" ref="G31" si="18">D31/C31*100%</f>
        <v>#DIV/0!</v>
      </c>
    </row>
    <row r="32" spans="1:7" s="425" customFormat="1">
      <c r="A32" s="388" t="s">
        <v>10</v>
      </c>
      <c r="B32" s="389" t="s">
        <v>11</v>
      </c>
      <c r="C32" s="516">
        <v>0</v>
      </c>
      <c r="D32" s="390"/>
      <c r="E32" s="390"/>
      <c r="F32" s="390">
        <f>C32-D32+E32</f>
        <v>0</v>
      </c>
      <c r="G32" s="445"/>
    </row>
    <row r="33" spans="1:7" s="426" customFormat="1">
      <c r="A33" s="216" t="s">
        <v>83</v>
      </c>
      <c r="B33" s="217" t="s">
        <v>84</v>
      </c>
      <c r="C33" s="516">
        <v>0</v>
      </c>
      <c r="D33" s="218"/>
      <c r="E33" s="218"/>
      <c r="F33" s="218">
        <f>C33-D33+E33</f>
        <v>0</v>
      </c>
      <c r="G33" s="446"/>
    </row>
    <row r="34" spans="1:7" s="427" customFormat="1">
      <c r="A34" s="447" t="s">
        <v>12</v>
      </c>
      <c r="B34" s="448" t="s">
        <v>13</v>
      </c>
      <c r="C34" s="516">
        <v>0</v>
      </c>
      <c r="D34" s="449"/>
      <c r="E34" s="449"/>
      <c r="F34" s="449">
        <f>C34-D34+E34</f>
        <v>0</v>
      </c>
      <c r="G34" s="450"/>
    </row>
    <row r="35" spans="1:7" s="276" customFormat="1">
      <c r="A35" s="334" t="s">
        <v>54</v>
      </c>
      <c r="B35" s="335" t="s">
        <v>291</v>
      </c>
      <c r="C35" s="336">
        <f t="shared" ref="C35:D35" si="19">SUM(C36:C39)</f>
        <v>0</v>
      </c>
      <c r="D35" s="336">
        <f t="shared" si="19"/>
        <v>0</v>
      </c>
      <c r="E35" s="336">
        <f t="shared" ref="E35:F35" si="20">SUM(E36:E39)</f>
        <v>0</v>
      </c>
      <c r="F35" s="336">
        <f t="shared" si="20"/>
        <v>0</v>
      </c>
      <c r="G35" s="444" t="e">
        <f t="shared" ref="G35" si="21">D35/C35*100%</f>
        <v>#DIV/0!</v>
      </c>
    </row>
    <row r="36" spans="1:7" s="425" customFormat="1">
      <c r="A36" s="388" t="s">
        <v>10</v>
      </c>
      <c r="B36" s="389" t="s">
        <v>11</v>
      </c>
      <c r="C36" s="516">
        <v>0</v>
      </c>
      <c r="D36" s="390"/>
      <c r="E36" s="390"/>
      <c r="F36" s="390">
        <f>C36-D36+E36</f>
        <v>0</v>
      </c>
      <c r="G36" s="445"/>
    </row>
    <row r="37" spans="1:7" s="426" customFormat="1">
      <c r="A37" s="216" t="s">
        <v>33</v>
      </c>
      <c r="B37" s="217" t="s">
        <v>34</v>
      </c>
      <c r="C37" s="516">
        <v>0</v>
      </c>
      <c r="D37" s="218"/>
      <c r="E37" s="218"/>
      <c r="F37" s="218">
        <f>C37-D37+E37</f>
        <v>0</v>
      </c>
      <c r="G37" s="446"/>
    </row>
    <row r="38" spans="1:7" s="426" customFormat="1">
      <c r="A38" s="216" t="s">
        <v>12</v>
      </c>
      <c r="B38" s="217" t="s">
        <v>13</v>
      </c>
      <c r="C38" s="516">
        <v>0</v>
      </c>
      <c r="D38" s="218"/>
      <c r="E38" s="218"/>
      <c r="F38" s="218">
        <f>C38-D38+E38</f>
        <v>0</v>
      </c>
      <c r="G38" s="446"/>
    </row>
    <row r="39" spans="1:7" s="427" customFormat="1">
      <c r="A39" s="447" t="s">
        <v>35</v>
      </c>
      <c r="B39" s="448" t="s">
        <v>36</v>
      </c>
      <c r="C39" s="490">
        <v>0</v>
      </c>
      <c r="D39" s="449"/>
      <c r="E39" s="449"/>
      <c r="F39" s="449">
        <f>C39-D39+E39</f>
        <v>0</v>
      </c>
      <c r="G39" s="450"/>
    </row>
    <row r="40" spans="1:7" s="276" customFormat="1">
      <c r="A40" s="491" t="s">
        <v>56</v>
      </c>
      <c r="B40" s="492" t="s">
        <v>291</v>
      </c>
      <c r="C40" s="336">
        <f>SUM(C41:C43)</f>
        <v>19130000</v>
      </c>
      <c r="D40" s="336">
        <f t="shared" ref="D40:F40" si="22">SUM(D41:D43)</f>
        <v>19125000</v>
      </c>
      <c r="E40" s="336">
        <f t="shared" si="22"/>
        <v>0</v>
      </c>
      <c r="F40" s="336">
        <f t="shared" si="22"/>
        <v>5000</v>
      </c>
      <c r="G40" s="444">
        <f t="shared" ref="G40" si="23">D40/C40*100%</f>
        <v>0.99973863042341871</v>
      </c>
    </row>
    <row r="41" spans="1:7" s="425" customFormat="1">
      <c r="A41" s="493" t="s">
        <v>10</v>
      </c>
      <c r="B41" s="494" t="s">
        <v>11</v>
      </c>
      <c r="C41" s="538">
        <v>19130000</v>
      </c>
      <c r="D41" s="390">
        <f>'[51]LPM - 1292.004.001.051 G'!$G$21</f>
        <v>19125000</v>
      </c>
      <c r="E41" s="390"/>
      <c r="F41" s="390">
        <f>C41-D41+E41</f>
        <v>5000</v>
      </c>
      <c r="G41" s="445"/>
    </row>
    <row r="42" spans="1:7" s="426" customFormat="1">
      <c r="A42" s="495" t="s">
        <v>33</v>
      </c>
      <c r="B42" s="496" t="s">
        <v>34</v>
      </c>
      <c r="C42" s="516">
        <v>0</v>
      </c>
      <c r="D42" s="218"/>
      <c r="E42" s="218"/>
      <c r="F42" s="218">
        <f>C42-D42+E42</f>
        <v>0</v>
      </c>
      <c r="G42" s="446"/>
    </row>
    <row r="43" spans="1:7" s="427" customFormat="1">
      <c r="A43" s="497" t="s">
        <v>12</v>
      </c>
      <c r="B43" s="498" t="s">
        <v>13</v>
      </c>
      <c r="C43" s="516">
        <v>0</v>
      </c>
      <c r="D43" s="449"/>
      <c r="E43" s="449"/>
      <c r="F43" s="449">
        <f>C43-D43+E43</f>
        <v>0</v>
      </c>
      <c r="G43" s="450"/>
    </row>
    <row r="44" spans="1:7" s="276" customFormat="1" ht="31.5">
      <c r="A44" s="491" t="s">
        <v>804</v>
      </c>
      <c r="B44" s="492" t="s">
        <v>292</v>
      </c>
      <c r="C44" s="336">
        <f>SUM(C45:C46)</f>
        <v>172828000</v>
      </c>
      <c r="D44" s="336">
        <f>SUM(D45:D46)</f>
        <v>60751700</v>
      </c>
      <c r="E44" s="336">
        <f>SUM(E45:E46)</f>
        <v>0</v>
      </c>
      <c r="F44" s="336">
        <f>SUM(F45:F46)</f>
        <v>112076300</v>
      </c>
      <c r="G44" s="444">
        <f t="shared" ref="G44" si="24">D44/C44*100%</f>
        <v>0.35151537945240352</v>
      </c>
    </row>
    <row r="45" spans="1:7" s="425" customFormat="1">
      <c r="A45" s="388" t="s">
        <v>10</v>
      </c>
      <c r="B45" s="389" t="s">
        <v>11</v>
      </c>
      <c r="C45" s="488">
        <v>8850000</v>
      </c>
      <c r="D45" s="390">
        <f>'[51]LPM - 1292.004.001.051 H'!$G$21</f>
        <v>8766400</v>
      </c>
      <c r="E45" s="390"/>
      <c r="F45" s="390">
        <f>C45-D45+E45</f>
        <v>83600</v>
      </c>
      <c r="G45" s="445"/>
    </row>
    <row r="46" spans="1:7" s="427" customFormat="1">
      <c r="A46" s="447" t="s">
        <v>12</v>
      </c>
      <c r="B46" s="448" t="s">
        <v>13</v>
      </c>
      <c r="C46" s="539">
        <v>163978000</v>
      </c>
      <c r="D46" s="449">
        <f>'[51]LPM - 1292.004.001.051 H'!$G$42</f>
        <v>51985300</v>
      </c>
      <c r="E46" s="449"/>
      <c r="F46" s="449">
        <f>C46-D46+E46</f>
        <v>111992700</v>
      </c>
      <c r="G46" s="450"/>
    </row>
    <row r="47" spans="1:7" s="276" customFormat="1" ht="31.5">
      <c r="A47" s="619" t="s">
        <v>711</v>
      </c>
      <c r="B47" s="620" t="s">
        <v>844</v>
      </c>
      <c r="C47" s="336">
        <f t="shared" ref="C47:D47" si="25">SUM(C48:C51)</f>
        <v>0</v>
      </c>
      <c r="D47" s="336">
        <f t="shared" si="25"/>
        <v>0</v>
      </c>
      <c r="E47" s="336">
        <f t="shared" ref="E47:F47" si="26">SUM(E48:E51)</f>
        <v>0</v>
      </c>
      <c r="F47" s="336">
        <f t="shared" si="26"/>
        <v>0</v>
      </c>
      <c r="G47" s="444" t="e">
        <f t="shared" ref="G47" si="27">D47/C47*100%</f>
        <v>#DIV/0!</v>
      </c>
    </row>
    <row r="48" spans="1:7" s="425" customFormat="1">
      <c r="A48" s="622" t="s">
        <v>10</v>
      </c>
      <c r="B48" s="623" t="s">
        <v>11</v>
      </c>
      <c r="C48" s="636">
        <v>0</v>
      </c>
      <c r="D48" s="390"/>
      <c r="E48" s="390"/>
      <c r="F48" s="390">
        <f>C48-D48+E48</f>
        <v>0</v>
      </c>
      <c r="G48" s="445"/>
    </row>
    <row r="49" spans="1:7" s="426" customFormat="1">
      <c r="A49" s="603" t="s">
        <v>823</v>
      </c>
      <c r="B49" s="597" t="s">
        <v>29</v>
      </c>
      <c r="C49" s="636">
        <v>0</v>
      </c>
      <c r="D49" s="218"/>
      <c r="E49" s="218"/>
      <c r="F49" s="218">
        <f>C49-D49+E49</f>
        <v>0</v>
      </c>
      <c r="G49" s="446"/>
    </row>
    <row r="50" spans="1:7" s="426" customFormat="1">
      <c r="A50" s="596" t="s">
        <v>33</v>
      </c>
      <c r="B50" s="597" t="s">
        <v>34</v>
      </c>
      <c r="C50" s="636">
        <v>0</v>
      </c>
      <c r="D50" s="218"/>
      <c r="E50" s="218"/>
      <c r="F50" s="218">
        <f>C50-D50+E50</f>
        <v>0</v>
      </c>
      <c r="G50" s="446"/>
    </row>
    <row r="51" spans="1:7" s="427" customFormat="1">
      <c r="A51" s="596" t="s">
        <v>12</v>
      </c>
      <c r="B51" s="597" t="s">
        <v>13</v>
      </c>
      <c r="C51" s="663">
        <v>0</v>
      </c>
      <c r="D51" s="449"/>
      <c r="E51" s="449"/>
      <c r="F51" s="449">
        <f>C51-D51+E51</f>
        <v>0</v>
      </c>
      <c r="G51" s="450"/>
    </row>
    <row r="52" spans="1:7" s="198" customFormat="1" ht="31.5">
      <c r="A52" s="196" t="s">
        <v>14</v>
      </c>
      <c r="B52" s="197" t="s">
        <v>293</v>
      </c>
      <c r="C52" s="68">
        <f t="shared" ref="C52:F52" si="28">C53</f>
        <v>8800000</v>
      </c>
      <c r="D52" s="68">
        <f t="shared" si="28"/>
        <v>8794500</v>
      </c>
      <c r="E52" s="68">
        <f t="shared" si="28"/>
        <v>0</v>
      </c>
      <c r="F52" s="68">
        <f t="shared" si="28"/>
        <v>5500</v>
      </c>
      <c r="G52" s="229">
        <f t="shared" ref="G52" si="29">D52/C52*100%</f>
        <v>0.99937500000000001</v>
      </c>
    </row>
    <row r="53" spans="1:7" s="276" customFormat="1" ht="31.5">
      <c r="A53" s="334" t="s">
        <v>16</v>
      </c>
      <c r="B53" s="335" t="s">
        <v>294</v>
      </c>
      <c r="C53" s="336">
        <f t="shared" ref="C53:D53" si="30">SUM(C54:C58)</f>
        <v>8800000</v>
      </c>
      <c r="D53" s="336">
        <f t="shared" si="30"/>
        <v>8794500</v>
      </c>
      <c r="E53" s="336">
        <f t="shared" ref="E53:F53" si="31">SUM(E54:E58)</f>
        <v>0</v>
      </c>
      <c r="F53" s="336">
        <f t="shared" si="31"/>
        <v>5500</v>
      </c>
      <c r="G53" s="444">
        <f t="shared" ref="G53" si="32">D53/C53*100%</f>
        <v>0.99937500000000001</v>
      </c>
    </row>
    <row r="54" spans="1:7" s="425" customFormat="1">
      <c r="A54" s="388" t="s">
        <v>10</v>
      </c>
      <c r="B54" s="389" t="s">
        <v>11</v>
      </c>
      <c r="C54" s="538">
        <v>8800000</v>
      </c>
      <c r="D54" s="390">
        <f>'[52]LPM - 1292.004.001.052 A'!$G$21</f>
        <v>8794500</v>
      </c>
      <c r="E54" s="390"/>
      <c r="F54" s="390">
        <f>C54-D54+E54</f>
        <v>5500</v>
      </c>
      <c r="G54" s="445"/>
    </row>
    <row r="55" spans="1:7" s="426" customFormat="1">
      <c r="A55" s="216" t="s">
        <v>28</v>
      </c>
      <c r="B55" s="217" t="s">
        <v>29</v>
      </c>
      <c r="C55" s="516">
        <v>0</v>
      </c>
      <c r="D55" s="218"/>
      <c r="E55" s="218"/>
      <c r="F55" s="218">
        <f>C55-D55+E55</f>
        <v>0</v>
      </c>
      <c r="G55" s="446"/>
    </row>
    <row r="56" spans="1:7" s="426" customFormat="1">
      <c r="A56" s="216" t="s">
        <v>77</v>
      </c>
      <c r="B56" s="217" t="s">
        <v>78</v>
      </c>
      <c r="C56" s="516">
        <v>0</v>
      </c>
      <c r="D56" s="218"/>
      <c r="E56" s="218"/>
      <c r="F56" s="218">
        <f>C56-D56+E56</f>
        <v>0</v>
      </c>
      <c r="G56" s="446"/>
    </row>
    <row r="57" spans="1:7" s="426" customFormat="1">
      <c r="A57" s="216" t="s">
        <v>33</v>
      </c>
      <c r="B57" s="217" t="s">
        <v>34</v>
      </c>
      <c r="C57" s="516">
        <v>0</v>
      </c>
      <c r="D57" s="218"/>
      <c r="E57" s="218"/>
      <c r="F57" s="218">
        <f>C57-D57+E57</f>
        <v>0</v>
      </c>
      <c r="G57" s="446"/>
    </row>
    <row r="58" spans="1:7" s="427" customFormat="1">
      <c r="A58" s="447" t="s">
        <v>12</v>
      </c>
      <c r="B58" s="448" t="s">
        <v>13</v>
      </c>
      <c r="C58" s="539">
        <v>0</v>
      </c>
      <c r="D58" s="449"/>
      <c r="E58" s="449"/>
      <c r="F58" s="449">
        <f>C58-D58+E58</f>
        <v>0</v>
      </c>
      <c r="G58" s="450"/>
    </row>
    <row r="59" spans="1:7" s="198" customFormat="1" ht="31.5">
      <c r="A59" s="196" t="s">
        <v>20</v>
      </c>
      <c r="B59" s="197" t="s">
        <v>295</v>
      </c>
      <c r="C59" s="68">
        <f t="shared" ref="C59:F59" si="33">C60</f>
        <v>89957000</v>
      </c>
      <c r="D59" s="68">
        <f t="shared" si="33"/>
        <v>35735000</v>
      </c>
      <c r="E59" s="68">
        <f t="shared" si="33"/>
        <v>0</v>
      </c>
      <c r="F59" s="68">
        <f t="shared" si="33"/>
        <v>54222000</v>
      </c>
      <c r="G59" s="229">
        <f t="shared" ref="G59" si="34">D59/C59*100%</f>
        <v>0.39724535055637694</v>
      </c>
    </row>
    <row r="60" spans="1:7" s="276" customFormat="1" ht="31.5">
      <c r="A60" s="334" t="s">
        <v>16</v>
      </c>
      <c r="B60" s="335" t="s">
        <v>296</v>
      </c>
      <c r="C60" s="336">
        <f t="shared" ref="C60:D60" si="35">SUM(C61:C66)</f>
        <v>89957000</v>
      </c>
      <c r="D60" s="336">
        <f t="shared" si="35"/>
        <v>35735000</v>
      </c>
      <c r="E60" s="336">
        <f t="shared" ref="E60:F60" si="36">SUM(E61:E66)</f>
        <v>0</v>
      </c>
      <c r="F60" s="336">
        <f t="shared" si="36"/>
        <v>54222000</v>
      </c>
      <c r="G60" s="444">
        <f t="shared" ref="G60" si="37">D60/C60*100%</f>
        <v>0.39724535055637694</v>
      </c>
    </row>
    <row r="61" spans="1:7" s="425" customFormat="1">
      <c r="A61" s="388" t="s">
        <v>10</v>
      </c>
      <c r="B61" s="389" t="s">
        <v>11</v>
      </c>
      <c r="C61" s="488">
        <v>26325000</v>
      </c>
      <c r="D61" s="390">
        <f>'[52]LPM - 1292.004.001.053 A'!$G$21</f>
        <v>15385000</v>
      </c>
      <c r="E61" s="390"/>
      <c r="F61" s="390">
        <f t="shared" ref="F61:F66" si="38">C61-D61+E61</f>
        <v>10940000</v>
      </c>
      <c r="G61" s="445"/>
    </row>
    <row r="62" spans="1:7" s="426" customFormat="1">
      <c r="A62" s="216" t="s">
        <v>28</v>
      </c>
      <c r="B62" s="217" t="s">
        <v>29</v>
      </c>
      <c r="C62" s="218">
        <v>10000000</v>
      </c>
      <c r="D62" s="218"/>
      <c r="E62" s="218"/>
      <c r="F62" s="218">
        <f t="shared" si="38"/>
        <v>10000000</v>
      </c>
      <c r="G62" s="446"/>
    </row>
    <row r="63" spans="1:7" s="426" customFormat="1">
      <c r="A63" s="216" t="s">
        <v>77</v>
      </c>
      <c r="B63" s="217" t="s">
        <v>78</v>
      </c>
      <c r="C63" s="489">
        <v>33112000</v>
      </c>
      <c r="D63" s="218">
        <f>'[52]LPM - 1292.004.001.053 A'!$G$63</f>
        <v>20350000</v>
      </c>
      <c r="E63" s="218"/>
      <c r="F63" s="218">
        <f t="shared" si="38"/>
        <v>12762000</v>
      </c>
      <c r="G63" s="446"/>
    </row>
    <row r="64" spans="1:7" s="426" customFormat="1">
      <c r="A64" s="216" t="s">
        <v>33</v>
      </c>
      <c r="B64" s="217" t="s">
        <v>34</v>
      </c>
      <c r="C64" s="218">
        <v>17200000</v>
      </c>
      <c r="D64" s="218"/>
      <c r="E64" s="218"/>
      <c r="F64" s="218">
        <f t="shared" si="38"/>
        <v>17200000</v>
      </c>
      <c r="G64" s="446"/>
    </row>
    <row r="65" spans="1:7" s="426" customFormat="1">
      <c r="A65" s="216" t="s">
        <v>12</v>
      </c>
      <c r="B65" s="217" t="s">
        <v>13</v>
      </c>
      <c r="C65" s="218">
        <v>3320000</v>
      </c>
      <c r="D65" s="218"/>
      <c r="E65" s="218"/>
      <c r="F65" s="218">
        <f t="shared" si="38"/>
        <v>3320000</v>
      </c>
      <c r="G65" s="446"/>
    </row>
    <row r="66" spans="1:7" s="427" customFormat="1">
      <c r="A66" s="447" t="s">
        <v>68</v>
      </c>
      <c r="B66" s="448" t="s">
        <v>69</v>
      </c>
      <c r="C66" s="539">
        <v>0</v>
      </c>
      <c r="D66" s="449"/>
      <c r="E66" s="449"/>
      <c r="F66" s="449">
        <f t="shared" si="38"/>
        <v>0</v>
      </c>
      <c r="G66" s="450"/>
    </row>
    <row r="67" spans="1:7" s="198" customFormat="1">
      <c r="A67" s="196" t="s">
        <v>94</v>
      </c>
      <c r="B67" s="197" t="s">
        <v>297</v>
      </c>
      <c r="C67" s="68">
        <f t="shared" ref="C67:D67" si="39">SUM(C68,C74,C80,C86)</f>
        <v>205930000</v>
      </c>
      <c r="D67" s="68">
        <f t="shared" si="39"/>
        <v>79809500</v>
      </c>
      <c r="E67" s="68">
        <f t="shared" ref="E67:F67" si="40">SUM(E68,E74,E80,E86)</f>
        <v>0</v>
      </c>
      <c r="F67" s="68">
        <f t="shared" si="40"/>
        <v>126120500</v>
      </c>
      <c r="G67" s="229">
        <f t="shared" ref="G67" si="41">D67/C67*100%</f>
        <v>0.38755645122128879</v>
      </c>
    </row>
    <row r="68" spans="1:7" s="276" customFormat="1">
      <c r="A68" s="334" t="s">
        <v>16</v>
      </c>
      <c r="B68" s="665" t="s">
        <v>852</v>
      </c>
      <c r="C68" s="336">
        <f t="shared" ref="C68:D68" si="42">SUM(C69:C73)</f>
        <v>205930000</v>
      </c>
      <c r="D68" s="336">
        <f t="shared" si="42"/>
        <v>79809500</v>
      </c>
      <c r="E68" s="336">
        <f t="shared" ref="E68:F68" si="43">SUM(E69:E73)</f>
        <v>0</v>
      </c>
      <c r="F68" s="336">
        <f t="shared" si="43"/>
        <v>126120500</v>
      </c>
      <c r="G68" s="444">
        <f t="shared" ref="G68" si="44">D68/C68*100%</f>
        <v>0.38755645122128879</v>
      </c>
    </row>
    <row r="69" spans="1:7" s="425" customFormat="1">
      <c r="A69" s="388" t="s">
        <v>10</v>
      </c>
      <c r="B69" s="389" t="s">
        <v>11</v>
      </c>
      <c r="C69" s="662">
        <v>17100000</v>
      </c>
      <c r="D69" s="390">
        <f>'[53]LPM - 1292.004.001.054 A'!$G$21</f>
        <v>9446500</v>
      </c>
      <c r="E69" s="390"/>
      <c r="F69" s="390">
        <f>C69-D69+E69</f>
        <v>7653500</v>
      </c>
      <c r="G69" s="445"/>
    </row>
    <row r="70" spans="1:7" s="426" customFormat="1">
      <c r="A70" s="216" t="s">
        <v>28</v>
      </c>
      <c r="B70" s="217" t="s">
        <v>29</v>
      </c>
      <c r="C70" s="516">
        <v>100000000</v>
      </c>
      <c r="D70" s="218"/>
      <c r="E70" s="218"/>
      <c r="F70" s="218">
        <f>C70-D70+E70</f>
        <v>100000000</v>
      </c>
      <c r="G70" s="446"/>
    </row>
    <row r="71" spans="1:7" s="426" customFormat="1">
      <c r="A71" s="216" t="s">
        <v>77</v>
      </c>
      <c r="B71" s="217" t="s">
        <v>78</v>
      </c>
      <c r="C71" s="516">
        <v>21750000</v>
      </c>
      <c r="D71" s="218">
        <f>'[53]LPM - 1292.004.001.054 A'!$G$63</f>
        <v>29250000</v>
      </c>
      <c r="E71" s="218"/>
      <c r="F71" s="218">
        <f>C71-D71+E71</f>
        <v>-7500000</v>
      </c>
      <c r="G71" s="446"/>
    </row>
    <row r="72" spans="1:7" s="426" customFormat="1">
      <c r="A72" s="216" t="s">
        <v>33</v>
      </c>
      <c r="B72" s="217" t="s">
        <v>34</v>
      </c>
      <c r="C72" s="636">
        <v>18000000</v>
      </c>
      <c r="D72" s="218"/>
      <c r="E72" s="218"/>
      <c r="F72" s="218">
        <f>C72-D72+E72</f>
        <v>18000000</v>
      </c>
      <c r="G72" s="446"/>
    </row>
    <row r="73" spans="1:7" s="427" customFormat="1">
      <c r="A73" s="447" t="s">
        <v>12</v>
      </c>
      <c r="B73" s="448" t="s">
        <v>13</v>
      </c>
      <c r="C73" s="663">
        <v>49080000</v>
      </c>
      <c r="D73" s="449">
        <f>'[53]LPM - 1292.004.001.054 A'!$G$105</f>
        <v>41113000</v>
      </c>
      <c r="E73" s="449"/>
      <c r="F73" s="449">
        <f>C73-D73+E73</f>
        <v>7967000</v>
      </c>
      <c r="G73" s="450"/>
    </row>
    <row r="74" spans="1:7" s="276" customFormat="1" ht="31.5">
      <c r="A74" s="334" t="s">
        <v>18</v>
      </c>
      <c r="B74" s="335" t="s">
        <v>299</v>
      </c>
      <c r="C74" s="336">
        <f t="shared" ref="C74:D74" si="45">SUM(C75:C79)</f>
        <v>0</v>
      </c>
      <c r="D74" s="336">
        <f t="shared" si="45"/>
        <v>0</v>
      </c>
      <c r="E74" s="336">
        <f t="shared" ref="E74:F74" si="46">SUM(E75:E79)</f>
        <v>0</v>
      </c>
      <c r="F74" s="336">
        <f t="shared" si="46"/>
        <v>0</v>
      </c>
      <c r="G74" s="444" t="e">
        <f t="shared" ref="G74" si="47">D74/C74*100%</f>
        <v>#DIV/0!</v>
      </c>
    </row>
    <row r="75" spans="1:7" s="425" customFormat="1">
      <c r="A75" s="388" t="s">
        <v>10</v>
      </c>
      <c r="B75" s="389" t="s">
        <v>11</v>
      </c>
      <c r="C75" s="538">
        <v>0</v>
      </c>
      <c r="D75" s="390"/>
      <c r="E75" s="390"/>
      <c r="F75" s="390">
        <f>C75-D75+E75</f>
        <v>0</v>
      </c>
      <c r="G75" s="445"/>
    </row>
    <row r="76" spans="1:7" s="426" customFormat="1">
      <c r="A76" s="216" t="s">
        <v>28</v>
      </c>
      <c r="B76" s="217" t="s">
        <v>29</v>
      </c>
      <c r="C76" s="516">
        <v>0</v>
      </c>
      <c r="D76" s="218"/>
      <c r="E76" s="218"/>
      <c r="F76" s="218">
        <f>C76-D76+E76</f>
        <v>0</v>
      </c>
      <c r="G76" s="446"/>
    </row>
    <row r="77" spans="1:7" s="426" customFormat="1">
      <c r="A77" s="216" t="s">
        <v>77</v>
      </c>
      <c r="B77" s="217" t="s">
        <v>78</v>
      </c>
      <c r="C77" s="516">
        <v>0</v>
      </c>
      <c r="D77" s="218"/>
      <c r="E77" s="218"/>
      <c r="F77" s="218">
        <f>C77-D77+E77</f>
        <v>0</v>
      </c>
      <c r="G77" s="446"/>
    </row>
    <row r="78" spans="1:7" s="426" customFormat="1">
      <c r="A78" s="216" t="s">
        <v>33</v>
      </c>
      <c r="B78" s="217" t="s">
        <v>34</v>
      </c>
      <c r="C78" s="516">
        <v>0</v>
      </c>
      <c r="D78" s="218"/>
      <c r="E78" s="218"/>
      <c r="F78" s="218">
        <f>C78-D78+E78</f>
        <v>0</v>
      </c>
      <c r="G78" s="446"/>
    </row>
    <row r="79" spans="1:7" s="427" customFormat="1">
      <c r="A79" s="447" t="s">
        <v>12</v>
      </c>
      <c r="B79" s="448" t="s">
        <v>13</v>
      </c>
      <c r="C79" s="516">
        <v>0</v>
      </c>
      <c r="D79" s="449"/>
      <c r="E79" s="449"/>
      <c r="F79" s="449">
        <f>C79-D79+E79</f>
        <v>0</v>
      </c>
      <c r="G79" s="450"/>
    </row>
    <row r="80" spans="1:7" s="276" customFormat="1" ht="31.5">
      <c r="A80" s="334" t="s">
        <v>42</v>
      </c>
      <c r="B80" s="335" t="s">
        <v>300</v>
      </c>
      <c r="C80" s="336">
        <f t="shared" ref="C80:D80" si="48">SUM(C81:C85)</f>
        <v>0</v>
      </c>
      <c r="D80" s="336">
        <f t="shared" si="48"/>
        <v>0</v>
      </c>
      <c r="E80" s="336">
        <f t="shared" ref="E80:F80" si="49">SUM(E81:E85)</f>
        <v>0</v>
      </c>
      <c r="F80" s="336">
        <f t="shared" si="49"/>
        <v>0</v>
      </c>
      <c r="G80" s="444" t="e">
        <f t="shared" ref="G80" si="50">D80/C80*100%</f>
        <v>#DIV/0!</v>
      </c>
    </row>
    <row r="81" spans="1:7" s="425" customFormat="1">
      <c r="A81" s="388" t="s">
        <v>10</v>
      </c>
      <c r="B81" s="389" t="s">
        <v>11</v>
      </c>
      <c r="C81" s="538">
        <v>0</v>
      </c>
      <c r="D81" s="390"/>
      <c r="E81" s="390"/>
      <c r="F81" s="390">
        <f>C81-D81+E81</f>
        <v>0</v>
      </c>
      <c r="G81" s="445"/>
    </row>
    <row r="82" spans="1:7" s="426" customFormat="1">
      <c r="A82" s="216" t="s">
        <v>28</v>
      </c>
      <c r="B82" s="217" t="s">
        <v>29</v>
      </c>
      <c r="C82" s="516">
        <v>0</v>
      </c>
      <c r="D82" s="218"/>
      <c r="E82" s="218"/>
      <c r="F82" s="218">
        <f>C82-D82+E82</f>
        <v>0</v>
      </c>
      <c r="G82" s="446"/>
    </row>
    <row r="83" spans="1:7" s="426" customFormat="1">
      <c r="A83" s="216" t="s">
        <v>77</v>
      </c>
      <c r="B83" s="217" t="s">
        <v>78</v>
      </c>
      <c r="C83" s="516">
        <v>0</v>
      </c>
      <c r="D83" s="218"/>
      <c r="E83" s="218"/>
      <c r="F83" s="218">
        <f>C83-D83+E83</f>
        <v>0</v>
      </c>
      <c r="G83" s="446"/>
    </row>
    <row r="84" spans="1:7" s="426" customFormat="1">
      <c r="A84" s="216" t="s">
        <v>33</v>
      </c>
      <c r="B84" s="217" t="s">
        <v>34</v>
      </c>
      <c r="C84" s="516">
        <v>0</v>
      </c>
      <c r="D84" s="218"/>
      <c r="E84" s="218"/>
      <c r="F84" s="218">
        <f>C84-D84+E84</f>
        <v>0</v>
      </c>
      <c r="G84" s="446"/>
    </row>
    <row r="85" spans="1:7" s="427" customFormat="1">
      <c r="A85" s="447" t="s">
        <v>12</v>
      </c>
      <c r="B85" s="448" t="s">
        <v>13</v>
      </c>
      <c r="C85" s="516">
        <v>0</v>
      </c>
      <c r="D85" s="449"/>
      <c r="E85" s="449"/>
      <c r="F85" s="449">
        <f>C85-D85+E85</f>
        <v>0</v>
      </c>
      <c r="G85" s="450"/>
    </row>
    <row r="86" spans="1:7" s="276" customFormat="1">
      <c r="A86" s="334" t="s">
        <v>44</v>
      </c>
      <c r="B86" s="335" t="s">
        <v>301</v>
      </c>
      <c r="C86" s="336">
        <f t="shared" ref="C86:D86" si="51">SUM(C87:C91)</f>
        <v>0</v>
      </c>
      <c r="D86" s="336">
        <f t="shared" si="51"/>
        <v>0</v>
      </c>
      <c r="E86" s="336">
        <f t="shared" ref="E86:F86" si="52">SUM(E87:E91)</f>
        <v>0</v>
      </c>
      <c r="F86" s="336">
        <f t="shared" si="52"/>
        <v>0</v>
      </c>
      <c r="G86" s="444" t="e">
        <f t="shared" ref="G86" si="53">D86/C86*100%</f>
        <v>#DIV/0!</v>
      </c>
    </row>
    <row r="87" spans="1:7" s="425" customFormat="1">
      <c r="A87" s="388" t="s">
        <v>10</v>
      </c>
      <c r="B87" s="389" t="s">
        <v>11</v>
      </c>
      <c r="C87" s="538">
        <v>0</v>
      </c>
      <c r="D87" s="390"/>
      <c r="E87" s="390"/>
      <c r="F87" s="390">
        <f>C87-D87+E87</f>
        <v>0</v>
      </c>
      <c r="G87" s="445"/>
    </row>
    <row r="88" spans="1:7" s="426" customFormat="1">
      <c r="A88" s="216" t="s">
        <v>28</v>
      </c>
      <c r="B88" s="217" t="s">
        <v>29</v>
      </c>
      <c r="C88" s="516">
        <v>0</v>
      </c>
      <c r="D88" s="218"/>
      <c r="E88" s="218"/>
      <c r="F88" s="218">
        <f>C88-D88+E88</f>
        <v>0</v>
      </c>
      <c r="G88" s="446"/>
    </row>
    <row r="89" spans="1:7" s="426" customFormat="1">
      <c r="A89" s="216" t="s">
        <v>77</v>
      </c>
      <c r="B89" s="217" t="s">
        <v>78</v>
      </c>
      <c r="C89" s="516">
        <v>0</v>
      </c>
      <c r="D89" s="218"/>
      <c r="E89" s="218"/>
      <c r="F89" s="218">
        <f>C89-D89+E89</f>
        <v>0</v>
      </c>
      <c r="G89" s="446"/>
    </row>
    <row r="90" spans="1:7" s="426" customFormat="1">
      <c r="A90" s="216" t="s">
        <v>33</v>
      </c>
      <c r="B90" s="217" t="s">
        <v>34</v>
      </c>
      <c r="C90" s="516">
        <v>0</v>
      </c>
      <c r="D90" s="218"/>
      <c r="E90" s="218"/>
      <c r="F90" s="218">
        <f>C90-D90+E90</f>
        <v>0</v>
      </c>
      <c r="G90" s="446"/>
    </row>
    <row r="91" spans="1:7" s="427" customFormat="1">
      <c r="A91" s="447" t="s">
        <v>12</v>
      </c>
      <c r="B91" s="448" t="s">
        <v>13</v>
      </c>
      <c r="C91" s="540">
        <v>0</v>
      </c>
      <c r="D91" s="449"/>
      <c r="E91" s="449"/>
      <c r="F91" s="449">
        <f>C91-D91+E91</f>
        <v>0</v>
      </c>
      <c r="G91" s="450"/>
    </row>
    <row r="92" spans="1:7" s="198" customFormat="1" ht="31.5">
      <c r="A92" s="196" t="s">
        <v>177</v>
      </c>
      <c r="B92" s="197" t="s">
        <v>302</v>
      </c>
      <c r="C92" s="541">
        <f t="shared" ref="C92:F92" si="54">SUM(C93,C99,C105,C111)</f>
        <v>87073000</v>
      </c>
      <c r="D92" s="68">
        <f t="shared" ref="D92" si="55">SUM(D93,D99,D105,D111)</f>
        <v>85779000</v>
      </c>
      <c r="E92" s="68">
        <f t="shared" si="54"/>
        <v>0</v>
      </c>
      <c r="F92" s="68">
        <f t="shared" si="54"/>
        <v>1294000</v>
      </c>
      <c r="G92" s="229">
        <f t="shared" ref="G92" si="56">D92/C92*100%</f>
        <v>0.9851389064348306</v>
      </c>
    </row>
    <row r="93" spans="1:7" s="276" customFormat="1" ht="31.5">
      <c r="A93" s="334" t="s">
        <v>16</v>
      </c>
      <c r="B93" s="335" t="s">
        <v>303</v>
      </c>
      <c r="C93" s="336">
        <f t="shared" ref="C93:D93" si="57">SUM(C94:C98)</f>
        <v>10400000</v>
      </c>
      <c r="D93" s="336">
        <f t="shared" si="57"/>
        <v>10400000</v>
      </c>
      <c r="E93" s="336">
        <f t="shared" ref="E93:F93" si="58">SUM(E94:E98)</f>
        <v>0</v>
      </c>
      <c r="F93" s="336">
        <f t="shared" si="58"/>
        <v>0</v>
      </c>
      <c r="G93" s="444">
        <f t="shared" ref="G93" si="59">D93/C93*100%</f>
        <v>1</v>
      </c>
    </row>
    <row r="94" spans="1:7" s="425" customFormat="1">
      <c r="A94" s="388" t="s">
        <v>10</v>
      </c>
      <c r="B94" s="389" t="s">
        <v>11</v>
      </c>
      <c r="C94" s="538">
        <v>10400000</v>
      </c>
      <c r="D94" s="390">
        <f>'[54]LPM - 1292.004.001.055 A'!$G$105</f>
        <v>10400000</v>
      </c>
      <c r="E94" s="390"/>
      <c r="F94" s="390">
        <f>C94-D94+E94</f>
        <v>0</v>
      </c>
      <c r="G94" s="445"/>
    </row>
    <row r="95" spans="1:7" s="426" customFormat="1">
      <c r="A95" s="216" t="s">
        <v>28</v>
      </c>
      <c r="B95" s="217" t="s">
        <v>29</v>
      </c>
      <c r="C95" s="516">
        <v>0</v>
      </c>
      <c r="D95" s="218"/>
      <c r="E95" s="218"/>
      <c r="F95" s="218">
        <f>C95-D95+E95</f>
        <v>0</v>
      </c>
      <c r="G95" s="446"/>
    </row>
    <row r="96" spans="1:7" s="426" customFormat="1">
      <c r="A96" s="216" t="s">
        <v>77</v>
      </c>
      <c r="B96" s="217" t="s">
        <v>78</v>
      </c>
      <c r="C96" s="516">
        <v>0</v>
      </c>
      <c r="D96" s="218"/>
      <c r="E96" s="218"/>
      <c r="F96" s="218">
        <f>C96-D96+E96</f>
        <v>0</v>
      </c>
      <c r="G96" s="446"/>
    </row>
    <row r="97" spans="1:7" s="426" customFormat="1">
      <c r="A97" s="216" t="s">
        <v>33</v>
      </c>
      <c r="B97" s="217" t="s">
        <v>34</v>
      </c>
      <c r="C97" s="516">
        <v>0</v>
      </c>
      <c r="D97" s="218"/>
      <c r="E97" s="218"/>
      <c r="F97" s="218">
        <f>C97-D97+E97</f>
        <v>0</v>
      </c>
      <c r="G97" s="446"/>
    </row>
    <row r="98" spans="1:7" s="427" customFormat="1">
      <c r="A98" s="447" t="s">
        <v>12</v>
      </c>
      <c r="B98" s="448" t="s">
        <v>13</v>
      </c>
      <c r="C98" s="516">
        <v>0</v>
      </c>
      <c r="D98" s="449"/>
      <c r="E98" s="449"/>
      <c r="F98" s="449">
        <f>C98-D98+E98</f>
        <v>0</v>
      </c>
      <c r="G98" s="450"/>
    </row>
    <row r="99" spans="1:7" s="276" customFormat="1" ht="31.5">
      <c r="A99" s="334" t="s">
        <v>18</v>
      </c>
      <c r="B99" s="335" t="s">
        <v>304</v>
      </c>
      <c r="C99" s="336">
        <f t="shared" ref="C99:D99" si="60">SUM(C100:C104)</f>
        <v>8980000</v>
      </c>
      <c r="D99" s="336">
        <f t="shared" si="60"/>
        <v>8980000</v>
      </c>
      <c r="E99" s="336">
        <f t="shared" ref="E99:F99" si="61">SUM(E100:E104)</f>
        <v>0</v>
      </c>
      <c r="F99" s="336">
        <f t="shared" si="61"/>
        <v>0</v>
      </c>
      <c r="G99" s="444">
        <f t="shared" ref="G99" si="62">D99/C99*100%</f>
        <v>1</v>
      </c>
    </row>
    <row r="100" spans="1:7" s="425" customFormat="1">
      <c r="A100" s="388" t="s">
        <v>10</v>
      </c>
      <c r="B100" s="389" t="s">
        <v>11</v>
      </c>
      <c r="C100" s="538">
        <v>8980000</v>
      </c>
      <c r="D100" s="390">
        <f>'[55]LPM - 1292.004.001.055 B'!$G$21</f>
        <v>8980000</v>
      </c>
      <c r="E100" s="390"/>
      <c r="F100" s="390">
        <f>C100-D100+E100</f>
        <v>0</v>
      </c>
      <c r="G100" s="445"/>
    </row>
    <row r="101" spans="1:7" s="426" customFormat="1">
      <c r="A101" s="216" t="s">
        <v>28</v>
      </c>
      <c r="B101" s="217" t="s">
        <v>29</v>
      </c>
      <c r="C101" s="516">
        <v>0</v>
      </c>
      <c r="D101" s="218"/>
      <c r="E101" s="218"/>
      <c r="F101" s="218">
        <f>C101-D101+E101</f>
        <v>0</v>
      </c>
      <c r="G101" s="446"/>
    </row>
    <row r="102" spans="1:7" s="426" customFormat="1">
      <c r="A102" s="216" t="s">
        <v>77</v>
      </c>
      <c r="B102" s="217" t="s">
        <v>78</v>
      </c>
      <c r="C102" s="516">
        <v>0</v>
      </c>
      <c r="D102" s="218"/>
      <c r="E102" s="218"/>
      <c r="F102" s="218">
        <f>C102-D102+E102</f>
        <v>0</v>
      </c>
      <c r="G102" s="446"/>
    </row>
    <row r="103" spans="1:7" s="426" customFormat="1">
      <c r="A103" s="216" t="s">
        <v>33</v>
      </c>
      <c r="B103" s="217" t="s">
        <v>34</v>
      </c>
      <c r="C103" s="516">
        <v>0</v>
      </c>
      <c r="D103" s="218"/>
      <c r="E103" s="218"/>
      <c r="F103" s="218">
        <f>C103-D103+E103</f>
        <v>0</v>
      </c>
      <c r="G103" s="446"/>
    </row>
    <row r="104" spans="1:7" s="427" customFormat="1">
      <c r="A104" s="447" t="s">
        <v>12</v>
      </c>
      <c r="B104" s="448" t="s">
        <v>13</v>
      </c>
      <c r="C104" s="516">
        <v>0</v>
      </c>
      <c r="D104" s="449"/>
      <c r="E104" s="449"/>
      <c r="F104" s="449">
        <f>C104-D104+E104</f>
        <v>0</v>
      </c>
      <c r="G104" s="450"/>
    </row>
    <row r="105" spans="1:7" s="276" customFormat="1" ht="31.5">
      <c r="A105" s="334" t="s">
        <v>42</v>
      </c>
      <c r="B105" s="335" t="s">
        <v>305</v>
      </c>
      <c r="C105" s="336">
        <f t="shared" ref="C105:D105" si="63">SUM(C106:C110)</f>
        <v>34573000</v>
      </c>
      <c r="D105" s="336">
        <f t="shared" si="63"/>
        <v>34570000</v>
      </c>
      <c r="E105" s="336">
        <f t="shared" ref="E105:F105" si="64">SUM(E106:E110)</f>
        <v>0</v>
      </c>
      <c r="F105" s="336">
        <f t="shared" si="64"/>
        <v>3000</v>
      </c>
      <c r="G105" s="444">
        <f t="shared" ref="G105" si="65">D105/C105*100%</f>
        <v>0.9999132270847193</v>
      </c>
    </row>
    <row r="106" spans="1:7" s="425" customFormat="1">
      <c r="A106" s="388" t="s">
        <v>10</v>
      </c>
      <c r="B106" s="389" t="s">
        <v>11</v>
      </c>
      <c r="C106" s="538">
        <v>7373000</v>
      </c>
      <c r="D106" s="390">
        <f>'[55]LPM - 1292.004.001.055 C'!$G$21</f>
        <v>7372500</v>
      </c>
      <c r="E106" s="390"/>
      <c r="F106" s="390">
        <f>C106-D106+E106</f>
        <v>500</v>
      </c>
      <c r="G106" s="445"/>
    </row>
    <row r="107" spans="1:7" s="426" customFormat="1">
      <c r="A107" s="216" t="s">
        <v>28</v>
      </c>
      <c r="B107" s="217" t="s">
        <v>29</v>
      </c>
      <c r="C107" s="516">
        <v>0</v>
      </c>
      <c r="D107" s="218"/>
      <c r="E107" s="218"/>
      <c r="F107" s="218">
        <f>C107-D107+E107</f>
        <v>0</v>
      </c>
      <c r="G107" s="446"/>
    </row>
    <row r="108" spans="1:7" s="426" customFormat="1">
      <c r="A108" s="216" t="s">
        <v>77</v>
      </c>
      <c r="B108" s="217" t="s">
        <v>78</v>
      </c>
      <c r="C108" s="516">
        <v>2700000</v>
      </c>
      <c r="D108" s="218">
        <f>'[55]LPM - 1292.004.001.055 C'!$G$63</f>
        <v>2700000</v>
      </c>
      <c r="E108" s="218"/>
      <c r="F108" s="218">
        <f>C108-D108+E108</f>
        <v>0</v>
      </c>
      <c r="G108" s="446"/>
    </row>
    <row r="109" spans="1:7" s="426" customFormat="1">
      <c r="A109" s="216" t="s">
        <v>33</v>
      </c>
      <c r="B109" s="217" t="s">
        <v>34</v>
      </c>
      <c r="C109" s="516">
        <v>0</v>
      </c>
      <c r="D109" s="218"/>
      <c r="E109" s="218"/>
      <c r="F109" s="218">
        <f>C109-D109+E109</f>
        <v>0</v>
      </c>
      <c r="G109" s="446"/>
    </row>
    <row r="110" spans="1:7" s="427" customFormat="1">
      <c r="A110" s="447" t="s">
        <v>12</v>
      </c>
      <c r="B110" s="448" t="s">
        <v>13</v>
      </c>
      <c r="C110" s="539">
        <v>24500000</v>
      </c>
      <c r="D110" s="449">
        <f>'[55]LPM - 1292.004.001.055 C'!$G$105</f>
        <v>24497500</v>
      </c>
      <c r="E110" s="449"/>
      <c r="F110" s="449">
        <f>C110-D110+E110</f>
        <v>2500</v>
      </c>
      <c r="G110" s="450"/>
    </row>
    <row r="111" spans="1:7" s="276" customFormat="1" ht="31.5">
      <c r="A111" s="334" t="s">
        <v>44</v>
      </c>
      <c r="B111" s="335" t="s">
        <v>306</v>
      </c>
      <c r="C111" s="336">
        <f t="shared" ref="C111:D111" si="66">SUM(C112:C116)</f>
        <v>33120000</v>
      </c>
      <c r="D111" s="336">
        <f t="shared" si="66"/>
        <v>31829000</v>
      </c>
      <c r="E111" s="336">
        <f t="shared" ref="E111:F111" si="67">SUM(E112:E116)</f>
        <v>0</v>
      </c>
      <c r="F111" s="336">
        <f t="shared" si="67"/>
        <v>1291000</v>
      </c>
      <c r="G111" s="444">
        <f t="shared" ref="G111" si="68">D111/C111*100%</f>
        <v>0.96102053140096622</v>
      </c>
    </row>
    <row r="112" spans="1:7" s="425" customFormat="1">
      <c r="A112" s="388" t="s">
        <v>10</v>
      </c>
      <c r="B112" s="389" t="s">
        <v>11</v>
      </c>
      <c r="C112" s="538">
        <v>8400000</v>
      </c>
      <c r="D112" s="390">
        <f>'[54]LPM - 1292.004.001.055 D'!$G$21</f>
        <v>8400000</v>
      </c>
      <c r="E112" s="390"/>
      <c r="F112" s="390">
        <f>C112-D112+E112</f>
        <v>0</v>
      </c>
      <c r="G112" s="445"/>
    </row>
    <row r="113" spans="1:7" s="426" customFormat="1">
      <c r="A113" s="216" t="s">
        <v>28</v>
      </c>
      <c r="B113" s="217" t="s">
        <v>29</v>
      </c>
      <c r="C113" s="516">
        <v>0</v>
      </c>
      <c r="D113" s="218"/>
      <c r="E113" s="218"/>
      <c r="F113" s="218">
        <f>C113-D113+E113</f>
        <v>0</v>
      </c>
      <c r="G113" s="446"/>
    </row>
    <row r="114" spans="1:7" s="426" customFormat="1">
      <c r="A114" s="216" t="s">
        <v>77</v>
      </c>
      <c r="B114" s="217" t="s">
        <v>78</v>
      </c>
      <c r="C114" s="516">
        <v>16200000</v>
      </c>
      <c r="D114" s="218">
        <f>'[55]LPM - 1292.004.001.055 D'!$G$63</f>
        <v>16200000</v>
      </c>
      <c r="E114" s="218"/>
      <c r="F114" s="218">
        <f>C114-D114+E114</f>
        <v>0</v>
      </c>
      <c r="G114" s="446"/>
    </row>
    <row r="115" spans="1:7" s="426" customFormat="1">
      <c r="A115" s="216" t="s">
        <v>33</v>
      </c>
      <c r="B115" s="217" t="s">
        <v>34</v>
      </c>
      <c r="C115" s="516">
        <v>0</v>
      </c>
      <c r="D115" s="218"/>
      <c r="E115" s="218"/>
      <c r="F115" s="218">
        <f>C115-D115+E115</f>
        <v>0</v>
      </c>
      <c r="G115" s="446"/>
    </row>
    <row r="116" spans="1:7" s="427" customFormat="1">
      <c r="A116" s="216" t="s">
        <v>12</v>
      </c>
      <c r="B116" s="217" t="s">
        <v>13</v>
      </c>
      <c r="C116" s="516">
        <v>8520000</v>
      </c>
      <c r="D116" s="218">
        <f>'[55]LPM - 1292.004.001.055 D'!$G$105</f>
        <v>7229000</v>
      </c>
      <c r="E116" s="218"/>
      <c r="F116" s="218">
        <f>C116-D116+E116</f>
        <v>1291000</v>
      </c>
      <c r="G116" s="446"/>
    </row>
    <row r="117" spans="1:7">
      <c r="A117" s="193"/>
      <c r="B117" s="194"/>
      <c r="C117" s="195"/>
      <c r="D117" s="195"/>
      <c r="E117" s="195"/>
      <c r="F117" s="195"/>
      <c r="G117" s="451"/>
    </row>
    <row r="118" spans="1:7" s="384" customFormat="1" ht="16.5" thickBot="1">
      <c r="A118" s="381" t="s">
        <v>561</v>
      </c>
      <c r="B118" s="382" t="s">
        <v>562</v>
      </c>
      <c r="C118" s="383">
        <f t="shared" ref="C118:F119" si="69">SUM(C119)</f>
        <v>19000000</v>
      </c>
      <c r="D118" s="383">
        <f t="shared" si="69"/>
        <v>4874500</v>
      </c>
      <c r="E118" s="383">
        <f t="shared" si="69"/>
        <v>0</v>
      </c>
      <c r="F118" s="383">
        <f t="shared" si="69"/>
        <v>14125500</v>
      </c>
      <c r="G118" s="267">
        <f t="shared" ref="G118:G119" si="70">D118/C118*100%</f>
        <v>0.25655263157894737</v>
      </c>
    </row>
    <row r="119" spans="1:7" s="271" customFormat="1" ht="16.5" thickTop="1">
      <c r="A119" s="377" t="s">
        <v>593</v>
      </c>
      <c r="B119" s="378" t="s">
        <v>700</v>
      </c>
      <c r="C119" s="379">
        <f t="shared" si="69"/>
        <v>19000000</v>
      </c>
      <c r="D119" s="379">
        <f t="shared" si="69"/>
        <v>4874500</v>
      </c>
      <c r="E119" s="379">
        <f t="shared" si="69"/>
        <v>0</v>
      </c>
      <c r="F119" s="379">
        <f t="shared" si="69"/>
        <v>14125500</v>
      </c>
      <c r="G119" s="270">
        <f t="shared" si="70"/>
        <v>0.25655263157894737</v>
      </c>
    </row>
    <row r="120" spans="1:7" s="198" customFormat="1">
      <c r="A120" s="196" t="s">
        <v>630</v>
      </c>
      <c r="B120" s="197" t="s">
        <v>631</v>
      </c>
      <c r="C120" s="68">
        <f>C121</f>
        <v>19000000</v>
      </c>
      <c r="D120" s="68">
        <f>D121</f>
        <v>4874500</v>
      </c>
      <c r="E120" s="68">
        <f t="shared" ref="E120:F120" si="71">E121</f>
        <v>0</v>
      </c>
      <c r="F120" s="68">
        <f t="shared" si="71"/>
        <v>14125500</v>
      </c>
      <c r="G120" s="229">
        <f t="shared" ref="G120" si="72">D120/C120*100%</f>
        <v>0.25655263157894737</v>
      </c>
    </row>
    <row r="121" spans="1:7" s="276" customFormat="1">
      <c r="A121" s="334" t="s">
        <v>16</v>
      </c>
      <c r="B121" s="335" t="s">
        <v>632</v>
      </c>
      <c r="C121" s="336">
        <f>SUM(C122:C122)</f>
        <v>19000000</v>
      </c>
      <c r="D121" s="336">
        <f>SUM(D122:D122)</f>
        <v>4874500</v>
      </c>
      <c r="E121" s="336">
        <f t="shared" ref="E121:F121" si="73">SUM(E122:E122)</f>
        <v>0</v>
      </c>
      <c r="F121" s="336">
        <f t="shared" si="73"/>
        <v>14125500</v>
      </c>
      <c r="G121" s="444">
        <f t="shared" ref="G121" si="74">D121/C121*100%</f>
        <v>0.25655263157894737</v>
      </c>
    </row>
    <row r="122" spans="1:7" s="428" customFormat="1">
      <c r="A122" s="466" t="s">
        <v>635</v>
      </c>
      <c r="B122" s="467" t="s">
        <v>636</v>
      </c>
      <c r="C122" s="468">
        <v>19000000</v>
      </c>
      <c r="D122" s="468">
        <f>'[56]LPM - 1294.994.002 A'!$G$21</f>
        <v>4874500</v>
      </c>
      <c r="E122" s="468"/>
      <c r="F122" s="468">
        <f>C122-D122+E122</f>
        <v>14125500</v>
      </c>
      <c r="G122" s="469"/>
    </row>
    <row r="127" spans="1:7" ht="6" customHeight="1"/>
    <row r="131" spans="3:3" s="40" customFormat="1">
      <c r="C131" s="41"/>
    </row>
    <row r="132" spans="3:3" s="40" customFormat="1">
      <c r="C132" s="41"/>
    </row>
    <row r="133" spans="3:3" s="40" customFormat="1">
      <c r="C133" s="41"/>
    </row>
    <row r="134" spans="3:3" s="40" customFormat="1">
      <c r="C134" s="41"/>
    </row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9" scale="4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/>
  <dimension ref="A1:H154"/>
  <sheetViews>
    <sheetView view="pageBreakPreview" zoomScale="70" zoomScaleNormal="85" zoomScaleSheetLayoutView="70" workbookViewId="0">
      <pane xSplit="2" ySplit="9" topLeftCell="C49" activePane="bottomRight" state="frozen"/>
      <selection pane="topRight" activeCell="C1" sqref="C1"/>
      <selection pane="bottomLeft" activeCell="A10" sqref="A10"/>
      <selection pane="bottomRight" activeCell="B80" sqref="B80"/>
    </sheetView>
  </sheetViews>
  <sheetFormatPr defaultRowHeight="15.75"/>
  <cols>
    <col min="1" max="1" width="18.7109375" style="40" customWidth="1"/>
    <col min="2" max="2" width="67.42578125" style="40" customWidth="1"/>
    <col min="3" max="3" width="20.28515625" style="41" customWidth="1"/>
    <col min="4" max="4" width="22.140625" style="44" customWidth="1"/>
    <col min="5" max="5" width="14.85546875" style="44" customWidth="1"/>
    <col min="6" max="6" width="20.140625" style="44" bestFit="1" customWidth="1"/>
    <col min="7" max="7" width="12" style="44" customWidth="1"/>
    <col min="8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19"/>
      <c r="B4" s="20"/>
      <c r="C4" s="21"/>
    </row>
    <row r="5" spans="1:8">
      <c r="A5" s="103" t="s">
        <v>797</v>
      </c>
      <c r="B5" s="20"/>
      <c r="C5" s="639">
        <v>1987712000</v>
      </c>
      <c r="D5" s="499">
        <f>C5-C9</f>
        <v>0</v>
      </c>
    </row>
    <row r="6" spans="1:8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>
      <c r="A7" s="735"/>
      <c r="B7" s="736"/>
      <c r="C7" s="736"/>
      <c r="D7" s="735"/>
      <c r="E7" s="735"/>
      <c r="F7" s="735"/>
      <c r="G7" s="735"/>
      <c r="H7" s="546" t="s">
        <v>818</v>
      </c>
    </row>
    <row r="8" spans="1:8">
      <c r="A8" s="414">
        <v>1</v>
      </c>
      <c r="B8" s="415">
        <v>2</v>
      </c>
      <c r="C8" s="415">
        <v>3</v>
      </c>
      <c r="D8" s="415">
        <v>4</v>
      </c>
      <c r="E8" s="415">
        <v>5</v>
      </c>
      <c r="F8" s="415">
        <v>6</v>
      </c>
      <c r="G8" s="415">
        <v>7</v>
      </c>
      <c r="H8" s="593" t="s">
        <v>834</v>
      </c>
    </row>
    <row r="9" spans="1:8" s="417" customFormat="1" ht="16.5" thickBot="1">
      <c r="A9" s="429" t="s">
        <v>0</v>
      </c>
      <c r="B9" s="430" t="s">
        <v>1</v>
      </c>
      <c r="C9" s="431">
        <f>SUM(C10,C138)</f>
        <v>1987712000</v>
      </c>
      <c r="D9" s="431">
        <f>SUM(D10,D138)</f>
        <v>1472045790</v>
      </c>
      <c r="E9" s="431">
        <f t="shared" ref="E9:F9" si="0">SUM(E10,E138)</f>
        <v>0</v>
      </c>
      <c r="F9" s="431">
        <f t="shared" si="0"/>
        <v>515666210</v>
      </c>
      <c r="G9" s="412">
        <f t="shared" ref="G9:G11" si="1">D9/C9*100%</f>
        <v>0.74057297536061562</v>
      </c>
      <c r="H9" s="637" t="s">
        <v>849</v>
      </c>
    </row>
    <row r="10" spans="1:8" s="376" customFormat="1" ht="30.75" thickBot="1">
      <c r="A10" s="373" t="s">
        <v>105</v>
      </c>
      <c r="B10" s="374" t="s">
        <v>106</v>
      </c>
      <c r="C10" s="375">
        <f>SUM(C11,C117)</f>
        <v>1968712000</v>
      </c>
      <c r="D10" s="375">
        <f>SUM(D11,D117)</f>
        <v>1456484590</v>
      </c>
      <c r="E10" s="375">
        <f t="shared" ref="E10:F10" si="2">SUM(E11,E117)</f>
        <v>0</v>
      </c>
      <c r="F10" s="375">
        <f t="shared" si="2"/>
        <v>512227410</v>
      </c>
      <c r="G10" s="262">
        <f t="shared" si="1"/>
        <v>0.73981597613058692</v>
      </c>
    </row>
    <row r="11" spans="1:8" s="271" customFormat="1" ht="16.5" thickTop="1">
      <c r="A11" s="324" t="s">
        <v>281</v>
      </c>
      <c r="B11" s="325" t="s">
        <v>702</v>
      </c>
      <c r="C11" s="326">
        <f t="shared" ref="C11:F11" si="3">C12</f>
        <v>1594760000</v>
      </c>
      <c r="D11" s="326">
        <f t="shared" si="3"/>
        <v>1243442040</v>
      </c>
      <c r="E11" s="326">
        <f t="shared" si="3"/>
        <v>0</v>
      </c>
      <c r="F11" s="326">
        <f t="shared" si="3"/>
        <v>351317960</v>
      </c>
      <c r="G11" s="421">
        <f t="shared" si="1"/>
        <v>0.77970480824700894</v>
      </c>
    </row>
    <row r="12" spans="1:8" s="417" customFormat="1" thickBot="1">
      <c r="A12" s="327" t="s">
        <v>307</v>
      </c>
      <c r="B12" s="328" t="s">
        <v>308</v>
      </c>
      <c r="C12" s="329">
        <f t="shared" ref="C12:D12" si="4">SUM(C13,C59,C78,C102)</f>
        <v>1594760000</v>
      </c>
      <c r="D12" s="329">
        <f t="shared" si="4"/>
        <v>1243442040</v>
      </c>
      <c r="E12" s="329">
        <f t="shared" ref="E12:F12" si="5">SUM(E13,E59,E78,E102)</f>
        <v>0</v>
      </c>
      <c r="F12" s="329">
        <f t="shared" si="5"/>
        <v>351317960</v>
      </c>
      <c r="G12" s="422">
        <f>D12/C12*100%</f>
        <v>0.77970480824700894</v>
      </c>
    </row>
    <row r="13" spans="1:8" s="272" customFormat="1" ht="15">
      <c r="A13" s="239" t="s">
        <v>8</v>
      </c>
      <c r="B13" s="240" t="s">
        <v>309</v>
      </c>
      <c r="C13" s="241">
        <f t="shared" ref="C13:D13" si="6">SUM(C14,C20,C27,C33,C38,C43,C48,C53)</f>
        <v>218110000</v>
      </c>
      <c r="D13" s="241">
        <f t="shared" si="6"/>
        <v>216983020</v>
      </c>
      <c r="E13" s="241">
        <f t="shared" ref="E13:F13" si="7">SUM(E14,E20,E27,E33,E38,E43,E48,E53)</f>
        <v>0</v>
      </c>
      <c r="F13" s="241">
        <f t="shared" si="7"/>
        <v>1126980</v>
      </c>
      <c r="G13" s="401">
        <f t="shared" ref="G13:G14" si="8">D13/C13*100%</f>
        <v>0.99483297418733663</v>
      </c>
    </row>
    <row r="14" spans="1:8" s="275" customFormat="1" ht="15">
      <c r="A14" s="385" t="s">
        <v>16</v>
      </c>
      <c r="B14" s="386" t="s">
        <v>310</v>
      </c>
      <c r="C14" s="387">
        <f t="shared" ref="C14:D14" si="9">SUM(C15:C19)</f>
        <v>72270000</v>
      </c>
      <c r="D14" s="387">
        <f t="shared" si="9"/>
        <v>72268820</v>
      </c>
      <c r="E14" s="387">
        <f t="shared" ref="E14:F14" si="10">SUM(E15:E19)</f>
        <v>0</v>
      </c>
      <c r="F14" s="387">
        <f t="shared" si="10"/>
        <v>1180</v>
      </c>
      <c r="G14" s="402">
        <f t="shared" si="8"/>
        <v>0.99998367233983676</v>
      </c>
    </row>
    <row r="15" spans="1:8" s="425" customFormat="1">
      <c r="A15" s="366" t="s">
        <v>10</v>
      </c>
      <c r="B15" s="367" t="s">
        <v>11</v>
      </c>
      <c r="C15" s="617">
        <v>28503000</v>
      </c>
      <c r="D15" s="368">
        <f>'[57]LRS - 1292.004.002.051 A'!$G$21</f>
        <v>28502520</v>
      </c>
      <c r="E15" s="368"/>
      <c r="F15" s="368">
        <f>C15-D15+E15</f>
        <v>480</v>
      </c>
      <c r="G15" s="397"/>
    </row>
    <row r="16" spans="1:8" s="426" customFormat="1">
      <c r="A16" s="346" t="s">
        <v>28</v>
      </c>
      <c r="B16" s="347" t="s">
        <v>29</v>
      </c>
      <c r="C16" s="614">
        <v>6000000</v>
      </c>
      <c r="D16" s="348">
        <f>'[57]LRS - 1292.004.002.051 A'!$G$42</f>
        <v>6000000</v>
      </c>
      <c r="E16" s="348"/>
      <c r="F16" s="348">
        <f>C16-D16+E16</f>
        <v>0</v>
      </c>
      <c r="G16" s="399"/>
    </row>
    <row r="17" spans="1:7" s="426" customFormat="1">
      <c r="A17" s="346" t="s">
        <v>77</v>
      </c>
      <c r="B17" s="347" t="s">
        <v>78</v>
      </c>
      <c r="C17" s="614">
        <v>700000</v>
      </c>
      <c r="D17" s="348">
        <f>'[57]LRS - 1292.004.002.051 A'!$G$63</f>
        <v>700000</v>
      </c>
      <c r="E17" s="348"/>
      <c r="F17" s="348">
        <f>C17-D17+E17</f>
        <v>0</v>
      </c>
      <c r="G17" s="399"/>
    </row>
    <row r="18" spans="1:7" s="426" customFormat="1">
      <c r="A18" s="346" t="s">
        <v>33</v>
      </c>
      <c r="B18" s="347" t="s">
        <v>34</v>
      </c>
      <c r="C18" s="614">
        <v>7700000</v>
      </c>
      <c r="D18" s="348">
        <f>'[57]LRS - 1292.004.002.051 A'!$G$84</f>
        <v>7700000</v>
      </c>
      <c r="E18" s="348"/>
      <c r="F18" s="348">
        <f>C18-D18+E18</f>
        <v>0</v>
      </c>
      <c r="G18" s="399"/>
    </row>
    <row r="19" spans="1:7" s="427" customFormat="1">
      <c r="A19" s="407" t="s">
        <v>12</v>
      </c>
      <c r="B19" s="408" t="s">
        <v>13</v>
      </c>
      <c r="C19" s="618">
        <v>29367000</v>
      </c>
      <c r="D19" s="409">
        <f>'[57]LRS - 1292.004.002.051 A'!$G$105</f>
        <v>29366300</v>
      </c>
      <c r="E19" s="409"/>
      <c r="F19" s="409">
        <f>C19-D19+E19</f>
        <v>700</v>
      </c>
      <c r="G19" s="410"/>
    </row>
    <row r="20" spans="1:7" s="275" customFormat="1" ht="15">
      <c r="A20" s="385" t="s">
        <v>18</v>
      </c>
      <c r="B20" s="616" t="s">
        <v>845</v>
      </c>
      <c r="C20" s="387">
        <f t="shared" ref="C20:D20" si="11">SUM(C21:C26)</f>
        <v>142150000</v>
      </c>
      <c r="D20" s="387">
        <f t="shared" si="11"/>
        <v>141024400</v>
      </c>
      <c r="E20" s="387">
        <f t="shared" ref="E20:F20" si="12">SUM(E21:E26)</f>
        <v>0</v>
      </c>
      <c r="F20" s="387">
        <f t="shared" si="12"/>
        <v>1125600</v>
      </c>
      <c r="G20" s="402">
        <f t="shared" ref="G20" si="13">D20/C20*100%</f>
        <v>0.99208160393950051</v>
      </c>
    </row>
    <row r="21" spans="1:7" s="425" customFormat="1">
      <c r="A21" s="366" t="s">
        <v>10</v>
      </c>
      <c r="B21" s="367" t="s">
        <v>11</v>
      </c>
      <c r="C21" s="617">
        <v>45550000</v>
      </c>
      <c r="D21" s="368">
        <f>'[57]LRS - 1292.004.002.051 B'!$G$21</f>
        <v>45545000</v>
      </c>
      <c r="E21" s="368"/>
      <c r="F21" s="368">
        <f t="shared" ref="F21:F26" si="14">C21-D21+E21</f>
        <v>5000</v>
      </c>
      <c r="G21" s="397"/>
    </row>
    <row r="22" spans="1:7" s="426" customFormat="1">
      <c r="A22" s="611">
        <v>521213</v>
      </c>
      <c r="B22" s="612" t="s">
        <v>84</v>
      </c>
      <c r="C22" s="614">
        <v>8200000</v>
      </c>
      <c r="D22" s="348">
        <f>'[57]LRS - 1292.004.002.051 B'!$G$42</f>
        <v>8200000</v>
      </c>
      <c r="E22" s="348"/>
      <c r="F22" s="348">
        <f t="shared" si="14"/>
        <v>0</v>
      </c>
      <c r="G22" s="399"/>
    </row>
    <row r="23" spans="1:7" s="426" customFormat="1">
      <c r="A23" s="346" t="s">
        <v>28</v>
      </c>
      <c r="B23" s="347" t="s">
        <v>29</v>
      </c>
      <c r="C23" s="473">
        <v>0</v>
      </c>
      <c r="D23" s="348"/>
      <c r="E23" s="348"/>
      <c r="F23" s="348">
        <f t="shared" si="14"/>
        <v>0</v>
      </c>
      <c r="G23" s="399"/>
    </row>
    <row r="24" spans="1:7" s="426" customFormat="1">
      <c r="A24" s="346" t="s">
        <v>77</v>
      </c>
      <c r="B24" s="347" t="s">
        <v>78</v>
      </c>
      <c r="C24" s="473">
        <v>0</v>
      </c>
      <c r="D24" s="348"/>
      <c r="E24" s="348"/>
      <c r="F24" s="348">
        <f t="shared" si="14"/>
        <v>0</v>
      </c>
      <c r="G24" s="399"/>
    </row>
    <row r="25" spans="1:7" s="426" customFormat="1">
      <c r="A25" s="346" t="s">
        <v>33</v>
      </c>
      <c r="B25" s="347" t="s">
        <v>34</v>
      </c>
      <c r="C25" s="614">
        <v>53800000</v>
      </c>
      <c r="D25" s="348">
        <f>'[57]LRS - 1292.004.002.051 B'!$G$84</f>
        <v>53800000</v>
      </c>
      <c r="E25" s="348"/>
      <c r="F25" s="348">
        <f t="shared" si="14"/>
        <v>0</v>
      </c>
      <c r="G25" s="399"/>
    </row>
    <row r="26" spans="1:7" s="427" customFormat="1">
      <c r="A26" s="407" t="s">
        <v>12</v>
      </c>
      <c r="B26" s="408" t="s">
        <v>13</v>
      </c>
      <c r="C26" s="618">
        <v>34600000</v>
      </c>
      <c r="D26" s="409">
        <f>'[57]LRS - 1292.004.002.051 B'!$G$105</f>
        <v>33479400</v>
      </c>
      <c r="E26" s="409"/>
      <c r="F26" s="409">
        <f t="shared" si="14"/>
        <v>1120600</v>
      </c>
      <c r="G26" s="410"/>
    </row>
    <row r="27" spans="1:7" s="275" customFormat="1" ht="30">
      <c r="A27" s="385" t="s">
        <v>42</v>
      </c>
      <c r="B27" s="386" t="s">
        <v>312</v>
      </c>
      <c r="C27" s="387">
        <f t="shared" ref="C27:D27" si="15">SUM(C28:C32)</f>
        <v>0</v>
      </c>
      <c r="D27" s="387">
        <f t="shared" si="15"/>
        <v>0</v>
      </c>
      <c r="E27" s="387">
        <f t="shared" ref="E27:F27" si="16">SUM(E28:E32)</f>
        <v>0</v>
      </c>
      <c r="F27" s="387">
        <f t="shared" si="16"/>
        <v>0</v>
      </c>
      <c r="G27" s="402" t="e">
        <f t="shared" ref="G27" si="17">D27/C27*100%</f>
        <v>#DIV/0!</v>
      </c>
    </row>
    <row r="28" spans="1:7" s="425" customFormat="1">
      <c r="A28" s="366" t="s">
        <v>10</v>
      </c>
      <c r="B28" s="367" t="s">
        <v>11</v>
      </c>
      <c r="C28" s="473">
        <v>0</v>
      </c>
      <c r="D28" s="368"/>
      <c r="E28" s="368"/>
      <c r="F28" s="368">
        <f>C28-D28+E28</f>
        <v>0</v>
      </c>
      <c r="G28" s="397"/>
    </row>
    <row r="29" spans="1:7" s="426" customFormat="1">
      <c r="A29" s="346" t="s">
        <v>28</v>
      </c>
      <c r="B29" s="347" t="s">
        <v>29</v>
      </c>
      <c r="C29" s="473">
        <v>0</v>
      </c>
      <c r="D29" s="348"/>
      <c r="E29" s="348"/>
      <c r="F29" s="348">
        <f>C29-D29+E29</f>
        <v>0</v>
      </c>
      <c r="G29" s="399"/>
    </row>
    <row r="30" spans="1:7" s="426" customFormat="1">
      <c r="A30" s="346" t="s">
        <v>77</v>
      </c>
      <c r="B30" s="347" t="s">
        <v>78</v>
      </c>
      <c r="C30" s="473">
        <v>0</v>
      </c>
      <c r="D30" s="348"/>
      <c r="E30" s="348"/>
      <c r="F30" s="348">
        <f>C30-D30+E30</f>
        <v>0</v>
      </c>
      <c r="G30" s="399"/>
    </row>
    <row r="31" spans="1:7" s="426" customFormat="1">
      <c r="A31" s="346" t="s">
        <v>33</v>
      </c>
      <c r="B31" s="347" t="s">
        <v>34</v>
      </c>
      <c r="C31" s="473">
        <v>0</v>
      </c>
      <c r="D31" s="348"/>
      <c r="E31" s="348"/>
      <c r="F31" s="348">
        <f>C31-D31+E31</f>
        <v>0</v>
      </c>
      <c r="G31" s="399"/>
    </row>
    <row r="32" spans="1:7" s="427" customFormat="1">
      <c r="A32" s="407" t="s">
        <v>12</v>
      </c>
      <c r="B32" s="408" t="s">
        <v>13</v>
      </c>
      <c r="C32" s="473">
        <v>0</v>
      </c>
      <c r="D32" s="409"/>
      <c r="E32" s="409"/>
      <c r="F32" s="409">
        <f>C32-D32+E32</f>
        <v>0</v>
      </c>
      <c r="G32" s="410"/>
    </row>
    <row r="33" spans="1:7" s="275" customFormat="1" ht="30">
      <c r="A33" s="385" t="s">
        <v>44</v>
      </c>
      <c r="B33" s="386" t="s">
        <v>313</v>
      </c>
      <c r="C33" s="387">
        <f t="shared" ref="C33:D33" si="18">SUM(C34:C37)</f>
        <v>3690000</v>
      </c>
      <c r="D33" s="387">
        <f t="shared" si="18"/>
        <v>3689800</v>
      </c>
      <c r="E33" s="387">
        <f t="shared" ref="E33:F33" si="19">SUM(E34:E37)</f>
        <v>0</v>
      </c>
      <c r="F33" s="387">
        <f t="shared" si="19"/>
        <v>200</v>
      </c>
      <c r="G33" s="402">
        <f t="shared" ref="G33" si="20">D33/C33*100%</f>
        <v>0.99994579945799456</v>
      </c>
    </row>
    <row r="34" spans="1:7" s="425" customFormat="1">
      <c r="A34" s="366" t="s">
        <v>10</v>
      </c>
      <c r="B34" s="367" t="s">
        <v>11</v>
      </c>
      <c r="C34" s="552">
        <v>3690000</v>
      </c>
      <c r="D34" s="368">
        <f>'[57]LRS - 1292.004.002.051 D'!$G$21</f>
        <v>3689800</v>
      </c>
      <c r="E34" s="368"/>
      <c r="F34" s="368">
        <f>C34-D34+E34</f>
        <v>200</v>
      </c>
      <c r="G34" s="397"/>
    </row>
    <row r="35" spans="1:7" s="426" customFormat="1">
      <c r="A35" s="346" t="s">
        <v>28</v>
      </c>
      <c r="B35" s="347" t="s">
        <v>29</v>
      </c>
      <c r="C35" s="551">
        <v>0</v>
      </c>
      <c r="D35" s="348"/>
      <c r="E35" s="348"/>
      <c r="F35" s="348">
        <f>C35-D35+E35</f>
        <v>0</v>
      </c>
      <c r="G35" s="399"/>
    </row>
    <row r="36" spans="1:7" s="426" customFormat="1">
      <c r="A36" s="346" t="s">
        <v>33</v>
      </c>
      <c r="B36" s="347" t="s">
        <v>34</v>
      </c>
      <c r="C36" s="551">
        <v>0</v>
      </c>
      <c r="D36" s="348"/>
      <c r="E36" s="348"/>
      <c r="F36" s="348">
        <f>C36-D36+E36</f>
        <v>0</v>
      </c>
      <c r="G36" s="399"/>
    </row>
    <row r="37" spans="1:7" s="427" customFormat="1">
      <c r="A37" s="407" t="s">
        <v>12</v>
      </c>
      <c r="B37" s="408" t="s">
        <v>13</v>
      </c>
      <c r="C37" s="558">
        <v>0</v>
      </c>
      <c r="D37" s="409"/>
      <c r="E37" s="409"/>
      <c r="F37" s="409">
        <f>C37-D37+E37</f>
        <v>0</v>
      </c>
      <c r="G37" s="410"/>
    </row>
    <row r="38" spans="1:7" s="275" customFormat="1" ht="15">
      <c r="A38" s="385" t="s">
        <v>46</v>
      </c>
      <c r="B38" s="386" t="s">
        <v>314</v>
      </c>
      <c r="C38" s="387">
        <f t="shared" ref="C38:D38" si="21">SUM(C39:C42)</f>
        <v>0</v>
      </c>
      <c r="D38" s="387">
        <f t="shared" si="21"/>
        <v>0</v>
      </c>
      <c r="E38" s="387">
        <f t="shared" ref="E38:F38" si="22">SUM(E39:E42)</f>
        <v>0</v>
      </c>
      <c r="F38" s="387">
        <f t="shared" si="22"/>
        <v>0</v>
      </c>
      <c r="G38" s="402" t="e">
        <f t="shared" ref="G38" si="23">D38/C38*100%</f>
        <v>#DIV/0!</v>
      </c>
    </row>
    <row r="39" spans="1:7" s="425" customFormat="1">
      <c r="A39" s="366" t="s">
        <v>10</v>
      </c>
      <c r="B39" s="367" t="s">
        <v>11</v>
      </c>
      <c r="C39" s="552">
        <v>0</v>
      </c>
      <c r="D39" s="368"/>
      <c r="E39" s="368"/>
      <c r="F39" s="368">
        <f>C39-D39+E39</f>
        <v>0</v>
      </c>
      <c r="G39" s="397"/>
    </row>
    <row r="40" spans="1:7" s="426" customFormat="1">
      <c r="A40" s="346" t="s">
        <v>28</v>
      </c>
      <c r="B40" s="347" t="s">
        <v>29</v>
      </c>
      <c r="C40" s="551">
        <v>0</v>
      </c>
      <c r="D40" s="348"/>
      <c r="E40" s="348"/>
      <c r="F40" s="348">
        <f>C40-D40+E40</f>
        <v>0</v>
      </c>
      <c r="G40" s="399"/>
    </row>
    <row r="41" spans="1:7" s="426" customFormat="1">
      <c r="A41" s="346" t="s">
        <v>33</v>
      </c>
      <c r="B41" s="347" t="s">
        <v>34</v>
      </c>
      <c r="C41" s="551">
        <v>0</v>
      </c>
      <c r="D41" s="348"/>
      <c r="E41" s="348"/>
      <c r="F41" s="348">
        <f>C41-D41+E41</f>
        <v>0</v>
      </c>
      <c r="G41" s="399"/>
    </row>
    <row r="42" spans="1:7" s="427" customFormat="1">
      <c r="A42" s="407" t="s">
        <v>12</v>
      </c>
      <c r="B42" s="408" t="s">
        <v>13</v>
      </c>
      <c r="C42" s="558">
        <v>0</v>
      </c>
      <c r="D42" s="409"/>
      <c r="E42" s="409"/>
      <c r="F42" s="409">
        <f>C42-D42+E42</f>
        <v>0</v>
      </c>
      <c r="G42" s="410"/>
    </row>
    <row r="43" spans="1:7" s="275" customFormat="1" ht="15">
      <c r="A43" s="385" t="s">
        <v>54</v>
      </c>
      <c r="B43" s="386" t="s">
        <v>315</v>
      </c>
      <c r="C43" s="387">
        <f t="shared" ref="C43:D43" si="24">SUM(C44:C47)</f>
        <v>0</v>
      </c>
      <c r="D43" s="387">
        <f t="shared" si="24"/>
        <v>0</v>
      </c>
      <c r="E43" s="387">
        <f t="shared" ref="E43:F43" si="25">SUM(E44:E47)</f>
        <v>0</v>
      </c>
      <c r="F43" s="387">
        <f t="shared" si="25"/>
        <v>0</v>
      </c>
      <c r="G43" s="402" t="e">
        <f t="shared" ref="G43" si="26">D43/C43*100%</f>
        <v>#DIV/0!</v>
      </c>
    </row>
    <row r="44" spans="1:7" s="425" customFormat="1">
      <c r="A44" s="366" t="s">
        <v>10</v>
      </c>
      <c r="B44" s="367" t="s">
        <v>11</v>
      </c>
      <c r="C44" s="474">
        <v>0</v>
      </c>
      <c r="D44" s="368"/>
      <c r="E44" s="368"/>
      <c r="F44" s="368">
        <f>C44-D44+E44</f>
        <v>0</v>
      </c>
      <c r="G44" s="397"/>
    </row>
    <row r="45" spans="1:7" s="426" customFormat="1">
      <c r="A45" s="346" t="s">
        <v>28</v>
      </c>
      <c r="B45" s="347" t="s">
        <v>29</v>
      </c>
      <c r="C45" s="473">
        <v>0</v>
      </c>
      <c r="D45" s="348"/>
      <c r="E45" s="348"/>
      <c r="F45" s="348">
        <f>C45-D45+E45</f>
        <v>0</v>
      </c>
      <c r="G45" s="399"/>
    </row>
    <row r="46" spans="1:7" s="426" customFormat="1">
      <c r="A46" s="346" t="s">
        <v>77</v>
      </c>
      <c r="B46" s="347" t="s">
        <v>78</v>
      </c>
      <c r="C46" s="473">
        <v>0</v>
      </c>
      <c r="D46" s="348"/>
      <c r="E46" s="348"/>
      <c r="F46" s="348">
        <f>C46-D46+E46</f>
        <v>0</v>
      </c>
      <c r="G46" s="399"/>
    </row>
    <row r="47" spans="1:7" s="427" customFormat="1">
      <c r="A47" s="407" t="s">
        <v>12</v>
      </c>
      <c r="B47" s="408" t="s">
        <v>13</v>
      </c>
      <c r="C47" s="475">
        <v>0</v>
      </c>
      <c r="D47" s="409"/>
      <c r="E47" s="409"/>
      <c r="F47" s="409">
        <f>C47-D47+E47</f>
        <v>0</v>
      </c>
      <c r="G47" s="410"/>
    </row>
    <row r="48" spans="1:7" s="275" customFormat="1" ht="15">
      <c r="A48" s="385" t="s">
        <v>56</v>
      </c>
      <c r="B48" s="386" t="s">
        <v>316</v>
      </c>
      <c r="C48" s="387">
        <f t="shared" ref="C48:D48" si="27">SUM(C49:C52)</f>
        <v>0</v>
      </c>
      <c r="D48" s="387">
        <f t="shared" si="27"/>
        <v>0</v>
      </c>
      <c r="E48" s="387">
        <f t="shared" ref="E48:F48" si="28">SUM(E49:E52)</f>
        <v>0</v>
      </c>
      <c r="F48" s="387">
        <f t="shared" si="28"/>
        <v>0</v>
      </c>
      <c r="G48" s="402" t="e">
        <f t="shared" ref="G48" si="29">D48/C48*100%</f>
        <v>#DIV/0!</v>
      </c>
    </row>
    <row r="49" spans="1:7" s="425" customFormat="1">
      <c r="A49" s="366" t="s">
        <v>10</v>
      </c>
      <c r="B49" s="367" t="s">
        <v>11</v>
      </c>
      <c r="C49" s="552">
        <v>0</v>
      </c>
      <c r="D49" s="368"/>
      <c r="E49" s="368"/>
      <c r="F49" s="368">
        <f>C49-D49+E49</f>
        <v>0</v>
      </c>
      <c r="G49" s="399"/>
    </row>
    <row r="50" spans="1:7" s="426" customFormat="1">
      <c r="A50" s="346" t="s">
        <v>28</v>
      </c>
      <c r="B50" s="347" t="s">
        <v>29</v>
      </c>
      <c r="C50" s="551">
        <v>0</v>
      </c>
      <c r="D50" s="348"/>
      <c r="E50" s="348"/>
      <c r="F50" s="348">
        <f>C50-D50+E50</f>
        <v>0</v>
      </c>
      <c r="G50" s="399"/>
    </row>
    <row r="51" spans="1:7" s="426" customFormat="1">
      <c r="A51" s="346" t="s">
        <v>33</v>
      </c>
      <c r="B51" s="347" t="s">
        <v>34</v>
      </c>
      <c r="C51" s="551">
        <v>0</v>
      </c>
      <c r="D51" s="348"/>
      <c r="E51" s="348"/>
      <c r="F51" s="348">
        <f>C51-D51+E51</f>
        <v>0</v>
      </c>
      <c r="G51" s="399"/>
    </row>
    <row r="52" spans="1:7" s="427" customFormat="1">
      <c r="A52" s="407" t="s">
        <v>12</v>
      </c>
      <c r="B52" s="408" t="s">
        <v>13</v>
      </c>
      <c r="C52" s="558">
        <v>0</v>
      </c>
      <c r="D52" s="409"/>
      <c r="E52" s="409"/>
      <c r="F52" s="409">
        <f>C52-D52+E52</f>
        <v>0</v>
      </c>
      <c r="G52" s="410"/>
    </row>
    <row r="53" spans="1:7" s="275" customFormat="1" ht="30">
      <c r="A53" s="385" t="s">
        <v>58</v>
      </c>
      <c r="B53" s="386" t="s">
        <v>317</v>
      </c>
      <c r="C53" s="387">
        <f t="shared" ref="C53:D53" si="30">SUM(C54:C58)</f>
        <v>0</v>
      </c>
      <c r="D53" s="387">
        <f t="shared" si="30"/>
        <v>0</v>
      </c>
      <c r="E53" s="387">
        <f t="shared" ref="E53:F53" si="31">SUM(E54:E58)</f>
        <v>0</v>
      </c>
      <c r="F53" s="387">
        <f t="shared" si="31"/>
        <v>0</v>
      </c>
      <c r="G53" s="402" t="e">
        <f t="shared" ref="G53" si="32">D53/C53*100%</f>
        <v>#DIV/0!</v>
      </c>
    </row>
    <row r="54" spans="1:7" s="425" customFormat="1">
      <c r="A54" s="366" t="s">
        <v>10</v>
      </c>
      <c r="B54" s="367" t="s">
        <v>11</v>
      </c>
      <c r="C54" s="552">
        <v>0</v>
      </c>
      <c r="D54" s="368"/>
      <c r="E54" s="368"/>
      <c r="F54" s="368">
        <f>C54-D54+E54</f>
        <v>0</v>
      </c>
      <c r="G54" s="397"/>
    </row>
    <row r="55" spans="1:7" s="426" customFormat="1">
      <c r="A55" s="346" t="s">
        <v>28</v>
      </c>
      <c r="B55" s="347" t="s">
        <v>29</v>
      </c>
      <c r="C55" s="551">
        <v>0</v>
      </c>
      <c r="D55" s="348"/>
      <c r="E55" s="348"/>
      <c r="F55" s="348">
        <f>C55-D55+E55</f>
        <v>0</v>
      </c>
      <c r="G55" s="399"/>
    </row>
    <row r="56" spans="1:7" s="426" customFormat="1">
      <c r="A56" s="346" t="s">
        <v>77</v>
      </c>
      <c r="B56" s="347" t="s">
        <v>78</v>
      </c>
      <c r="C56" s="551">
        <v>0</v>
      </c>
      <c r="D56" s="348"/>
      <c r="E56" s="348"/>
      <c r="F56" s="348">
        <f>C56-D56+E56</f>
        <v>0</v>
      </c>
      <c r="G56" s="399"/>
    </row>
    <row r="57" spans="1:7" s="426" customFormat="1">
      <c r="A57" s="346" t="s">
        <v>33</v>
      </c>
      <c r="B57" s="347" t="s">
        <v>34</v>
      </c>
      <c r="C57" s="551">
        <v>0</v>
      </c>
      <c r="D57" s="348"/>
      <c r="E57" s="348"/>
      <c r="F57" s="348">
        <f>C57-D57+E57</f>
        <v>0</v>
      </c>
      <c r="G57" s="399"/>
    </row>
    <row r="58" spans="1:7" s="427" customFormat="1">
      <c r="A58" s="407" t="s">
        <v>12</v>
      </c>
      <c r="B58" s="408" t="s">
        <v>13</v>
      </c>
      <c r="C58" s="558">
        <v>0</v>
      </c>
      <c r="D58" s="409"/>
      <c r="E58" s="409"/>
      <c r="F58" s="409">
        <f>C58-D58+E58</f>
        <v>0</v>
      </c>
      <c r="G58" s="410"/>
    </row>
    <row r="59" spans="1:7" s="272" customFormat="1" ht="15">
      <c r="A59" s="239" t="s">
        <v>14</v>
      </c>
      <c r="B59" s="240" t="s">
        <v>318</v>
      </c>
      <c r="C59" s="241">
        <f t="shared" ref="C59:D59" si="33">SUM(C60,C66,C72)</f>
        <v>1204811000</v>
      </c>
      <c r="D59" s="241">
        <f t="shared" si="33"/>
        <v>999091040</v>
      </c>
      <c r="E59" s="241">
        <f t="shared" ref="E59:F59" si="34">SUM(E60,E66,E72)</f>
        <v>0</v>
      </c>
      <c r="F59" s="241">
        <f t="shared" si="34"/>
        <v>205719960</v>
      </c>
      <c r="G59" s="401">
        <f t="shared" ref="G59" si="35">D59/C59*100%</f>
        <v>0.82925126015615724</v>
      </c>
    </row>
    <row r="60" spans="1:7" s="275" customFormat="1" ht="15">
      <c r="A60" s="385" t="s">
        <v>16</v>
      </c>
      <c r="B60" s="386" t="s">
        <v>319</v>
      </c>
      <c r="C60" s="387">
        <f t="shared" ref="C60:D60" si="36">SUM(C61:C65)</f>
        <v>408322000</v>
      </c>
      <c r="D60" s="387">
        <f t="shared" si="36"/>
        <v>379470260</v>
      </c>
      <c r="E60" s="387">
        <f t="shared" ref="E60:F60" si="37">SUM(E61:E65)</f>
        <v>0</v>
      </c>
      <c r="F60" s="387">
        <f t="shared" si="37"/>
        <v>28851740</v>
      </c>
      <c r="G60" s="402">
        <f t="shared" ref="G60" si="38">D60/C60*100%</f>
        <v>0.92934071639539384</v>
      </c>
    </row>
    <row r="61" spans="1:7" s="425" customFormat="1">
      <c r="A61" s="366" t="s">
        <v>10</v>
      </c>
      <c r="B61" s="367" t="s">
        <v>11</v>
      </c>
      <c r="C61" s="474">
        <v>5400000</v>
      </c>
      <c r="D61" s="368">
        <f>'[58]LRS - 1292.004.002.052 A'!$G$21</f>
        <v>5399560</v>
      </c>
      <c r="E61" s="368"/>
      <c r="F61" s="368">
        <f>C61-D61+E61</f>
        <v>440</v>
      </c>
      <c r="G61" s="397"/>
    </row>
    <row r="62" spans="1:7" s="426" customFormat="1">
      <c r="A62" s="346" t="s">
        <v>83</v>
      </c>
      <c r="B62" s="347" t="s">
        <v>84</v>
      </c>
      <c r="C62" s="473">
        <v>28500000</v>
      </c>
      <c r="D62" s="348">
        <f>'[58]LRS - 1292.004.002.052 A'!$G$42</f>
        <v>28450000</v>
      </c>
      <c r="E62" s="348"/>
      <c r="F62" s="348">
        <f>C62-D62+E62</f>
        <v>50000</v>
      </c>
      <c r="G62" s="399"/>
    </row>
    <row r="63" spans="1:7" s="426" customFormat="1">
      <c r="A63" s="346" t="s">
        <v>28</v>
      </c>
      <c r="B63" s="347" t="s">
        <v>29</v>
      </c>
      <c r="C63" s="473">
        <v>225000000</v>
      </c>
      <c r="D63" s="348">
        <f>'[58]LRS - 1292.004.002.052 A'!$G$63</f>
        <v>225000000</v>
      </c>
      <c r="E63" s="348"/>
      <c r="F63" s="348">
        <f>C63-D63+E63</f>
        <v>0</v>
      </c>
      <c r="G63" s="399"/>
    </row>
    <row r="64" spans="1:7" s="426" customFormat="1">
      <c r="A64" s="346" t="s">
        <v>77</v>
      </c>
      <c r="B64" s="347" t="s">
        <v>78</v>
      </c>
      <c r="C64" s="473">
        <v>33000000</v>
      </c>
      <c r="D64" s="348">
        <f>'[58]LRS - 1292.004.002.052 A'!$G$84</f>
        <v>25950000</v>
      </c>
      <c r="E64" s="348"/>
      <c r="F64" s="348">
        <f>C64-D64+E64</f>
        <v>7050000</v>
      </c>
      <c r="G64" s="399"/>
    </row>
    <row r="65" spans="1:7" s="427" customFormat="1">
      <c r="A65" s="407" t="s">
        <v>12</v>
      </c>
      <c r="B65" s="408" t="s">
        <v>13</v>
      </c>
      <c r="C65" s="661">
        <v>116422000</v>
      </c>
      <c r="D65" s="409">
        <f>'[58]LRS - 1292.004.002.052 A'!$G$110</f>
        <v>94670700</v>
      </c>
      <c r="E65" s="409"/>
      <c r="F65" s="409">
        <f>C65-D65+E65</f>
        <v>21751300</v>
      </c>
      <c r="G65" s="410"/>
    </row>
    <row r="66" spans="1:7" s="275" customFormat="1" ht="15">
      <c r="A66" s="385" t="s">
        <v>18</v>
      </c>
      <c r="B66" s="386" t="s">
        <v>320</v>
      </c>
      <c r="C66" s="387">
        <f t="shared" ref="C66:D66" si="39">SUM(C67:C71)</f>
        <v>367710000</v>
      </c>
      <c r="D66" s="387">
        <f t="shared" si="39"/>
        <v>310973880</v>
      </c>
      <c r="E66" s="387">
        <f t="shared" ref="E66:F66" si="40">SUM(E67:E71)</f>
        <v>0</v>
      </c>
      <c r="F66" s="387">
        <f t="shared" si="40"/>
        <v>56736120</v>
      </c>
      <c r="G66" s="402">
        <f t="shared" ref="G66" si="41">D66/C66*100%</f>
        <v>0.84570416904625934</v>
      </c>
    </row>
    <row r="67" spans="1:7" s="425" customFormat="1">
      <c r="A67" s="366" t="s">
        <v>10</v>
      </c>
      <c r="B67" s="367" t="s">
        <v>11</v>
      </c>
      <c r="C67" s="474">
        <v>6950000</v>
      </c>
      <c r="D67" s="368">
        <f>'[58]LRS - 1292.004.002.052 B'!$G$21</f>
        <v>6947480</v>
      </c>
      <c r="E67" s="368"/>
      <c r="F67" s="368">
        <f>C67-D67+E67</f>
        <v>2520</v>
      </c>
      <c r="G67" s="397"/>
    </row>
    <row r="68" spans="1:7" s="426" customFormat="1">
      <c r="A68" s="346" t="s">
        <v>83</v>
      </c>
      <c r="B68" s="347" t="s">
        <v>84</v>
      </c>
      <c r="C68" s="473">
        <v>18000000</v>
      </c>
      <c r="D68" s="348">
        <f>'[58]LRS - 1292.004.002.052 B'!$G$42</f>
        <v>15900000</v>
      </c>
      <c r="E68" s="348"/>
      <c r="F68" s="348">
        <f>C68-D68+E68</f>
        <v>2100000</v>
      </c>
      <c r="G68" s="399"/>
    </row>
    <row r="69" spans="1:7" s="426" customFormat="1">
      <c r="A69" s="346" t="s">
        <v>28</v>
      </c>
      <c r="B69" s="347" t="s">
        <v>29</v>
      </c>
      <c r="C69" s="473">
        <v>140000000</v>
      </c>
      <c r="D69" s="348">
        <f>'[58]LRS - 1292.004.002.052 B'!$G$63</f>
        <v>140000000</v>
      </c>
      <c r="E69" s="348"/>
      <c r="F69" s="348">
        <f>C69-D69+E69</f>
        <v>0</v>
      </c>
      <c r="G69" s="399"/>
    </row>
    <row r="70" spans="1:7" s="426" customFormat="1">
      <c r="A70" s="346" t="s">
        <v>77</v>
      </c>
      <c r="B70" s="347" t="s">
        <v>78</v>
      </c>
      <c r="C70" s="473">
        <v>15900000</v>
      </c>
      <c r="D70" s="348">
        <f>'[58]LRS - 1292.004.002.052 B'!$G$84</f>
        <v>11400000</v>
      </c>
      <c r="E70" s="348"/>
      <c r="F70" s="348">
        <f>C70-D70+E70</f>
        <v>4500000</v>
      </c>
      <c r="G70" s="399"/>
    </row>
    <row r="71" spans="1:7" s="427" customFormat="1">
      <c r="A71" s="407" t="s">
        <v>12</v>
      </c>
      <c r="B71" s="408" t="s">
        <v>13</v>
      </c>
      <c r="C71" s="661">
        <v>186860000</v>
      </c>
      <c r="D71" s="409">
        <f>'[58]LRS - 1292.004.002.052 B'!$G$109</f>
        <v>136726400</v>
      </c>
      <c r="E71" s="409"/>
      <c r="F71" s="409">
        <f>C71-D71+E71</f>
        <v>50133600</v>
      </c>
      <c r="G71" s="410"/>
    </row>
    <row r="72" spans="1:7" s="275" customFormat="1" ht="15">
      <c r="A72" s="385" t="s">
        <v>42</v>
      </c>
      <c r="B72" s="386" t="s">
        <v>321</v>
      </c>
      <c r="C72" s="387">
        <f t="shared" ref="C72:D72" si="42">SUM(C73:C77)</f>
        <v>428779000</v>
      </c>
      <c r="D72" s="387">
        <f t="shared" si="42"/>
        <v>308646900</v>
      </c>
      <c r="E72" s="387">
        <f t="shared" ref="E72:F72" si="43">SUM(E73:E77)</f>
        <v>0</v>
      </c>
      <c r="F72" s="387">
        <f t="shared" si="43"/>
        <v>120132100</v>
      </c>
      <c r="G72" s="402">
        <f t="shared" ref="G72" si="44">D72/C72*100%</f>
        <v>0.7198274635651466</v>
      </c>
    </row>
    <row r="73" spans="1:7" s="425" customFormat="1">
      <c r="A73" s="366" t="s">
        <v>10</v>
      </c>
      <c r="B73" s="367" t="s">
        <v>11</v>
      </c>
      <c r="C73" s="368">
        <v>6300000</v>
      </c>
      <c r="D73" s="368">
        <f>'[58]LRS - 1292.004.002.052 C'!$G$21</f>
        <v>5406100</v>
      </c>
      <c r="E73" s="368"/>
      <c r="F73" s="368">
        <f>C73-D73+E73</f>
        <v>893900</v>
      </c>
      <c r="G73" s="397"/>
    </row>
    <row r="74" spans="1:7" s="426" customFormat="1">
      <c r="A74" s="346" t="s">
        <v>83</v>
      </c>
      <c r="B74" s="347" t="s">
        <v>84</v>
      </c>
      <c r="C74" s="348">
        <v>17500000</v>
      </c>
      <c r="D74" s="348">
        <f>'[58]LRS - 1292.004.002.052 C'!$G$42</f>
        <v>7500000</v>
      </c>
      <c r="E74" s="348"/>
      <c r="F74" s="348">
        <f>C74-D74+E74</f>
        <v>10000000</v>
      </c>
      <c r="G74" s="399"/>
    </row>
    <row r="75" spans="1:7" s="426" customFormat="1">
      <c r="A75" s="346" t="s">
        <v>28</v>
      </c>
      <c r="B75" s="347" t="s">
        <v>29</v>
      </c>
      <c r="C75" s="656">
        <v>143825000</v>
      </c>
      <c r="D75" s="348">
        <f>'[58]LRS - 1292.004.002.052 C'!$G$63</f>
        <v>125000000</v>
      </c>
      <c r="E75" s="348"/>
      <c r="F75" s="348">
        <f>C75-D75+E75</f>
        <v>18825000</v>
      </c>
      <c r="G75" s="399"/>
    </row>
    <row r="76" spans="1:7" s="426" customFormat="1">
      <c r="A76" s="346" t="s">
        <v>77</v>
      </c>
      <c r="B76" s="347" t="s">
        <v>78</v>
      </c>
      <c r="C76" s="656">
        <v>15413000</v>
      </c>
      <c r="D76" s="348"/>
      <c r="E76" s="348"/>
      <c r="F76" s="348">
        <f>C76-D76+E76</f>
        <v>15413000</v>
      </c>
      <c r="G76" s="399"/>
    </row>
    <row r="77" spans="1:7" s="427" customFormat="1">
      <c r="A77" s="407" t="s">
        <v>12</v>
      </c>
      <c r="B77" s="408" t="s">
        <v>13</v>
      </c>
      <c r="C77" s="661">
        <v>245741000</v>
      </c>
      <c r="D77" s="409">
        <f>'[58]LRS - 1292.004.002.052 C'!$G$111</f>
        <v>170740800</v>
      </c>
      <c r="E77" s="409"/>
      <c r="F77" s="409">
        <f>C77-D77+E77</f>
        <v>75000200</v>
      </c>
      <c r="G77" s="410"/>
    </row>
    <row r="78" spans="1:7" s="272" customFormat="1" ht="15">
      <c r="A78" s="239" t="s">
        <v>20</v>
      </c>
      <c r="B78" s="240" t="s">
        <v>322</v>
      </c>
      <c r="C78" s="241">
        <f t="shared" ref="C78:D78" si="45">SUM(C79,C84,C90,C94)</f>
        <v>52679000</v>
      </c>
      <c r="D78" s="241">
        <f t="shared" si="45"/>
        <v>0</v>
      </c>
      <c r="E78" s="241">
        <f t="shared" ref="E78:F78" si="46">SUM(E79,E84,E90,E94)</f>
        <v>0</v>
      </c>
      <c r="F78" s="241">
        <f t="shared" si="46"/>
        <v>52679000</v>
      </c>
      <c r="G78" s="401">
        <f t="shared" ref="G78" si="47">D78/C78*100%</f>
        <v>0</v>
      </c>
    </row>
    <row r="79" spans="1:7" s="275" customFormat="1" ht="30">
      <c r="A79" s="385" t="s">
        <v>16</v>
      </c>
      <c r="B79" s="386" t="s">
        <v>323</v>
      </c>
      <c r="C79" s="387">
        <f t="shared" ref="C79:D79" si="48">SUM(C80:C83)</f>
        <v>0</v>
      </c>
      <c r="D79" s="387">
        <f t="shared" si="48"/>
        <v>0</v>
      </c>
      <c r="E79" s="387">
        <f t="shared" ref="E79:F79" si="49">SUM(E80:E83)</f>
        <v>0</v>
      </c>
      <c r="F79" s="387">
        <f t="shared" si="49"/>
        <v>0</v>
      </c>
      <c r="G79" s="402" t="e">
        <f t="shared" ref="G79" si="50">D79/C79*100%</f>
        <v>#DIV/0!</v>
      </c>
    </row>
    <row r="80" spans="1:7" s="425" customFormat="1">
      <c r="A80" s="366" t="s">
        <v>10</v>
      </c>
      <c r="B80" s="367" t="s">
        <v>11</v>
      </c>
      <c r="C80" s="474">
        <v>0</v>
      </c>
      <c r="D80" s="368"/>
      <c r="E80" s="368"/>
      <c r="F80" s="368">
        <f>C80-D80+E80</f>
        <v>0</v>
      </c>
      <c r="G80" s="397"/>
    </row>
    <row r="81" spans="1:7" s="426" customFormat="1">
      <c r="A81" s="346" t="s">
        <v>28</v>
      </c>
      <c r="B81" s="347" t="s">
        <v>29</v>
      </c>
      <c r="C81" s="473">
        <v>0</v>
      </c>
      <c r="D81" s="348"/>
      <c r="E81" s="348"/>
      <c r="F81" s="348">
        <f>C81-D81+E81</f>
        <v>0</v>
      </c>
      <c r="G81" s="399"/>
    </row>
    <row r="82" spans="1:7" s="426" customFormat="1">
      <c r="A82" s="346" t="s">
        <v>33</v>
      </c>
      <c r="B82" s="347" t="s">
        <v>34</v>
      </c>
      <c r="C82" s="473">
        <v>0</v>
      </c>
      <c r="D82" s="348"/>
      <c r="E82" s="348"/>
      <c r="F82" s="348">
        <f>C82-D82+E82</f>
        <v>0</v>
      </c>
      <c r="G82" s="399"/>
    </row>
    <row r="83" spans="1:7" s="427" customFormat="1">
      <c r="A83" s="407" t="s">
        <v>12</v>
      </c>
      <c r="B83" s="408" t="s">
        <v>13</v>
      </c>
      <c r="C83" s="475">
        <v>0</v>
      </c>
      <c r="D83" s="409"/>
      <c r="E83" s="409"/>
      <c r="F83" s="409">
        <f>C83-D83+E83</f>
        <v>0</v>
      </c>
      <c r="G83" s="410"/>
    </row>
    <row r="84" spans="1:7" s="275" customFormat="1" ht="30">
      <c r="A84" s="385" t="s">
        <v>18</v>
      </c>
      <c r="B84" s="386" t="s">
        <v>324</v>
      </c>
      <c r="C84" s="387">
        <f t="shared" ref="C84:D84" si="51">SUM(C85:C89)</f>
        <v>0</v>
      </c>
      <c r="D84" s="387">
        <f t="shared" si="51"/>
        <v>0</v>
      </c>
      <c r="E84" s="387">
        <f t="shared" ref="E84:F84" si="52">SUM(E85:E89)</f>
        <v>0</v>
      </c>
      <c r="F84" s="387">
        <f t="shared" si="52"/>
        <v>0</v>
      </c>
      <c r="G84" s="402" t="e">
        <f t="shared" ref="G84" si="53">D84/C84*100%</f>
        <v>#DIV/0!</v>
      </c>
    </row>
    <row r="85" spans="1:7" s="425" customFormat="1">
      <c r="A85" s="366" t="s">
        <v>10</v>
      </c>
      <c r="B85" s="367" t="s">
        <v>11</v>
      </c>
      <c r="C85" s="552">
        <v>0</v>
      </c>
      <c r="D85" s="368"/>
      <c r="E85" s="368"/>
      <c r="F85" s="368">
        <f>C85-D85+E85</f>
        <v>0</v>
      </c>
      <c r="G85" s="397"/>
    </row>
    <row r="86" spans="1:7" s="426" customFormat="1">
      <c r="A86" s="346" t="s">
        <v>28</v>
      </c>
      <c r="B86" s="347" t="s">
        <v>29</v>
      </c>
      <c r="C86" s="551">
        <v>0</v>
      </c>
      <c r="D86" s="348"/>
      <c r="E86" s="348"/>
      <c r="F86" s="348">
        <f>C86-D86+E86</f>
        <v>0</v>
      </c>
      <c r="G86" s="399"/>
    </row>
    <row r="87" spans="1:7" s="426" customFormat="1">
      <c r="A87" s="346" t="s">
        <v>33</v>
      </c>
      <c r="B87" s="347" t="s">
        <v>34</v>
      </c>
      <c r="C87" s="551">
        <v>0</v>
      </c>
      <c r="D87" s="348"/>
      <c r="E87" s="348"/>
      <c r="F87" s="348">
        <f>C87-D87+E87</f>
        <v>0</v>
      </c>
      <c r="G87" s="399"/>
    </row>
    <row r="88" spans="1:7" s="426" customFormat="1">
      <c r="A88" s="346" t="s">
        <v>12</v>
      </c>
      <c r="B88" s="347" t="s">
        <v>13</v>
      </c>
      <c r="C88" s="551">
        <v>0</v>
      </c>
      <c r="D88" s="348"/>
      <c r="E88" s="348"/>
      <c r="F88" s="348">
        <f>C88-D88+E88</f>
        <v>0</v>
      </c>
      <c r="G88" s="399"/>
    </row>
    <row r="89" spans="1:7" s="427" customFormat="1">
      <c r="A89" s="407" t="s">
        <v>30</v>
      </c>
      <c r="B89" s="408" t="s">
        <v>31</v>
      </c>
      <c r="C89" s="558">
        <v>0</v>
      </c>
      <c r="D89" s="409"/>
      <c r="E89" s="409"/>
      <c r="F89" s="409">
        <f>C89-D89+E89</f>
        <v>0</v>
      </c>
      <c r="G89" s="410"/>
    </row>
    <row r="90" spans="1:7" s="275" customFormat="1" ht="15">
      <c r="A90" s="385" t="s">
        <v>42</v>
      </c>
      <c r="B90" s="386" t="s">
        <v>325</v>
      </c>
      <c r="C90" s="387">
        <f t="shared" ref="C90:D90" si="54">SUM(C91:C93)</f>
        <v>52679000</v>
      </c>
      <c r="D90" s="387">
        <f t="shared" si="54"/>
        <v>0</v>
      </c>
      <c r="E90" s="387">
        <f t="shared" ref="E90:F90" si="55">SUM(E91:E93)</f>
        <v>0</v>
      </c>
      <c r="F90" s="387">
        <f t="shared" si="55"/>
        <v>52679000</v>
      </c>
      <c r="G90" s="402">
        <f t="shared" ref="G90" si="56">D90/C90*100%</f>
        <v>0</v>
      </c>
    </row>
    <row r="91" spans="1:7" s="425" customFormat="1">
      <c r="A91" s="366" t="s">
        <v>10</v>
      </c>
      <c r="B91" s="367" t="s">
        <v>11</v>
      </c>
      <c r="C91" s="368">
        <v>25325000</v>
      </c>
      <c r="D91" s="368"/>
      <c r="E91" s="368"/>
      <c r="F91" s="368">
        <f>C91-D91+E91</f>
        <v>25325000</v>
      </c>
      <c r="G91" s="397"/>
    </row>
    <row r="92" spans="1:7" s="426" customFormat="1">
      <c r="A92" s="346" t="s">
        <v>33</v>
      </c>
      <c r="B92" s="347" t="s">
        <v>34</v>
      </c>
      <c r="C92" s="348">
        <v>15000000</v>
      </c>
      <c r="D92" s="348"/>
      <c r="E92" s="348"/>
      <c r="F92" s="348">
        <f>C92-D92+E92</f>
        <v>15000000</v>
      </c>
      <c r="G92" s="399"/>
    </row>
    <row r="93" spans="1:7" s="427" customFormat="1">
      <c r="A93" s="407" t="s">
        <v>12</v>
      </c>
      <c r="B93" s="408" t="s">
        <v>13</v>
      </c>
      <c r="C93" s="409">
        <v>12354000</v>
      </c>
      <c r="D93" s="409"/>
      <c r="E93" s="409"/>
      <c r="F93" s="409">
        <f>C93-D93+E93</f>
        <v>12354000</v>
      </c>
      <c r="G93" s="410"/>
    </row>
    <row r="94" spans="1:7" s="275" customFormat="1" ht="45">
      <c r="A94" s="385" t="s">
        <v>44</v>
      </c>
      <c r="B94" s="386" t="s">
        <v>326</v>
      </c>
      <c r="C94" s="387">
        <f t="shared" ref="C94:D94" si="57">SUM(C95:C101)</f>
        <v>0</v>
      </c>
      <c r="D94" s="387">
        <f t="shared" si="57"/>
        <v>0</v>
      </c>
      <c r="E94" s="387">
        <f t="shared" ref="E94:F94" si="58">SUM(E95:E101)</f>
        <v>0</v>
      </c>
      <c r="F94" s="387">
        <f t="shared" si="58"/>
        <v>0</v>
      </c>
      <c r="G94" s="402" t="e">
        <f t="shared" ref="G94" si="59">D94/C94*100%</f>
        <v>#DIV/0!</v>
      </c>
    </row>
    <row r="95" spans="1:7" s="425" customFormat="1">
      <c r="A95" s="366" t="s">
        <v>10</v>
      </c>
      <c r="B95" s="367" t="s">
        <v>11</v>
      </c>
      <c r="C95" s="552">
        <v>0</v>
      </c>
      <c r="D95" s="368"/>
      <c r="E95" s="368"/>
      <c r="F95" s="368">
        <f>C95-D95+E95</f>
        <v>0</v>
      </c>
      <c r="G95" s="397"/>
    </row>
    <row r="96" spans="1:7" s="426" customFormat="1">
      <c r="A96" s="346" t="s">
        <v>83</v>
      </c>
      <c r="B96" s="347" t="s">
        <v>84</v>
      </c>
      <c r="C96" s="551">
        <v>0</v>
      </c>
      <c r="D96" s="348"/>
      <c r="E96" s="348"/>
      <c r="F96" s="348">
        <f>C96-D96+E96</f>
        <v>0</v>
      </c>
      <c r="G96" s="399"/>
    </row>
    <row r="97" spans="1:7" s="426" customFormat="1">
      <c r="A97" s="346" t="s">
        <v>28</v>
      </c>
      <c r="B97" s="347" t="s">
        <v>29</v>
      </c>
      <c r="C97" s="551">
        <v>0</v>
      </c>
      <c r="D97" s="348"/>
      <c r="E97" s="348"/>
      <c r="F97" s="348">
        <f t="shared" ref="F97:F100" si="60">C97-D97+E97</f>
        <v>0</v>
      </c>
      <c r="G97" s="399"/>
    </row>
    <row r="98" spans="1:7" s="426" customFormat="1">
      <c r="A98" s="346" t="s">
        <v>77</v>
      </c>
      <c r="B98" s="347" t="s">
        <v>78</v>
      </c>
      <c r="C98" s="551">
        <v>0</v>
      </c>
      <c r="D98" s="348"/>
      <c r="E98" s="348"/>
      <c r="F98" s="348">
        <f t="shared" si="60"/>
        <v>0</v>
      </c>
      <c r="G98" s="399"/>
    </row>
    <row r="99" spans="1:7" s="426" customFormat="1">
      <c r="A99" s="346" t="s">
        <v>33</v>
      </c>
      <c r="B99" s="347" t="s">
        <v>34</v>
      </c>
      <c r="C99" s="551">
        <v>0</v>
      </c>
      <c r="D99" s="348"/>
      <c r="E99" s="348"/>
      <c r="F99" s="348">
        <f t="shared" si="60"/>
        <v>0</v>
      </c>
      <c r="G99" s="399"/>
    </row>
    <row r="100" spans="1:7" s="426" customFormat="1">
      <c r="A100" s="346" t="s">
        <v>12</v>
      </c>
      <c r="B100" s="347" t="s">
        <v>13</v>
      </c>
      <c r="C100" s="551">
        <v>0</v>
      </c>
      <c r="D100" s="348"/>
      <c r="E100" s="348"/>
      <c r="F100" s="348">
        <f t="shared" si="60"/>
        <v>0</v>
      </c>
      <c r="G100" s="399"/>
    </row>
    <row r="101" spans="1:7" s="427" customFormat="1">
      <c r="A101" s="407" t="s">
        <v>30</v>
      </c>
      <c r="B101" s="408" t="s">
        <v>31</v>
      </c>
      <c r="C101" s="558">
        <v>0</v>
      </c>
      <c r="D101" s="409"/>
      <c r="E101" s="409"/>
      <c r="F101" s="348">
        <f>C101-D101+E101</f>
        <v>0</v>
      </c>
      <c r="G101" s="410"/>
    </row>
    <row r="102" spans="1:7" s="272" customFormat="1" ht="15">
      <c r="A102" s="239" t="s">
        <v>94</v>
      </c>
      <c r="B102" s="423" t="s">
        <v>327</v>
      </c>
      <c r="C102" s="241">
        <f t="shared" ref="C102:D102" si="61">SUM(C103,C109,C112)</f>
        <v>119160000</v>
      </c>
      <c r="D102" s="241">
        <f t="shared" si="61"/>
        <v>27367980</v>
      </c>
      <c r="E102" s="241">
        <f t="shared" ref="E102:F102" si="62">SUM(E103,E109,E112)</f>
        <v>0</v>
      </c>
      <c r="F102" s="241">
        <f t="shared" si="62"/>
        <v>91792020</v>
      </c>
      <c r="G102" s="401">
        <f t="shared" ref="G102" si="63">D102/C102*100%</f>
        <v>0.22967421953675729</v>
      </c>
    </row>
    <row r="103" spans="1:7" s="275" customFormat="1" ht="15">
      <c r="A103" s="385" t="s">
        <v>16</v>
      </c>
      <c r="B103" s="616" t="s">
        <v>846</v>
      </c>
      <c r="C103" s="387">
        <f>SUM(C104:C108)</f>
        <v>0</v>
      </c>
      <c r="D103" s="387">
        <f t="shared" ref="D103:F103" si="64">SUM(D104:D108)</f>
        <v>0</v>
      </c>
      <c r="E103" s="387">
        <f t="shared" si="64"/>
        <v>0</v>
      </c>
      <c r="F103" s="387">
        <f t="shared" si="64"/>
        <v>0</v>
      </c>
      <c r="G103" s="402" t="e">
        <f t="shared" ref="G103" si="65">D103/C103*100%</f>
        <v>#DIV/0!</v>
      </c>
    </row>
    <row r="104" spans="1:7" s="425" customFormat="1">
      <c r="A104" s="366" t="s">
        <v>10</v>
      </c>
      <c r="B104" s="367" t="s">
        <v>11</v>
      </c>
      <c r="C104" s="660">
        <v>0</v>
      </c>
      <c r="D104" s="368"/>
      <c r="E104" s="368"/>
      <c r="F104" s="368">
        <f>C104-D104+E104</f>
        <v>0</v>
      </c>
      <c r="G104" s="397"/>
    </row>
    <row r="105" spans="1:7" s="427" customFormat="1">
      <c r="A105" s="418" t="s">
        <v>28</v>
      </c>
      <c r="B105" s="419" t="s">
        <v>29</v>
      </c>
      <c r="C105" s="666">
        <v>0</v>
      </c>
      <c r="D105" s="420"/>
      <c r="E105" s="420"/>
      <c r="F105" s="420">
        <f>C105-D105+E105</f>
        <v>0</v>
      </c>
      <c r="G105" s="411"/>
    </row>
    <row r="106" spans="1:7" s="427" customFormat="1">
      <c r="A106" s="613" t="s">
        <v>821</v>
      </c>
      <c r="B106" s="612" t="s">
        <v>78</v>
      </c>
      <c r="C106" s="656">
        <v>0</v>
      </c>
      <c r="D106" s="348"/>
      <c r="E106" s="348"/>
      <c r="F106" s="348">
        <f t="shared" ref="F106:F108" si="66">C106-D106+E106</f>
        <v>0</v>
      </c>
      <c r="G106" s="399"/>
    </row>
    <row r="107" spans="1:7" s="427" customFormat="1">
      <c r="A107" s="613" t="s">
        <v>847</v>
      </c>
      <c r="B107" s="612" t="s">
        <v>102</v>
      </c>
      <c r="C107" s="656">
        <v>0</v>
      </c>
      <c r="D107" s="348"/>
      <c r="E107" s="348"/>
      <c r="F107" s="348">
        <f t="shared" si="66"/>
        <v>0</v>
      </c>
      <c r="G107" s="399"/>
    </row>
    <row r="108" spans="1:7" s="427" customFormat="1">
      <c r="A108" s="630" t="s">
        <v>829</v>
      </c>
      <c r="B108" s="629" t="s">
        <v>13</v>
      </c>
      <c r="C108" s="667">
        <v>0</v>
      </c>
      <c r="D108" s="434"/>
      <c r="E108" s="434"/>
      <c r="F108" s="628">
        <f t="shared" si="66"/>
        <v>0</v>
      </c>
      <c r="G108" s="435"/>
    </row>
    <row r="109" spans="1:7" s="275" customFormat="1" ht="15">
      <c r="A109" s="385" t="s">
        <v>18</v>
      </c>
      <c r="B109" s="386" t="s">
        <v>329</v>
      </c>
      <c r="C109" s="387">
        <f t="shared" ref="C109:D109" si="67">SUM(C110:C111)</f>
        <v>94365000</v>
      </c>
      <c r="D109" s="387">
        <f t="shared" si="67"/>
        <v>13441000</v>
      </c>
      <c r="E109" s="387">
        <f t="shared" ref="E109:F109" si="68">SUM(E110:E111)</f>
        <v>0</v>
      </c>
      <c r="F109" s="387">
        <f t="shared" si="68"/>
        <v>80924000</v>
      </c>
      <c r="G109" s="402">
        <f t="shared" ref="G109" si="69">D109/C109*100%</f>
        <v>0.142436284639432</v>
      </c>
    </row>
    <row r="110" spans="1:7" s="425" customFormat="1">
      <c r="A110" s="366" t="s">
        <v>10</v>
      </c>
      <c r="B110" s="367" t="s">
        <v>11</v>
      </c>
      <c r="C110" s="368">
        <v>5200000</v>
      </c>
      <c r="D110" s="368">
        <f>'[59]LRS - 1292.004.002.054 B'!$G$21</f>
        <v>1375000</v>
      </c>
      <c r="E110" s="368"/>
      <c r="F110" s="368">
        <f>C110-D110+E110</f>
        <v>3825000</v>
      </c>
      <c r="G110" s="397"/>
    </row>
    <row r="111" spans="1:7" s="427" customFormat="1">
      <c r="A111" s="407" t="s">
        <v>12</v>
      </c>
      <c r="B111" s="408" t="s">
        <v>13</v>
      </c>
      <c r="C111" s="409">
        <v>89165000</v>
      </c>
      <c r="D111" s="409">
        <f>'[59]LRS - 1292.004.002.054 B'!$G$42</f>
        <v>12066000</v>
      </c>
      <c r="E111" s="409"/>
      <c r="F111" s="348">
        <f>C111-D111+E111</f>
        <v>77099000</v>
      </c>
      <c r="G111" s="410"/>
    </row>
    <row r="112" spans="1:7" s="275" customFormat="1" ht="15">
      <c r="A112" s="385" t="s">
        <v>42</v>
      </c>
      <c r="B112" s="386" t="s">
        <v>330</v>
      </c>
      <c r="C112" s="387">
        <f t="shared" ref="C112:D112" si="70">SUM(C113:C115)</f>
        <v>24795000</v>
      </c>
      <c r="D112" s="387">
        <f t="shared" si="70"/>
        <v>13926980</v>
      </c>
      <c r="E112" s="387">
        <f t="shared" ref="E112:F112" si="71">SUM(E113:E115)</f>
        <v>0</v>
      </c>
      <c r="F112" s="387">
        <f t="shared" si="71"/>
        <v>10868020</v>
      </c>
      <c r="G112" s="402">
        <f t="shared" ref="G112" si="72">D112/C112*100%</f>
        <v>0.56168501714055252</v>
      </c>
    </row>
    <row r="113" spans="1:7" s="425" customFormat="1">
      <c r="A113" s="366" t="s">
        <v>10</v>
      </c>
      <c r="B113" s="367" t="s">
        <v>11</v>
      </c>
      <c r="C113" s="368">
        <v>7375000</v>
      </c>
      <c r="D113" s="368">
        <f>'[59]LRS - 1292.004.002.054 C'!$G$21</f>
        <v>5429980</v>
      </c>
      <c r="E113" s="368"/>
      <c r="F113" s="368">
        <f>C113-D113+E113</f>
        <v>1945020</v>
      </c>
      <c r="G113" s="397"/>
    </row>
    <row r="114" spans="1:7" s="426" customFormat="1">
      <c r="A114" s="346" t="s">
        <v>33</v>
      </c>
      <c r="B114" s="347" t="s">
        <v>34</v>
      </c>
      <c r="C114" s="348">
        <v>7200000</v>
      </c>
      <c r="D114" s="348"/>
      <c r="E114" s="348"/>
      <c r="F114" s="348">
        <f>C114-D114+E114</f>
        <v>7200000</v>
      </c>
      <c r="G114" s="399"/>
    </row>
    <row r="115" spans="1:7" s="426" customFormat="1">
      <c r="A115" s="346" t="s">
        <v>12</v>
      </c>
      <c r="B115" s="347" t="s">
        <v>13</v>
      </c>
      <c r="C115" s="348">
        <v>10220000</v>
      </c>
      <c r="D115" s="348">
        <f>'[59]LRS - 1292.004.002.054 C'!$G$63</f>
        <v>8497000</v>
      </c>
      <c r="E115" s="348"/>
      <c r="F115" s="348">
        <f>C115-D115+E115</f>
        <v>1723000</v>
      </c>
      <c r="G115" s="399"/>
    </row>
    <row r="116" spans="1:7" s="427" customFormat="1">
      <c r="A116" s="407"/>
      <c r="B116" s="408"/>
      <c r="C116" s="409"/>
      <c r="D116" s="409"/>
      <c r="E116" s="409"/>
      <c r="F116" s="409"/>
      <c r="G116" s="410"/>
    </row>
    <row r="117" spans="1:7" s="271" customFormat="1">
      <c r="A117" s="324" t="s">
        <v>350</v>
      </c>
      <c r="B117" s="325" t="s">
        <v>705</v>
      </c>
      <c r="C117" s="326">
        <f>C118</f>
        <v>373952000</v>
      </c>
      <c r="D117" s="326">
        <f>D118</f>
        <v>213042550</v>
      </c>
      <c r="E117" s="326">
        <f t="shared" ref="E117:F117" si="73">E118</f>
        <v>0</v>
      </c>
      <c r="F117" s="326">
        <f t="shared" si="73"/>
        <v>160909450</v>
      </c>
      <c r="G117" s="421">
        <f t="shared" ref="G117" si="74">D117/C117*100%</f>
        <v>0.5697056039277768</v>
      </c>
    </row>
    <row r="118" spans="1:7" s="272" customFormat="1" ht="15">
      <c r="A118" s="239" t="s">
        <v>8</v>
      </c>
      <c r="B118" s="240" t="s">
        <v>352</v>
      </c>
      <c r="C118" s="241">
        <f>SUM(C119,C124,C129,C134)</f>
        <v>373952000</v>
      </c>
      <c r="D118" s="241">
        <f>SUM(D119,D124,D129,D134)</f>
        <v>213042550</v>
      </c>
      <c r="E118" s="241">
        <f t="shared" ref="E118:F118" si="75">SUM(E119,E124,E129,E134)</f>
        <v>0</v>
      </c>
      <c r="F118" s="241">
        <f t="shared" si="75"/>
        <v>160909450</v>
      </c>
      <c r="G118" s="401">
        <f t="shared" ref="G118" si="76">D118/C118*100%</f>
        <v>0.5697056039277768</v>
      </c>
    </row>
    <row r="119" spans="1:7" s="275" customFormat="1" ht="15">
      <c r="A119" s="385" t="s">
        <v>16</v>
      </c>
      <c r="B119" s="386" t="s">
        <v>353</v>
      </c>
      <c r="C119" s="387">
        <f t="shared" ref="C119:D119" si="77">SUM(C120:C123)</f>
        <v>126700000</v>
      </c>
      <c r="D119" s="387">
        <f t="shared" si="77"/>
        <v>69232000</v>
      </c>
      <c r="E119" s="387">
        <f t="shared" ref="E119:F119" si="78">SUM(E120:E123)</f>
        <v>0</v>
      </c>
      <c r="F119" s="387">
        <f t="shared" si="78"/>
        <v>57468000</v>
      </c>
      <c r="G119" s="402">
        <f t="shared" ref="G119" si="79">D119/C119*100%</f>
        <v>0.5464246250986583</v>
      </c>
    </row>
    <row r="120" spans="1:7" s="425" customFormat="1">
      <c r="A120" s="366" t="s">
        <v>10</v>
      </c>
      <c r="B120" s="367" t="s">
        <v>11</v>
      </c>
      <c r="C120" s="474">
        <v>10400000</v>
      </c>
      <c r="D120" s="368">
        <f>'[60]LRS - 1292.007.051 A'!$G$21</f>
        <v>7419900</v>
      </c>
      <c r="E120" s="368"/>
      <c r="F120" s="368">
        <f>C120-D120+E120</f>
        <v>2980100</v>
      </c>
      <c r="G120" s="397"/>
    </row>
    <row r="121" spans="1:7" s="426" customFormat="1">
      <c r="A121" s="346" t="s">
        <v>83</v>
      </c>
      <c r="B121" s="347" t="s">
        <v>84</v>
      </c>
      <c r="C121" s="348">
        <v>59580000</v>
      </c>
      <c r="D121" s="348">
        <f>'[60]LRS - 1292.007.051 A'!$G$42</f>
        <v>44800000</v>
      </c>
      <c r="E121" s="348"/>
      <c r="F121" s="348">
        <f>C121-D121+E121</f>
        <v>14780000</v>
      </c>
      <c r="G121" s="399"/>
    </row>
    <row r="122" spans="1:7" s="426" customFormat="1">
      <c r="A122" s="346" t="s">
        <v>28</v>
      </c>
      <c r="B122" s="347" t="s">
        <v>29</v>
      </c>
      <c r="C122" s="656">
        <v>35000000</v>
      </c>
      <c r="D122" s="348">
        <f>'[60]LRS - 1292.007.051 A'!$G$63</f>
        <v>4678200</v>
      </c>
      <c r="E122" s="348"/>
      <c r="F122" s="348">
        <f>C122-D122+E122</f>
        <v>30321800</v>
      </c>
      <c r="G122" s="399"/>
    </row>
    <row r="123" spans="1:7" s="427" customFormat="1">
      <c r="A123" s="407" t="s">
        <v>12</v>
      </c>
      <c r="B123" s="408" t="s">
        <v>13</v>
      </c>
      <c r="C123" s="475">
        <v>21720000</v>
      </c>
      <c r="D123" s="409">
        <f>'[60]LRS - 1292.007.051 A'!$G$84</f>
        <v>12333900</v>
      </c>
      <c r="E123" s="409"/>
      <c r="F123" s="409">
        <f>C123-D123+E123</f>
        <v>9386100</v>
      </c>
      <c r="G123" s="410"/>
    </row>
    <row r="124" spans="1:7" s="275" customFormat="1" ht="15">
      <c r="A124" s="385" t="s">
        <v>18</v>
      </c>
      <c r="B124" s="386" t="s">
        <v>354</v>
      </c>
      <c r="C124" s="387">
        <f t="shared" ref="C124:D124" si="80">SUM(C125:C128)</f>
        <v>114668000</v>
      </c>
      <c r="D124" s="387">
        <f t="shared" si="80"/>
        <v>77703550</v>
      </c>
      <c r="E124" s="387">
        <f t="shared" ref="E124:F124" si="81">SUM(E125:E128)</f>
        <v>0</v>
      </c>
      <c r="F124" s="387">
        <f t="shared" si="81"/>
        <v>36964450</v>
      </c>
      <c r="G124" s="402">
        <f t="shared" ref="G124" si="82">D124/C124*100%</f>
        <v>0.67763935884466464</v>
      </c>
    </row>
    <row r="125" spans="1:7" s="425" customFormat="1">
      <c r="A125" s="366" t="s">
        <v>10</v>
      </c>
      <c r="B125" s="367" t="s">
        <v>11</v>
      </c>
      <c r="C125" s="474">
        <v>10700000</v>
      </c>
      <c r="D125" s="368">
        <f>'[60]LRS - 1292.007.051 B'!$G$21</f>
        <v>8399550</v>
      </c>
      <c r="E125" s="368"/>
      <c r="F125" s="368">
        <f>C125-D125+E125</f>
        <v>2300450</v>
      </c>
      <c r="G125" s="397"/>
    </row>
    <row r="126" spans="1:7" s="426" customFormat="1">
      <c r="A126" s="346" t="s">
        <v>83</v>
      </c>
      <c r="B126" s="347" t="s">
        <v>84</v>
      </c>
      <c r="C126" s="348">
        <v>59580000</v>
      </c>
      <c r="D126" s="348">
        <f>'[60]LRS - 1292.007.051 B'!$G$42</f>
        <v>44800000</v>
      </c>
      <c r="E126" s="348"/>
      <c r="F126" s="348">
        <f>C126-D126+E126</f>
        <v>14780000</v>
      </c>
      <c r="G126" s="399"/>
    </row>
    <row r="127" spans="1:7" s="426" customFormat="1">
      <c r="A127" s="346" t="s">
        <v>28</v>
      </c>
      <c r="B127" s="347" t="s">
        <v>29</v>
      </c>
      <c r="C127" s="656">
        <v>30000000</v>
      </c>
      <c r="D127" s="348">
        <f>'[60]LRS - 1292.007.051 B'!$G$63</f>
        <v>15000000</v>
      </c>
      <c r="E127" s="348"/>
      <c r="F127" s="348">
        <f>C127-D127+E127</f>
        <v>15000000</v>
      </c>
      <c r="G127" s="399"/>
    </row>
    <row r="128" spans="1:7" s="427" customFormat="1">
      <c r="A128" s="407" t="s">
        <v>12</v>
      </c>
      <c r="B128" s="408" t="s">
        <v>13</v>
      </c>
      <c r="C128" s="475">
        <v>14388000</v>
      </c>
      <c r="D128" s="409">
        <f>'[60]LRS - 1292.007.051 B'!$G$84</f>
        <v>9504000</v>
      </c>
      <c r="E128" s="409"/>
      <c r="F128" s="409">
        <f>C128-D128+E128</f>
        <v>4884000</v>
      </c>
      <c r="G128" s="410"/>
    </row>
    <row r="129" spans="1:7" s="275" customFormat="1" ht="15">
      <c r="A129" s="385" t="s">
        <v>42</v>
      </c>
      <c r="B129" s="386" t="s">
        <v>355</v>
      </c>
      <c r="C129" s="387">
        <f t="shared" ref="C129:D129" si="83">SUM(C130:C133)</f>
        <v>114784000</v>
      </c>
      <c r="D129" s="387">
        <f t="shared" si="83"/>
        <v>62067000</v>
      </c>
      <c r="E129" s="387">
        <f t="shared" ref="E129:F129" si="84">SUM(E130:E133)</f>
        <v>0</v>
      </c>
      <c r="F129" s="387">
        <f t="shared" si="84"/>
        <v>52717000</v>
      </c>
      <c r="G129" s="402">
        <f t="shared" ref="G129" si="85">D129/C129*100%</f>
        <v>0.54072867298578198</v>
      </c>
    </row>
    <row r="130" spans="1:7" s="425" customFormat="1">
      <c r="A130" s="366" t="s">
        <v>10</v>
      </c>
      <c r="B130" s="367" t="s">
        <v>11</v>
      </c>
      <c r="C130" s="474">
        <v>10900000</v>
      </c>
      <c r="D130" s="368">
        <f>'[60]LRS - 1292.007.051 C'!$G$21</f>
        <v>6254000</v>
      </c>
      <c r="E130" s="368"/>
      <c r="F130" s="368">
        <f>C130-D130+E130</f>
        <v>4646000</v>
      </c>
      <c r="G130" s="397"/>
    </row>
    <row r="131" spans="1:7" s="426" customFormat="1">
      <c r="A131" s="346" t="s">
        <v>83</v>
      </c>
      <c r="B131" s="347" t="s">
        <v>84</v>
      </c>
      <c r="C131" s="348">
        <v>59580000</v>
      </c>
      <c r="D131" s="348">
        <f>'[60]LRS - 1292.007.051 C'!$G$42</f>
        <v>44800000</v>
      </c>
      <c r="E131" s="348"/>
      <c r="F131" s="348">
        <f>C131-D131+E131</f>
        <v>14780000</v>
      </c>
      <c r="G131" s="399"/>
    </row>
    <row r="132" spans="1:7" s="426" customFormat="1">
      <c r="A132" s="346" t="s">
        <v>28</v>
      </c>
      <c r="B132" s="347" t="s">
        <v>29</v>
      </c>
      <c r="C132" s="656">
        <v>30000000</v>
      </c>
      <c r="D132" s="348"/>
      <c r="E132" s="348"/>
      <c r="F132" s="348">
        <f>C132-D132+E132</f>
        <v>30000000</v>
      </c>
      <c r="G132" s="399"/>
    </row>
    <row r="133" spans="1:7" s="427" customFormat="1">
      <c r="A133" s="407" t="s">
        <v>12</v>
      </c>
      <c r="B133" s="408" t="s">
        <v>13</v>
      </c>
      <c r="C133" s="475">
        <v>14304000</v>
      </c>
      <c r="D133" s="409">
        <f>'[60]LRS - 1292.007.051 C'!$G$84</f>
        <v>11013000</v>
      </c>
      <c r="E133" s="409"/>
      <c r="F133" s="409">
        <f>C133-D133+E133</f>
        <v>3291000</v>
      </c>
      <c r="G133" s="410"/>
    </row>
    <row r="134" spans="1:7" s="275" customFormat="1" ht="30">
      <c r="A134" s="385" t="s">
        <v>44</v>
      </c>
      <c r="B134" s="386" t="s">
        <v>356</v>
      </c>
      <c r="C134" s="387">
        <f t="shared" ref="C134:D134" si="86">SUM(C135:C136)</f>
        <v>17800000</v>
      </c>
      <c r="D134" s="387">
        <f t="shared" si="86"/>
        <v>4040000</v>
      </c>
      <c r="E134" s="387">
        <f t="shared" ref="E134:F134" si="87">SUM(E135:E136)</f>
        <v>0</v>
      </c>
      <c r="F134" s="387">
        <f t="shared" si="87"/>
        <v>13760000</v>
      </c>
      <c r="G134" s="402">
        <f t="shared" ref="G134" si="88">D134/C134*100%</f>
        <v>0.22696629213483147</v>
      </c>
    </row>
    <row r="135" spans="1:7" s="425" customFormat="1">
      <c r="A135" s="366" t="s">
        <v>10</v>
      </c>
      <c r="B135" s="367" t="s">
        <v>11</v>
      </c>
      <c r="C135" s="474">
        <v>11300000</v>
      </c>
      <c r="D135" s="368">
        <f>'[60]LRS - 1292.007.051 D'!$G$21</f>
        <v>2540000</v>
      </c>
      <c r="E135" s="368"/>
      <c r="F135" s="368">
        <f>C135-D135+E135</f>
        <v>8760000</v>
      </c>
      <c r="G135" s="397"/>
    </row>
    <row r="136" spans="1:7" s="426" customFormat="1">
      <c r="A136" s="346" t="s">
        <v>28</v>
      </c>
      <c r="B136" s="347" t="s">
        <v>29</v>
      </c>
      <c r="C136" s="656">
        <v>6500000</v>
      </c>
      <c r="D136" s="348">
        <f>'[60]LRS - 1292.007.051 D'!$G$42</f>
        <v>1500000</v>
      </c>
      <c r="E136" s="348"/>
      <c r="F136" s="348">
        <f>C136-D136+E136</f>
        <v>5000000</v>
      </c>
      <c r="G136" s="399"/>
    </row>
    <row r="137" spans="1:7" s="427" customFormat="1">
      <c r="A137" s="407"/>
      <c r="B137" s="408"/>
      <c r="C137" s="409"/>
      <c r="D137" s="409"/>
      <c r="E137" s="409"/>
      <c r="F137" s="409"/>
      <c r="G137" s="410"/>
    </row>
    <row r="138" spans="1:7" s="376" customFormat="1" ht="30.75" thickBot="1">
      <c r="A138" s="373" t="s">
        <v>561</v>
      </c>
      <c r="B138" s="374" t="s">
        <v>562</v>
      </c>
      <c r="C138" s="375">
        <f t="shared" ref="C138:F139" si="89">SUM(C139)</f>
        <v>19000000</v>
      </c>
      <c r="D138" s="375">
        <f t="shared" si="89"/>
        <v>15561200</v>
      </c>
      <c r="E138" s="375">
        <f t="shared" si="89"/>
        <v>0</v>
      </c>
      <c r="F138" s="375">
        <f t="shared" si="89"/>
        <v>3438800</v>
      </c>
      <c r="G138" s="262">
        <f t="shared" ref="G138:G140" si="90">D138/C138*100%</f>
        <v>0.81901052631578952</v>
      </c>
    </row>
    <row r="139" spans="1:7" s="271" customFormat="1" ht="16.5" thickTop="1">
      <c r="A139" s="324" t="s">
        <v>593</v>
      </c>
      <c r="B139" s="325" t="s">
        <v>700</v>
      </c>
      <c r="C139" s="326">
        <f t="shared" si="89"/>
        <v>19000000</v>
      </c>
      <c r="D139" s="326">
        <f t="shared" si="89"/>
        <v>15561200</v>
      </c>
      <c r="E139" s="326">
        <f t="shared" si="89"/>
        <v>0</v>
      </c>
      <c r="F139" s="326">
        <f t="shared" si="89"/>
        <v>3438800</v>
      </c>
      <c r="G139" s="421">
        <f t="shared" si="90"/>
        <v>0.81901052631578952</v>
      </c>
    </row>
    <row r="140" spans="1:7" s="272" customFormat="1" ht="15">
      <c r="A140" s="239" t="s">
        <v>630</v>
      </c>
      <c r="B140" s="240" t="s">
        <v>631</v>
      </c>
      <c r="C140" s="241">
        <f>C141</f>
        <v>19000000</v>
      </c>
      <c r="D140" s="241">
        <f>D141</f>
        <v>15561200</v>
      </c>
      <c r="E140" s="241">
        <f t="shared" ref="E140:F140" si="91">E141</f>
        <v>0</v>
      </c>
      <c r="F140" s="241">
        <f t="shared" si="91"/>
        <v>3438800</v>
      </c>
      <c r="G140" s="401">
        <f t="shared" si="90"/>
        <v>0.81901052631578952</v>
      </c>
    </row>
    <row r="141" spans="1:7" s="275" customFormat="1" ht="15">
      <c r="A141" s="385" t="s">
        <v>16</v>
      </c>
      <c r="B141" s="386" t="s">
        <v>632</v>
      </c>
      <c r="C141" s="387">
        <f>SUM(C142:C142)</f>
        <v>19000000</v>
      </c>
      <c r="D141" s="387">
        <f>SUM(D142:D142)</f>
        <v>15561200</v>
      </c>
      <c r="E141" s="387">
        <f t="shared" ref="E141:F141" si="92">SUM(E142:E142)</f>
        <v>0</v>
      </c>
      <c r="F141" s="387">
        <f t="shared" si="92"/>
        <v>3438800</v>
      </c>
      <c r="G141" s="402">
        <f t="shared" ref="G141" si="93">D141/C141*100%</f>
        <v>0.81901052631578952</v>
      </c>
    </row>
    <row r="142" spans="1:7">
      <c r="A142" s="337" t="s">
        <v>635</v>
      </c>
      <c r="B142" s="338" t="s">
        <v>636</v>
      </c>
      <c r="C142" s="339">
        <v>19000000</v>
      </c>
      <c r="D142" s="339">
        <f>'[61]LRS - 1294.994.002 A'!$G$21</f>
        <v>15561200</v>
      </c>
      <c r="E142" s="339"/>
      <c r="F142" s="339">
        <f>C142-D142+E142</f>
        <v>3438800</v>
      </c>
      <c r="G142" s="395"/>
    </row>
    <row r="146" spans="3:3" s="40" customFormat="1">
      <c r="C146" s="41"/>
    </row>
    <row r="147" spans="3:3" s="40" customFormat="1" ht="6" customHeight="1">
      <c r="C147" s="41"/>
    </row>
    <row r="148" spans="3:3" s="40" customFormat="1">
      <c r="C148" s="41"/>
    </row>
    <row r="149" spans="3:3" s="40" customFormat="1">
      <c r="C149" s="41"/>
    </row>
    <row r="150" spans="3:3" s="40" customFormat="1">
      <c r="C150" s="41"/>
    </row>
    <row r="151" spans="3:3" s="40" customFormat="1">
      <c r="C151" s="41"/>
    </row>
    <row r="152" spans="3:3" s="40" customFormat="1">
      <c r="C152" s="41"/>
    </row>
    <row r="153" spans="3:3" s="40" customFormat="1">
      <c r="C153" s="41"/>
    </row>
    <row r="154" spans="3:3" s="40" customFormat="1">
      <c r="C154" s="41"/>
    </row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2"/>
  <dimension ref="A1:H43"/>
  <sheetViews>
    <sheetView view="pageBreakPreview" zoomScale="70" zoomScaleNormal="85" zoomScaleSheetLayoutView="70" workbookViewId="0">
      <selection activeCell="D28" sqref="D28"/>
    </sheetView>
  </sheetViews>
  <sheetFormatPr defaultRowHeight="15.75"/>
  <cols>
    <col min="1" max="1" width="12.85546875" style="40" customWidth="1"/>
    <col min="2" max="2" width="67.42578125" style="40" customWidth="1"/>
    <col min="3" max="3" width="18.28515625" style="41" bestFit="1" customWidth="1"/>
    <col min="4" max="4" width="22.42578125" style="44" customWidth="1"/>
    <col min="5" max="5" width="18.7109375" style="44" customWidth="1"/>
    <col min="6" max="6" width="19" style="44" customWidth="1"/>
    <col min="7" max="7" width="11.140625" style="44" customWidth="1"/>
    <col min="8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19"/>
      <c r="B4" s="20"/>
      <c r="C4" s="21"/>
    </row>
    <row r="5" spans="1:8">
      <c r="A5" s="103" t="s">
        <v>798</v>
      </c>
      <c r="B5" s="20"/>
      <c r="C5" s="689">
        <v>625130000</v>
      </c>
      <c r="D5" s="499">
        <f>C5-C9</f>
        <v>0</v>
      </c>
      <c r="E5" s="470"/>
    </row>
    <row r="6" spans="1:8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>
      <c r="A7" s="735"/>
      <c r="B7" s="736"/>
      <c r="C7" s="736"/>
      <c r="D7" s="735"/>
      <c r="E7" s="735"/>
      <c r="F7" s="735"/>
      <c r="G7" s="735"/>
      <c r="H7" s="513" t="s">
        <v>807</v>
      </c>
    </row>
    <row r="8" spans="1:8">
      <c r="A8" s="414">
        <v>1</v>
      </c>
      <c r="B8" s="415">
        <v>2</v>
      </c>
      <c r="C8" s="415">
        <v>3</v>
      </c>
      <c r="D8" s="415">
        <v>4</v>
      </c>
      <c r="E8" s="415">
        <v>5</v>
      </c>
      <c r="F8" s="415">
        <v>6</v>
      </c>
      <c r="G8" s="415">
        <v>7</v>
      </c>
      <c r="H8" s="546" t="s">
        <v>818</v>
      </c>
    </row>
    <row r="9" spans="1:8" s="417" customFormat="1" ht="16.5" thickBot="1">
      <c r="A9" s="327" t="s">
        <v>0</v>
      </c>
      <c r="B9" s="328" t="s">
        <v>1</v>
      </c>
      <c r="C9" s="329">
        <f>SUM(C10,C34)</f>
        <v>625130000</v>
      </c>
      <c r="D9" s="329">
        <f>SUM(D10,D34)</f>
        <v>266987200</v>
      </c>
      <c r="E9" s="329">
        <f t="shared" ref="E9:F9" si="0">SUM(E10,E34)</f>
        <v>0</v>
      </c>
      <c r="F9" s="329">
        <f t="shared" si="0"/>
        <v>358142800</v>
      </c>
      <c r="G9" s="412">
        <f t="shared" ref="G9:G13" si="1">D9/C9*100%</f>
        <v>0.42709068513749138</v>
      </c>
      <c r="H9" s="637" t="s">
        <v>849</v>
      </c>
    </row>
    <row r="10" spans="1:8" s="376" customFormat="1" ht="30.75" thickBot="1">
      <c r="A10" s="373" t="s">
        <v>105</v>
      </c>
      <c r="B10" s="374" t="s">
        <v>106</v>
      </c>
      <c r="C10" s="375">
        <f>SUM(C11)</f>
        <v>609930000</v>
      </c>
      <c r="D10" s="375">
        <f>SUM(D11)</f>
        <v>251787200</v>
      </c>
      <c r="E10" s="375">
        <f t="shared" ref="E10:F10" si="2">SUM(E11)</f>
        <v>0</v>
      </c>
      <c r="F10" s="375">
        <f t="shared" si="2"/>
        <v>358142800</v>
      </c>
      <c r="G10" s="262">
        <f t="shared" si="1"/>
        <v>0.41281327365435377</v>
      </c>
      <c r="H10" s="686" t="s">
        <v>863</v>
      </c>
    </row>
    <row r="11" spans="1:8" s="271" customFormat="1" ht="30.75" thickTop="1">
      <c r="A11" s="324" t="s">
        <v>341</v>
      </c>
      <c r="B11" s="325" t="s">
        <v>704</v>
      </c>
      <c r="C11" s="326">
        <f t="shared" ref="C11:F11" si="3">C12</f>
        <v>609930000</v>
      </c>
      <c r="D11" s="326">
        <f t="shared" si="3"/>
        <v>251787200</v>
      </c>
      <c r="E11" s="326">
        <f t="shared" si="3"/>
        <v>0</v>
      </c>
      <c r="F11" s="326">
        <f t="shared" si="3"/>
        <v>358142800</v>
      </c>
      <c r="G11" s="421">
        <f t="shared" si="1"/>
        <v>0.41281327365435377</v>
      </c>
    </row>
    <row r="12" spans="1:8" s="272" customFormat="1" ht="15">
      <c r="A12" s="239" t="s">
        <v>8</v>
      </c>
      <c r="B12" s="240" t="s">
        <v>343</v>
      </c>
      <c r="C12" s="241">
        <f t="shared" ref="C12:D12" si="4">SUM(C13,C19,C24,C26,C29,C31)</f>
        <v>609930000</v>
      </c>
      <c r="D12" s="241">
        <f t="shared" si="4"/>
        <v>251787200</v>
      </c>
      <c r="E12" s="241">
        <f t="shared" ref="E12:F12" si="5">SUM(E13,E19,E24,E26,E29,E31)</f>
        <v>0</v>
      </c>
      <c r="F12" s="241">
        <f t="shared" si="5"/>
        <v>358142800</v>
      </c>
      <c r="G12" s="401">
        <f t="shared" si="1"/>
        <v>0.41281327365435377</v>
      </c>
    </row>
    <row r="13" spans="1:8" s="275" customFormat="1" ht="15">
      <c r="A13" s="385" t="s">
        <v>16</v>
      </c>
      <c r="B13" s="386" t="s">
        <v>344</v>
      </c>
      <c r="C13" s="387">
        <f t="shared" ref="C13:D13" si="6">SUM(C14:C18)</f>
        <v>407246000</v>
      </c>
      <c r="D13" s="387">
        <f t="shared" si="6"/>
        <v>127546300</v>
      </c>
      <c r="E13" s="387">
        <f t="shared" ref="E13:F13" si="7">SUM(E14:E18)</f>
        <v>0</v>
      </c>
      <c r="F13" s="387">
        <f t="shared" si="7"/>
        <v>279699700</v>
      </c>
      <c r="G13" s="402">
        <f t="shared" si="1"/>
        <v>0.31319227199284955</v>
      </c>
    </row>
    <row r="14" spans="1:8" s="425" customFormat="1">
      <c r="A14" s="366" t="s">
        <v>10</v>
      </c>
      <c r="B14" s="367" t="s">
        <v>11</v>
      </c>
      <c r="C14" s="670">
        <v>28000000</v>
      </c>
      <c r="D14" s="368">
        <f>'[62]TP - 1292.006.051 A'!$G$21</f>
        <v>26931300</v>
      </c>
      <c r="E14" s="368"/>
      <c r="F14" s="368">
        <f>C14-D14+E14</f>
        <v>1068700</v>
      </c>
      <c r="G14" s="397"/>
    </row>
    <row r="15" spans="1:8" s="426" customFormat="1">
      <c r="A15" s="346" t="s">
        <v>83</v>
      </c>
      <c r="B15" s="347" t="s">
        <v>84</v>
      </c>
      <c r="C15" s="656">
        <v>0</v>
      </c>
      <c r="D15" s="348"/>
      <c r="E15" s="348"/>
      <c r="F15" s="348">
        <f>C15-D15+E15</f>
        <v>0</v>
      </c>
      <c r="G15" s="399"/>
    </row>
    <row r="16" spans="1:8" s="426" customFormat="1">
      <c r="A16" s="346" t="s">
        <v>28</v>
      </c>
      <c r="B16" s="347" t="s">
        <v>29</v>
      </c>
      <c r="C16" s="697">
        <v>242607000</v>
      </c>
      <c r="D16" s="348">
        <f>'[62]TP - 1292.006.051 A'!$G$63</f>
        <v>52607000</v>
      </c>
      <c r="E16" s="348"/>
      <c r="F16" s="348">
        <f>C16-D16+E16</f>
        <v>190000000</v>
      </c>
      <c r="G16" s="399"/>
    </row>
    <row r="17" spans="1:7" s="669" customFormat="1">
      <c r="A17" s="657">
        <v>522141</v>
      </c>
      <c r="B17" s="658" t="s">
        <v>78</v>
      </c>
      <c r="C17" s="697">
        <v>0</v>
      </c>
      <c r="D17" s="656"/>
      <c r="E17" s="656"/>
      <c r="F17" s="656">
        <f>C17-D17+E17</f>
        <v>0</v>
      </c>
      <c r="G17" s="668"/>
    </row>
    <row r="18" spans="1:7" s="427" customFormat="1">
      <c r="A18" s="407" t="s">
        <v>12</v>
      </c>
      <c r="B18" s="408" t="s">
        <v>13</v>
      </c>
      <c r="C18" s="661">
        <v>136639000</v>
      </c>
      <c r="D18" s="409">
        <f>'[62]TP - 1292.006.051 A'!$G$84</f>
        <v>48008000</v>
      </c>
      <c r="E18" s="409"/>
      <c r="F18" s="409">
        <f>C18-D18+E18</f>
        <v>88631000</v>
      </c>
      <c r="G18" s="410"/>
    </row>
    <row r="19" spans="1:7" s="275" customFormat="1" ht="15">
      <c r="A19" s="385" t="s">
        <v>18</v>
      </c>
      <c r="B19" s="531" t="s">
        <v>816</v>
      </c>
      <c r="C19" s="387">
        <f t="shared" ref="C19:D19" si="8">SUM(C20:C23)</f>
        <v>35472000</v>
      </c>
      <c r="D19" s="387">
        <f t="shared" si="8"/>
        <v>0</v>
      </c>
      <c r="E19" s="387">
        <f t="shared" ref="E19:F19" si="9">SUM(E20:E23)</f>
        <v>0</v>
      </c>
      <c r="F19" s="387">
        <f t="shared" si="9"/>
        <v>35472000</v>
      </c>
      <c r="G19" s="402">
        <f t="shared" ref="G19" si="10">D19/C19*100%</f>
        <v>0</v>
      </c>
    </row>
    <row r="20" spans="1:7" s="425" customFormat="1">
      <c r="A20" s="366" t="s">
        <v>10</v>
      </c>
      <c r="B20" s="367" t="s">
        <v>11</v>
      </c>
      <c r="C20" s="532">
        <v>15550000</v>
      </c>
      <c r="D20" s="368"/>
      <c r="E20" s="368"/>
      <c r="F20" s="368">
        <f>C20-D20+E20</f>
        <v>15550000</v>
      </c>
      <c r="G20" s="397"/>
    </row>
    <row r="21" spans="1:7" s="426" customFormat="1">
      <c r="A21" s="346" t="s">
        <v>28</v>
      </c>
      <c r="B21" s="347" t="s">
        <v>29</v>
      </c>
      <c r="C21" s="473">
        <v>0</v>
      </c>
      <c r="D21" s="348"/>
      <c r="E21" s="348"/>
      <c r="F21" s="348">
        <f>C21-D21+E21</f>
        <v>0</v>
      </c>
      <c r="G21" s="399"/>
    </row>
    <row r="22" spans="1:7" s="426" customFormat="1">
      <c r="A22" s="346" t="s">
        <v>33</v>
      </c>
      <c r="B22" s="347" t="s">
        <v>34</v>
      </c>
      <c r="C22" s="528">
        <v>12200000</v>
      </c>
      <c r="D22" s="348"/>
      <c r="E22" s="348"/>
      <c r="F22" s="348">
        <f>C22-D22+E22</f>
        <v>12200000</v>
      </c>
      <c r="G22" s="399"/>
    </row>
    <row r="23" spans="1:7" s="427" customFormat="1">
      <c r="A23" s="407" t="s">
        <v>12</v>
      </c>
      <c r="B23" s="408" t="s">
        <v>13</v>
      </c>
      <c r="C23" s="533">
        <v>7722000</v>
      </c>
      <c r="D23" s="409"/>
      <c r="E23" s="409"/>
      <c r="F23" s="409">
        <f>C23-D23+E23</f>
        <v>7722000</v>
      </c>
      <c r="G23" s="410"/>
    </row>
    <row r="24" spans="1:7" s="275" customFormat="1" ht="15">
      <c r="A24" s="385" t="s">
        <v>42</v>
      </c>
      <c r="B24" s="386" t="s">
        <v>346</v>
      </c>
      <c r="C24" s="387">
        <f t="shared" ref="C24:F24" si="11">C25</f>
        <v>0</v>
      </c>
      <c r="D24" s="387">
        <f t="shared" si="11"/>
        <v>0</v>
      </c>
      <c r="E24" s="387">
        <f t="shared" si="11"/>
        <v>0</v>
      </c>
      <c r="F24" s="387">
        <f t="shared" si="11"/>
        <v>0</v>
      </c>
      <c r="G24" s="402" t="e">
        <f t="shared" ref="G24" si="12">D24/C24*100%</f>
        <v>#DIV/0!</v>
      </c>
    </row>
    <row r="25" spans="1:7">
      <c r="A25" s="337" t="s">
        <v>101</v>
      </c>
      <c r="B25" s="338" t="s">
        <v>102</v>
      </c>
      <c r="C25" s="559">
        <v>0</v>
      </c>
      <c r="D25" s="339"/>
      <c r="E25" s="339"/>
      <c r="F25" s="339">
        <f>C25-D25+E25</f>
        <v>0</v>
      </c>
      <c r="G25" s="395"/>
    </row>
    <row r="26" spans="1:7" s="275" customFormat="1" ht="15">
      <c r="A26" s="385" t="s">
        <v>44</v>
      </c>
      <c r="B26" s="386" t="s">
        <v>347</v>
      </c>
      <c r="C26" s="387">
        <f t="shared" ref="C26:D26" si="13">SUM(C27:C28)</f>
        <v>125212000</v>
      </c>
      <c r="D26" s="387">
        <f t="shared" si="13"/>
        <v>124240900</v>
      </c>
      <c r="E26" s="387">
        <f t="shared" ref="E26:F26" si="14">SUM(E27:E28)</f>
        <v>0</v>
      </c>
      <c r="F26" s="387">
        <f t="shared" si="14"/>
        <v>971100</v>
      </c>
      <c r="G26" s="402">
        <f t="shared" ref="G26" si="15">D26/C26*100%</f>
        <v>0.99224435357633456</v>
      </c>
    </row>
    <row r="27" spans="1:7" s="425" customFormat="1">
      <c r="A27" s="366" t="s">
        <v>10</v>
      </c>
      <c r="B27" s="367" t="s">
        <v>11</v>
      </c>
      <c r="C27" s="368">
        <v>2800000</v>
      </c>
      <c r="D27" s="368">
        <f>'[62]TP - 1292.006.051 D'!$G$21</f>
        <v>2784000</v>
      </c>
      <c r="E27" s="368"/>
      <c r="F27" s="368">
        <f>C27-D27+E27</f>
        <v>16000</v>
      </c>
      <c r="G27" s="397"/>
    </row>
    <row r="28" spans="1:7" s="427" customFormat="1">
      <c r="A28" s="407" t="s">
        <v>12</v>
      </c>
      <c r="B28" s="408" t="s">
        <v>13</v>
      </c>
      <c r="C28" s="409">
        <v>122412000</v>
      </c>
      <c r="D28" s="409">
        <f>'[62]TP - 1292.006.051 D'!$G$42</f>
        <v>121456900</v>
      </c>
      <c r="E28" s="409"/>
      <c r="F28" s="409">
        <f>C28-D28+E28</f>
        <v>955100</v>
      </c>
      <c r="G28" s="410"/>
    </row>
    <row r="29" spans="1:7" s="275" customFormat="1" ht="15">
      <c r="A29" s="385" t="s">
        <v>46</v>
      </c>
      <c r="B29" s="386" t="s">
        <v>348</v>
      </c>
      <c r="C29" s="387">
        <f t="shared" ref="C29:F29" si="16">C30</f>
        <v>42000000</v>
      </c>
      <c r="D29" s="387">
        <f t="shared" si="16"/>
        <v>0</v>
      </c>
      <c r="E29" s="387">
        <f t="shared" si="16"/>
        <v>0</v>
      </c>
      <c r="F29" s="387">
        <f t="shared" si="16"/>
        <v>42000000</v>
      </c>
      <c r="G29" s="402">
        <f t="shared" ref="G29" si="17">D29/C29*100%</f>
        <v>0</v>
      </c>
    </row>
    <row r="30" spans="1:7">
      <c r="A30" s="337" t="s">
        <v>101</v>
      </c>
      <c r="B30" s="338" t="s">
        <v>102</v>
      </c>
      <c r="C30" s="339">
        <v>42000000</v>
      </c>
      <c r="D30" s="339"/>
      <c r="E30" s="339"/>
      <c r="F30" s="339">
        <f>C30-D30+E30</f>
        <v>42000000</v>
      </c>
      <c r="G30" s="395"/>
    </row>
    <row r="31" spans="1:7" s="275" customFormat="1" ht="30">
      <c r="A31" s="385" t="s">
        <v>54</v>
      </c>
      <c r="B31" s="386" t="s">
        <v>349</v>
      </c>
      <c r="C31" s="387">
        <f t="shared" ref="C31:F31" si="18">C32</f>
        <v>0</v>
      </c>
      <c r="D31" s="387">
        <f t="shared" si="18"/>
        <v>0</v>
      </c>
      <c r="E31" s="387">
        <f t="shared" si="18"/>
        <v>0</v>
      </c>
      <c r="F31" s="387">
        <f t="shared" si="18"/>
        <v>0</v>
      </c>
      <c r="G31" s="402" t="e">
        <f t="shared" ref="G31" si="19">D31/C31*100%</f>
        <v>#DIV/0!</v>
      </c>
    </row>
    <row r="32" spans="1:7">
      <c r="A32" s="366" t="s">
        <v>101</v>
      </c>
      <c r="B32" s="367" t="s">
        <v>102</v>
      </c>
      <c r="C32" s="474">
        <v>0</v>
      </c>
      <c r="D32" s="368"/>
      <c r="E32" s="368"/>
      <c r="F32" s="368">
        <f>C32-D32+E32</f>
        <v>0</v>
      </c>
      <c r="G32" s="397"/>
    </row>
    <row r="33" spans="1:7" s="428" customFormat="1">
      <c r="A33" s="432"/>
      <c r="B33" s="433"/>
      <c r="C33" s="434"/>
      <c r="D33" s="434"/>
      <c r="E33" s="434"/>
      <c r="F33" s="434"/>
      <c r="G33" s="435"/>
    </row>
    <row r="34" spans="1:7" s="376" customFormat="1" thickBot="1">
      <c r="A34" s="373" t="s">
        <v>561</v>
      </c>
      <c r="B34" s="380" t="s">
        <v>562</v>
      </c>
      <c r="C34" s="375">
        <f t="shared" ref="C34:F36" si="20">SUM(C35)</f>
        <v>15200000</v>
      </c>
      <c r="D34" s="375">
        <f t="shared" si="20"/>
        <v>15200000</v>
      </c>
      <c r="E34" s="375">
        <f t="shared" si="20"/>
        <v>0</v>
      </c>
      <c r="F34" s="375">
        <f t="shared" si="20"/>
        <v>0</v>
      </c>
      <c r="G34" s="262">
        <f t="shared" ref="G34:G36" si="21">D34/C34*100%</f>
        <v>1</v>
      </c>
    </row>
    <row r="35" spans="1:7" s="271" customFormat="1" ht="16.5" thickTop="1">
      <c r="A35" s="324" t="s">
        <v>593</v>
      </c>
      <c r="B35" s="325" t="s">
        <v>700</v>
      </c>
      <c r="C35" s="326">
        <f t="shared" si="20"/>
        <v>15200000</v>
      </c>
      <c r="D35" s="326">
        <f t="shared" si="20"/>
        <v>15200000</v>
      </c>
      <c r="E35" s="326">
        <f t="shared" si="20"/>
        <v>0</v>
      </c>
      <c r="F35" s="326">
        <f t="shared" si="20"/>
        <v>0</v>
      </c>
      <c r="G35" s="421">
        <f t="shared" si="21"/>
        <v>1</v>
      </c>
    </row>
    <row r="36" spans="1:7" s="272" customFormat="1" ht="15">
      <c r="A36" s="239" t="s">
        <v>630</v>
      </c>
      <c r="B36" s="240" t="s">
        <v>631</v>
      </c>
      <c r="C36" s="241">
        <f>SUM(C37)</f>
        <v>15200000</v>
      </c>
      <c r="D36" s="241">
        <f>SUM(D37)</f>
        <v>15200000</v>
      </c>
      <c r="E36" s="241">
        <f t="shared" si="20"/>
        <v>0</v>
      </c>
      <c r="F36" s="241">
        <f t="shared" si="20"/>
        <v>0</v>
      </c>
      <c r="G36" s="401">
        <f t="shared" si="21"/>
        <v>1</v>
      </c>
    </row>
    <row r="37" spans="1:7" s="275" customFormat="1" ht="15">
      <c r="A37" s="385" t="s">
        <v>16</v>
      </c>
      <c r="B37" s="386" t="s">
        <v>632</v>
      </c>
      <c r="C37" s="387">
        <f>SUM(C38:C38)</f>
        <v>15200000</v>
      </c>
      <c r="D37" s="387">
        <f>SUM(D38:D38)</f>
        <v>15200000</v>
      </c>
      <c r="E37" s="387">
        <f t="shared" ref="E37:F37" si="22">SUM(E38:E38)</f>
        <v>0</v>
      </c>
      <c r="F37" s="387">
        <f t="shared" si="22"/>
        <v>0</v>
      </c>
      <c r="G37" s="402">
        <f t="shared" ref="G37" si="23">D37/C37*100%</f>
        <v>1</v>
      </c>
    </row>
    <row r="38" spans="1:7">
      <c r="A38" s="337" t="s">
        <v>635</v>
      </c>
      <c r="B38" s="338" t="s">
        <v>636</v>
      </c>
      <c r="C38" s="339">
        <v>15200000</v>
      </c>
      <c r="D38" s="339">
        <f>'[63]TP - 1294.994.002 A'!$G$21</f>
        <v>15200000</v>
      </c>
      <c r="E38" s="339"/>
      <c r="F38" s="339">
        <f>C38-D38+E38</f>
        <v>0</v>
      </c>
      <c r="G38" s="395"/>
    </row>
    <row r="43" spans="1:7" ht="6" customHeight="1"/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854"/>
  <sheetViews>
    <sheetView view="pageBreakPreview" zoomScale="85" zoomScaleNormal="70" zoomScaleSheetLayoutView="85" workbookViewId="0">
      <selection activeCell="C27" sqref="C27"/>
    </sheetView>
  </sheetViews>
  <sheetFormatPr defaultRowHeight="15"/>
  <cols>
    <col min="1" max="1" width="15.7109375" style="17" customWidth="1"/>
    <col min="2" max="2" width="67.42578125" style="17" customWidth="1"/>
    <col min="3" max="4" width="19.5703125" style="18" bestFit="1" customWidth="1"/>
    <col min="5" max="5" width="18.28515625" style="18" customWidth="1"/>
    <col min="6" max="6" width="19.7109375" style="17" bestFit="1" customWidth="1"/>
    <col min="7" max="7" width="9.140625" style="2"/>
    <col min="8" max="8" width="13.28515625" style="2" customWidth="1"/>
    <col min="9" max="16384" width="9.140625" style="2"/>
  </cols>
  <sheetData>
    <row r="1" spans="1:6" ht="18.75">
      <c r="A1" s="713" t="s">
        <v>690</v>
      </c>
      <c r="B1" s="713"/>
      <c r="C1" s="713"/>
      <c r="D1" s="713"/>
      <c r="E1" s="713"/>
      <c r="F1" s="713"/>
    </row>
    <row r="2" spans="1:6" ht="18.75">
      <c r="A2" s="713" t="s">
        <v>691</v>
      </c>
      <c r="B2" s="713"/>
      <c r="C2" s="713"/>
      <c r="D2" s="713"/>
      <c r="E2" s="713"/>
      <c r="F2" s="713"/>
    </row>
    <row r="3" spans="1:6" ht="15.75">
      <c r="A3" s="19"/>
      <c r="B3" s="20"/>
      <c r="C3" s="21"/>
      <c r="D3" s="21"/>
      <c r="E3" s="21"/>
      <c r="F3" s="22"/>
    </row>
    <row r="4" spans="1:6" ht="19.5" thickBot="1">
      <c r="A4" s="23" t="s">
        <v>693</v>
      </c>
      <c r="B4" s="20"/>
      <c r="C4" s="21"/>
      <c r="D4" s="21"/>
      <c r="E4" s="21"/>
      <c r="F4" s="22"/>
    </row>
    <row r="5" spans="1:6" ht="15.75">
      <c r="A5" s="718" t="s">
        <v>678</v>
      </c>
      <c r="B5" s="720" t="s">
        <v>679</v>
      </c>
      <c r="C5" s="722" t="s">
        <v>680</v>
      </c>
      <c r="D5" s="723"/>
      <c r="E5" s="724"/>
      <c r="F5" s="710" t="s">
        <v>681</v>
      </c>
    </row>
    <row r="6" spans="1:6" ht="15.75">
      <c r="A6" s="719"/>
      <c r="B6" s="721"/>
      <c r="C6" s="714" t="s">
        <v>682</v>
      </c>
      <c r="D6" s="715"/>
      <c r="E6" s="716" t="s">
        <v>683</v>
      </c>
      <c r="F6" s="711"/>
    </row>
    <row r="7" spans="1:6" ht="31.5">
      <c r="A7" s="719"/>
      <c r="B7" s="721"/>
      <c r="C7" s="8" t="s">
        <v>684</v>
      </c>
      <c r="D7" s="9" t="s">
        <v>685</v>
      </c>
      <c r="E7" s="717"/>
      <c r="F7" s="712"/>
    </row>
    <row r="8" spans="1:6" s="15" customFormat="1" ht="16.5" thickBot="1">
      <c r="A8" s="10">
        <v>1</v>
      </c>
      <c r="B8" s="11">
        <v>2</v>
      </c>
      <c r="C8" s="12">
        <v>3</v>
      </c>
      <c r="D8" s="13">
        <v>4</v>
      </c>
      <c r="E8" s="12">
        <v>5</v>
      </c>
      <c r="F8" s="14">
        <v>6</v>
      </c>
    </row>
    <row r="9" spans="1:6" s="6" customFormat="1" ht="15.75">
      <c r="A9" s="24" t="s">
        <v>0</v>
      </c>
      <c r="B9" s="25" t="s">
        <v>1</v>
      </c>
      <c r="C9" s="26">
        <f>SUM(C10,C165,C1351,C1627)</f>
        <v>278813522000</v>
      </c>
      <c r="D9" s="26" t="e">
        <f t="shared" ref="D9:E9" si="0">SUM(D10,D165,D1351,D1627)</f>
        <v>#REF!</v>
      </c>
      <c r="E9" s="26">
        <f t="shared" si="0"/>
        <v>10559039000</v>
      </c>
      <c r="F9" s="27" t="e">
        <f>SUM(C9:E9)</f>
        <v>#REF!</v>
      </c>
    </row>
    <row r="10" spans="1:6" s="6" customFormat="1" ht="15.75">
      <c r="A10" s="28" t="s">
        <v>2</v>
      </c>
      <c r="B10" s="29" t="s">
        <v>3</v>
      </c>
      <c r="C10" s="30">
        <f t="shared" ref="C10:E10" si="1">SUM(C11,C41,C84,C95,C111,C137)</f>
        <v>0</v>
      </c>
      <c r="D10" s="30">
        <f t="shared" si="1"/>
        <v>3812967000</v>
      </c>
      <c r="E10" s="30">
        <f t="shared" si="1"/>
        <v>0</v>
      </c>
      <c r="F10" s="31">
        <f t="shared" ref="F10:F73" si="2">SUM(C10:E10)</f>
        <v>3812967000</v>
      </c>
    </row>
    <row r="11" spans="1:6" s="6" customFormat="1" ht="15.75">
      <c r="A11" s="28" t="s">
        <v>4</v>
      </c>
      <c r="B11" s="29" t="s">
        <v>735</v>
      </c>
      <c r="C11" s="30">
        <f t="shared" ref="C11:E11" si="3">SUM(C12,C30)</f>
        <v>0</v>
      </c>
      <c r="D11" s="30">
        <f t="shared" si="3"/>
        <v>725607000</v>
      </c>
      <c r="E11" s="30">
        <f t="shared" si="3"/>
        <v>0</v>
      </c>
      <c r="F11" s="31">
        <f t="shared" si="2"/>
        <v>725607000</v>
      </c>
    </row>
    <row r="12" spans="1:6" s="6" customFormat="1" ht="15.75">
      <c r="A12" s="28" t="s">
        <v>6</v>
      </c>
      <c r="B12" s="29" t="s">
        <v>7</v>
      </c>
      <c r="C12" s="30">
        <f t="shared" ref="C12:E12" si="4">SUM(C13,C16,C23)</f>
        <v>0</v>
      </c>
      <c r="D12" s="30">
        <f t="shared" si="4"/>
        <v>513407000</v>
      </c>
      <c r="E12" s="30">
        <f t="shared" si="4"/>
        <v>0</v>
      </c>
      <c r="F12" s="31">
        <f t="shared" si="2"/>
        <v>513407000</v>
      </c>
    </row>
    <row r="13" spans="1:6" s="6" customFormat="1" ht="15.75">
      <c r="A13" s="28" t="s">
        <v>8</v>
      </c>
      <c r="B13" s="29" t="s">
        <v>9</v>
      </c>
      <c r="C13" s="30">
        <f t="shared" ref="C13:E13" si="5">SUM(C14:C15)</f>
        <v>0</v>
      </c>
      <c r="D13" s="30">
        <f t="shared" si="5"/>
        <v>107364000</v>
      </c>
      <c r="E13" s="30">
        <f t="shared" si="5"/>
        <v>0</v>
      </c>
      <c r="F13" s="31">
        <f t="shared" si="2"/>
        <v>107364000</v>
      </c>
    </row>
    <row r="14" spans="1:6" ht="15.75">
      <c r="A14" s="32" t="s">
        <v>10</v>
      </c>
      <c r="B14" s="33" t="s">
        <v>11</v>
      </c>
      <c r="C14" s="34">
        <v>0</v>
      </c>
      <c r="D14" s="34">
        <v>4150000</v>
      </c>
      <c r="E14" s="34">
        <v>0</v>
      </c>
      <c r="F14" s="35">
        <f t="shared" si="2"/>
        <v>4150000</v>
      </c>
    </row>
    <row r="15" spans="1:6" ht="15.75">
      <c r="A15" s="32" t="s">
        <v>12</v>
      </c>
      <c r="B15" s="33" t="s">
        <v>13</v>
      </c>
      <c r="C15" s="34">
        <v>0</v>
      </c>
      <c r="D15" s="34">
        <v>103214000</v>
      </c>
      <c r="E15" s="34">
        <v>0</v>
      </c>
      <c r="F15" s="35">
        <f t="shared" si="2"/>
        <v>103214000</v>
      </c>
    </row>
    <row r="16" spans="1:6" s="6" customFormat="1" ht="15.75">
      <c r="A16" s="28" t="s">
        <v>14</v>
      </c>
      <c r="B16" s="29" t="s">
        <v>15</v>
      </c>
      <c r="C16" s="30">
        <f t="shared" ref="C16:E16" si="6">SUM(C17,C20)</f>
        <v>0</v>
      </c>
      <c r="D16" s="30">
        <f t="shared" si="6"/>
        <v>121823000</v>
      </c>
      <c r="E16" s="30">
        <f t="shared" si="6"/>
        <v>0</v>
      </c>
      <c r="F16" s="31">
        <f t="shared" si="2"/>
        <v>121823000</v>
      </c>
    </row>
    <row r="17" spans="1:6" ht="15.75">
      <c r="A17" s="32" t="s">
        <v>16</v>
      </c>
      <c r="B17" s="33" t="s">
        <v>17</v>
      </c>
      <c r="C17" s="34">
        <f t="shared" ref="C17:E17" si="7">SUM(C18:C19)</f>
        <v>0</v>
      </c>
      <c r="D17" s="34">
        <f t="shared" si="7"/>
        <v>105023000</v>
      </c>
      <c r="E17" s="34">
        <f t="shared" si="7"/>
        <v>0</v>
      </c>
      <c r="F17" s="35">
        <f t="shared" si="2"/>
        <v>105023000</v>
      </c>
    </row>
    <row r="18" spans="1:6" ht="15.75">
      <c r="A18" s="32" t="s">
        <v>10</v>
      </c>
      <c r="B18" s="33" t="s">
        <v>11</v>
      </c>
      <c r="C18" s="34">
        <v>0</v>
      </c>
      <c r="D18" s="34">
        <v>4125000</v>
      </c>
      <c r="E18" s="34">
        <v>0</v>
      </c>
      <c r="F18" s="35">
        <f t="shared" si="2"/>
        <v>4125000</v>
      </c>
    </row>
    <row r="19" spans="1:6" ht="15.75">
      <c r="A19" s="32" t="s">
        <v>12</v>
      </c>
      <c r="B19" s="33" t="s">
        <v>13</v>
      </c>
      <c r="C19" s="34">
        <v>0</v>
      </c>
      <c r="D19" s="34">
        <v>100898000</v>
      </c>
      <c r="E19" s="34">
        <v>0</v>
      </c>
      <c r="F19" s="35">
        <f t="shared" si="2"/>
        <v>100898000</v>
      </c>
    </row>
    <row r="20" spans="1:6" ht="15.75">
      <c r="A20" s="32" t="s">
        <v>18</v>
      </c>
      <c r="B20" s="43" t="s">
        <v>19</v>
      </c>
      <c r="C20" s="34">
        <f t="shared" ref="C20:E20" si="8">SUM(C21:C22)</f>
        <v>0</v>
      </c>
      <c r="D20" s="34">
        <f t="shared" si="8"/>
        <v>16800000</v>
      </c>
      <c r="E20" s="34">
        <f t="shared" si="8"/>
        <v>0</v>
      </c>
      <c r="F20" s="35">
        <f t="shared" si="2"/>
        <v>16800000</v>
      </c>
    </row>
    <row r="21" spans="1:6" ht="15.75">
      <c r="A21" s="32" t="s">
        <v>10</v>
      </c>
      <c r="B21" s="33" t="s">
        <v>11</v>
      </c>
      <c r="C21" s="34">
        <v>0</v>
      </c>
      <c r="D21" s="34">
        <v>9600000</v>
      </c>
      <c r="E21" s="34">
        <v>0</v>
      </c>
      <c r="F21" s="35">
        <f t="shared" si="2"/>
        <v>9600000</v>
      </c>
    </row>
    <row r="22" spans="1:6" ht="15.75">
      <c r="A22" s="32" t="s">
        <v>12</v>
      </c>
      <c r="B22" s="33" t="s">
        <v>13</v>
      </c>
      <c r="C22" s="34">
        <v>0</v>
      </c>
      <c r="D22" s="34">
        <v>7200000</v>
      </c>
      <c r="E22" s="34">
        <v>0</v>
      </c>
      <c r="F22" s="35">
        <f t="shared" si="2"/>
        <v>7200000</v>
      </c>
    </row>
    <row r="23" spans="1:6" s="6" customFormat="1" ht="15.75">
      <c r="A23" s="28" t="s">
        <v>20</v>
      </c>
      <c r="B23" s="29" t="s">
        <v>21</v>
      </c>
      <c r="C23" s="30">
        <f t="shared" ref="C23:E23" si="9">SUM(C24,C27)</f>
        <v>0</v>
      </c>
      <c r="D23" s="30">
        <f t="shared" si="9"/>
        <v>284220000</v>
      </c>
      <c r="E23" s="30">
        <f t="shared" si="9"/>
        <v>0</v>
      </c>
      <c r="F23" s="31">
        <f t="shared" si="2"/>
        <v>284220000</v>
      </c>
    </row>
    <row r="24" spans="1:6" ht="15.75">
      <c r="A24" s="32" t="s">
        <v>16</v>
      </c>
      <c r="B24" s="33" t="s">
        <v>22</v>
      </c>
      <c r="C24" s="34">
        <f t="shared" ref="C24:E24" si="10">SUM(C25:C26)</f>
        <v>0</v>
      </c>
      <c r="D24" s="34">
        <f t="shared" si="10"/>
        <v>171280000</v>
      </c>
      <c r="E24" s="34">
        <f t="shared" si="10"/>
        <v>0</v>
      </c>
      <c r="F24" s="35">
        <f t="shared" si="2"/>
        <v>171280000</v>
      </c>
    </row>
    <row r="25" spans="1:6" ht="15.75">
      <c r="A25" s="32" t="s">
        <v>10</v>
      </c>
      <c r="B25" s="33" t="s">
        <v>11</v>
      </c>
      <c r="C25" s="34">
        <v>0</v>
      </c>
      <c r="D25" s="34">
        <v>52000000</v>
      </c>
      <c r="E25" s="34">
        <v>0</v>
      </c>
      <c r="F25" s="35">
        <f t="shared" si="2"/>
        <v>52000000</v>
      </c>
    </row>
    <row r="26" spans="1:6" ht="15.75">
      <c r="A26" s="32" t="s">
        <v>12</v>
      </c>
      <c r="B26" s="33" t="s">
        <v>13</v>
      </c>
      <c r="C26" s="34">
        <v>0</v>
      </c>
      <c r="D26" s="34">
        <v>119280000</v>
      </c>
      <c r="E26" s="34">
        <v>0</v>
      </c>
      <c r="F26" s="35">
        <f t="shared" si="2"/>
        <v>119280000</v>
      </c>
    </row>
    <row r="27" spans="1:6" ht="15.75">
      <c r="A27" s="32" t="s">
        <v>18</v>
      </c>
      <c r="B27" s="33" t="s">
        <v>23</v>
      </c>
      <c r="C27" s="34">
        <f t="shared" ref="C27:E27" si="11">SUM(C28:C29)</f>
        <v>0</v>
      </c>
      <c r="D27" s="34">
        <f t="shared" si="11"/>
        <v>112940000</v>
      </c>
      <c r="E27" s="34">
        <f t="shared" si="11"/>
        <v>0</v>
      </c>
      <c r="F27" s="35">
        <f t="shared" si="2"/>
        <v>112940000</v>
      </c>
    </row>
    <row r="28" spans="1:6" ht="15.75">
      <c r="A28" s="32" t="s">
        <v>10</v>
      </c>
      <c r="B28" s="33" t="s">
        <v>11</v>
      </c>
      <c r="C28" s="34">
        <v>0</v>
      </c>
      <c r="D28" s="34">
        <v>26100000</v>
      </c>
      <c r="E28" s="34">
        <v>0</v>
      </c>
      <c r="F28" s="35">
        <f t="shared" si="2"/>
        <v>26100000</v>
      </c>
    </row>
    <row r="29" spans="1:6" ht="15.75">
      <c r="A29" s="32" t="s">
        <v>12</v>
      </c>
      <c r="B29" s="33" t="s">
        <v>13</v>
      </c>
      <c r="C29" s="34">
        <v>0</v>
      </c>
      <c r="D29" s="34">
        <v>86840000</v>
      </c>
      <c r="E29" s="34">
        <v>0</v>
      </c>
      <c r="F29" s="35">
        <f t="shared" si="2"/>
        <v>86840000</v>
      </c>
    </row>
    <row r="30" spans="1:6" s="6" customFormat="1" ht="15.75">
      <c r="A30" s="28" t="s">
        <v>24</v>
      </c>
      <c r="B30" s="29" t="s">
        <v>25</v>
      </c>
      <c r="C30" s="30">
        <f t="shared" ref="C30:E30" si="12">SUM(C31,C36)</f>
        <v>0</v>
      </c>
      <c r="D30" s="30">
        <f t="shared" si="12"/>
        <v>212200000</v>
      </c>
      <c r="E30" s="30">
        <f t="shared" si="12"/>
        <v>0</v>
      </c>
      <c r="F30" s="31">
        <f t="shared" si="2"/>
        <v>212200000</v>
      </c>
    </row>
    <row r="31" spans="1:6" s="6" customFormat="1" ht="31.5">
      <c r="A31" s="28" t="s">
        <v>8</v>
      </c>
      <c r="B31" s="29" t="s">
        <v>26</v>
      </c>
      <c r="C31" s="30">
        <f t="shared" ref="C31:E31" si="13">C32</f>
        <v>0</v>
      </c>
      <c r="D31" s="30">
        <f t="shared" si="13"/>
        <v>112200000</v>
      </c>
      <c r="E31" s="30">
        <f t="shared" si="13"/>
        <v>0</v>
      </c>
      <c r="F31" s="31">
        <f t="shared" si="2"/>
        <v>112200000</v>
      </c>
    </row>
    <row r="32" spans="1:6" ht="15.75">
      <c r="A32" s="32" t="s">
        <v>16</v>
      </c>
      <c r="B32" s="33" t="s">
        <v>27</v>
      </c>
      <c r="C32" s="34">
        <f t="shared" ref="C32:E32" si="14">SUM(C33:C35)</f>
        <v>0</v>
      </c>
      <c r="D32" s="34">
        <f t="shared" si="14"/>
        <v>112200000</v>
      </c>
      <c r="E32" s="34">
        <f t="shared" si="14"/>
        <v>0</v>
      </c>
      <c r="F32" s="35">
        <f t="shared" si="2"/>
        <v>112200000</v>
      </c>
    </row>
    <row r="33" spans="1:6" ht="15.75">
      <c r="A33" s="32" t="s">
        <v>28</v>
      </c>
      <c r="B33" s="33" t="s">
        <v>29</v>
      </c>
      <c r="C33" s="34">
        <v>0</v>
      </c>
      <c r="D33" s="34">
        <v>8000000</v>
      </c>
      <c r="E33" s="34">
        <v>0</v>
      </c>
      <c r="F33" s="35">
        <f t="shared" si="2"/>
        <v>8000000</v>
      </c>
    </row>
    <row r="34" spans="1:6" ht="15.75">
      <c r="A34" s="32" t="s">
        <v>12</v>
      </c>
      <c r="B34" s="33" t="s">
        <v>13</v>
      </c>
      <c r="C34" s="34">
        <v>0</v>
      </c>
      <c r="D34" s="34">
        <v>3320000</v>
      </c>
      <c r="E34" s="34">
        <v>0</v>
      </c>
      <c r="F34" s="35">
        <f t="shared" si="2"/>
        <v>3320000</v>
      </c>
    </row>
    <row r="35" spans="1:6" ht="15.75">
      <c r="A35" s="32" t="s">
        <v>30</v>
      </c>
      <c r="B35" s="33" t="s">
        <v>31</v>
      </c>
      <c r="C35" s="34">
        <v>0</v>
      </c>
      <c r="D35" s="34">
        <v>100880000</v>
      </c>
      <c r="E35" s="34">
        <v>0</v>
      </c>
      <c r="F35" s="35">
        <f t="shared" si="2"/>
        <v>100880000</v>
      </c>
    </row>
    <row r="36" spans="1:6" s="6" customFormat="1" ht="15.75">
      <c r="A36" s="28" t="s">
        <v>14</v>
      </c>
      <c r="B36" s="29" t="s">
        <v>32</v>
      </c>
      <c r="C36" s="30">
        <f t="shared" ref="C36:E36" si="15">SUM(C37:C40)</f>
        <v>0</v>
      </c>
      <c r="D36" s="30">
        <f t="shared" si="15"/>
        <v>100000000</v>
      </c>
      <c r="E36" s="30">
        <f t="shared" si="15"/>
        <v>0</v>
      </c>
      <c r="F36" s="31">
        <f t="shared" si="2"/>
        <v>100000000</v>
      </c>
    </row>
    <row r="37" spans="1:6" ht="15.75">
      <c r="A37" s="32" t="s">
        <v>10</v>
      </c>
      <c r="B37" s="33" t="s">
        <v>11</v>
      </c>
      <c r="C37" s="34">
        <v>0</v>
      </c>
      <c r="D37" s="34">
        <v>4800000</v>
      </c>
      <c r="E37" s="34">
        <v>0</v>
      </c>
      <c r="F37" s="35">
        <f t="shared" si="2"/>
        <v>4800000</v>
      </c>
    </row>
    <row r="38" spans="1:6" ht="15.75">
      <c r="A38" s="32" t="s">
        <v>33</v>
      </c>
      <c r="B38" s="33" t="s">
        <v>34</v>
      </c>
      <c r="C38" s="34">
        <v>0</v>
      </c>
      <c r="D38" s="34">
        <v>8940000</v>
      </c>
      <c r="E38" s="34">
        <v>0</v>
      </c>
      <c r="F38" s="35">
        <f t="shared" si="2"/>
        <v>8940000</v>
      </c>
    </row>
    <row r="39" spans="1:6" ht="15.75">
      <c r="A39" s="32" t="s">
        <v>12</v>
      </c>
      <c r="B39" s="33" t="s">
        <v>13</v>
      </c>
      <c r="C39" s="34">
        <v>0</v>
      </c>
      <c r="D39" s="34">
        <v>1660000</v>
      </c>
      <c r="E39" s="34">
        <v>0</v>
      </c>
      <c r="F39" s="35">
        <f t="shared" si="2"/>
        <v>1660000</v>
      </c>
    </row>
    <row r="40" spans="1:6" ht="15.75">
      <c r="A40" s="32" t="s">
        <v>35</v>
      </c>
      <c r="B40" s="33" t="s">
        <v>36</v>
      </c>
      <c r="C40" s="34">
        <v>0</v>
      </c>
      <c r="D40" s="34">
        <v>84600000</v>
      </c>
      <c r="E40" s="34">
        <v>0</v>
      </c>
      <c r="F40" s="35">
        <f t="shared" si="2"/>
        <v>84600000</v>
      </c>
    </row>
    <row r="41" spans="1:6" s="6" customFormat="1" ht="15.75">
      <c r="A41" s="28" t="s">
        <v>37</v>
      </c>
      <c r="B41" s="29" t="s">
        <v>736</v>
      </c>
      <c r="C41" s="30">
        <f t="shared" ref="C41:E41" si="16">SUM(C42,C63)</f>
        <v>0</v>
      </c>
      <c r="D41" s="30">
        <f t="shared" si="16"/>
        <v>639230000</v>
      </c>
      <c r="E41" s="30">
        <f t="shared" si="16"/>
        <v>0</v>
      </c>
      <c r="F41" s="31">
        <f t="shared" si="2"/>
        <v>639230000</v>
      </c>
    </row>
    <row r="42" spans="1:6" s="6" customFormat="1" ht="15.75">
      <c r="A42" s="28" t="s">
        <v>8</v>
      </c>
      <c r="B42" s="29" t="s">
        <v>39</v>
      </c>
      <c r="C42" s="30">
        <f t="shared" ref="C42:E42" si="17">SUM(C43,C47,C51,C55,C59)</f>
        <v>0</v>
      </c>
      <c r="D42" s="30">
        <f t="shared" si="17"/>
        <v>458730000</v>
      </c>
      <c r="E42" s="30">
        <f t="shared" si="17"/>
        <v>0</v>
      </c>
      <c r="F42" s="31">
        <f t="shared" si="2"/>
        <v>458730000</v>
      </c>
    </row>
    <row r="43" spans="1:6" ht="15.75">
      <c r="A43" s="32" t="s">
        <v>16</v>
      </c>
      <c r="B43" s="33" t="s">
        <v>40</v>
      </c>
      <c r="C43" s="34">
        <f t="shared" ref="C43:E43" si="18">SUM(C44:C46)</f>
        <v>0</v>
      </c>
      <c r="D43" s="34">
        <f t="shared" si="18"/>
        <v>109890000</v>
      </c>
      <c r="E43" s="34">
        <f t="shared" si="18"/>
        <v>0</v>
      </c>
      <c r="F43" s="35">
        <f t="shared" si="2"/>
        <v>109890000</v>
      </c>
    </row>
    <row r="44" spans="1:6" ht="15.75">
      <c r="A44" s="32" t="s">
        <v>10</v>
      </c>
      <c r="B44" s="33" t="s">
        <v>11</v>
      </c>
      <c r="C44" s="34">
        <v>0</v>
      </c>
      <c r="D44" s="34">
        <v>18450000</v>
      </c>
      <c r="E44" s="34">
        <v>0</v>
      </c>
      <c r="F44" s="35">
        <f t="shared" si="2"/>
        <v>18450000</v>
      </c>
    </row>
    <row r="45" spans="1:6" ht="15.75">
      <c r="A45" s="32" t="s">
        <v>33</v>
      </c>
      <c r="B45" s="33" t="s">
        <v>34</v>
      </c>
      <c r="C45" s="34">
        <v>0</v>
      </c>
      <c r="D45" s="34">
        <v>37000000</v>
      </c>
      <c r="E45" s="34">
        <v>0</v>
      </c>
      <c r="F45" s="35">
        <f t="shared" si="2"/>
        <v>37000000</v>
      </c>
    </row>
    <row r="46" spans="1:6" ht="15.75">
      <c r="A46" s="32" t="s">
        <v>12</v>
      </c>
      <c r="B46" s="33" t="s">
        <v>13</v>
      </c>
      <c r="C46" s="34">
        <v>0</v>
      </c>
      <c r="D46" s="34">
        <v>54440000</v>
      </c>
      <c r="E46" s="34">
        <v>0</v>
      </c>
      <c r="F46" s="35">
        <f t="shared" si="2"/>
        <v>54440000</v>
      </c>
    </row>
    <row r="47" spans="1:6" ht="15.75">
      <c r="A47" s="32" t="s">
        <v>18</v>
      </c>
      <c r="B47" s="33" t="s">
        <v>41</v>
      </c>
      <c r="C47" s="34">
        <f t="shared" ref="C47:E47" si="19">SUM(C48:C50)</f>
        <v>0</v>
      </c>
      <c r="D47" s="34">
        <f t="shared" si="19"/>
        <v>109890000</v>
      </c>
      <c r="E47" s="34">
        <f t="shared" si="19"/>
        <v>0</v>
      </c>
      <c r="F47" s="35">
        <f t="shared" si="2"/>
        <v>109890000</v>
      </c>
    </row>
    <row r="48" spans="1:6" ht="15.75">
      <c r="A48" s="32" t="s">
        <v>10</v>
      </c>
      <c r="B48" s="33" t="s">
        <v>11</v>
      </c>
      <c r="C48" s="34">
        <v>0</v>
      </c>
      <c r="D48" s="34">
        <v>18450000</v>
      </c>
      <c r="E48" s="34">
        <v>0</v>
      </c>
      <c r="F48" s="35">
        <f t="shared" si="2"/>
        <v>18450000</v>
      </c>
    </row>
    <row r="49" spans="1:6" ht="15.75">
      <c r="A49" s="32" t="s">
        <v>33</v>
      </c>
      <c r="B49" s="33" t="s">
        <v>34</v>
      </c>
      <c r="C49" s="34">
        <v>0</v>
      </c>
      <c r="D49" s="34">
        <v>37000000</v>
      </c>
      <c r="E49" s="34">
        <v>0</v>
      </c>
      <c r="F49" s="35">
        <f t="shared" si="2"/>
        <v>37000000</v>
      </c>
    </row>
    <row r="50" spans="1:6" ht="15.75">
      <c r="A50" s="32" t="s">
        <v>12</v>
      </c>
      <c r="B50" s="33" t="s">
        <v>13</v>
      </c>
      <c r="C50" s="34">
        <v>0</v>
      </c>
      <c r="D50" s="34">
        <v>54440000</v>
      </c>
      <c r="E50" s="34">
        <v>0</v>
      </c>
      <c r="F50" s="35">
        <f t="shared" si="2"/>
        <v>54440000</v>
      </c>
    </row>
    <row r="51" spans="1:6" ht="31.5">
      <c r="A51" s="32" t="s">
        <v>42</v>
      </c>
      <c r="B51" s="33" t="s">
        <v>43</v>
      </c>
      <c r="C51" s="34">
        <f t="shared" ref="C51:E51" si="20">SUM(C52:C54)</f>
        <v>0</v>
      </c>
      <c r="D51" s="34">
        <f t="shared" si="20"/>
        <v>79650000</v>
      </c>
      <c r="E51" s="34">
        <f t="shared" si="20"/>
        <v>0</v>
      </c>
      <c r="F51" s="35">
        <f t="shared" si="2"/>
        <v>79650000</v>
      </c>
    </row>
    <row r="52" spans="1:6" ht="15.75">
      <c r="A52" s="32" t="s">
        <v>10</v>
      </c>
      <c r="B52" s="33" t="s">
        <v>11</v>
      </c>
      <c r="C52" s="34">
        <v>0</v>
      </c>
      <c r="D52" s="34">
        <v>17400000</v>
      </c>
      <c r="E52" s="34">
        <v>0</v>
      </c>
      <c r="F52" s="35">
        <f t="shared" si="2"/>
        <v>17400000</v>
      </c>
    </row>
    <row r="53" spans="1:6" ht="15.75">
      <c r="A53" s="32" t="s">
        <v>33</v>
      </c>
      <c r="B53" s="33" t="s">
        <v>34</v>
      </c>
      <c r="C53" s="34">
        <v>0</v>
      </c>
      <c r="D53" s="34">
        <v>8300000</v>
      </c>
      <c r="E53" s="34">
        <v>0</v>
      </c>
      <c r="F53" s="35">
        <f t="shared" si="2"/>
        <v>8300000</v>
      </c>
    </row>
    <row r="54" spans="1:6" ht="15.75">
      <c r="A54" s="32" t="s">
        <v>12</v>
      </c>
      <c r="B54" s="33" t="s">
        <v>13</v>
      </c>
      <c r="C54" s="34">
        <v>0</v>
      </c>
      <c r="D54" s="34">
        <v>53950000</v>
      </c>
      <c r="E54" s="34">
        <v>0</v>
      </c>
      <c r="F54" s="35">
        <f t="shared" si="2"/>
        <v>53950000</v>
      </c>
    </row>
    <row r="55" spans="1:6" ht="31.5">
      <c r="A55" s="32" t="s">
        <v>44</v>
      </c>
      <c r="B55" s="33" t="s">
        <v>45</v>
      </c>
      <c r="C55" s="34">
        <f t="shared" ref="C55:E55" si="21">SUM(C56:C58)</f>
        <v>0</v>
      </c>
      <c r="D55" s="34">
        <f t="shared" si="21"/>
        <v>79650000</v>
      </c>
      <c r="E55" s="34">
        <f t="shared" si="21"/>
        <v>0</v>
      </c>
      <c r="F55" s="35">
        <f t="shared" si="2"/>
        <v>79650000</v>
      </c>
    </row>
    <row r="56" spans="1:6" ht="15.75">
      <c r="A56" s="32" t="s">
        <v>10</v>
      </c>
      <c r="B56" s="33" t="s">
        <v>11</v>
      </c>
      <c r="C56" s="34">
        <v>0</v>
      </c>
      <c r="D56" s="34">
        <v>17400000</v>
      </c>
      <c r="E56" s="34">
        <v>0</v>
      </c>
      <c r="F56" s="35">
        <f t="shared" si="2"/>
        <v>17400000</v>
      </c>
    </row>
    <row r="57" spans="1:6" ht="15.75">
      <c r="A57" s="32" t="s">
        <v>33</v>
      </c>
      <c r="B57" s="33" t="s">
        <v>34</v>
      </c>
      <c r="C57" s="34">
        <v>0</v>
      </c>
      <c r="D57" s="34">
        <v>8300000</v>
      </c>
      <c r="E57" s="34">
        <v>0</v>
      </c>
      <c r="F57" s="35">
        <f t="shared" si="2"/>
        <v>8300000</v>
      </c>
    </row>
    <row r="58" spans="1:6" ht="15.75">
      <c r="A58" s="32" t="s">
        <v>12</v>
      </c>
      <c r="B58" s="33" t="s">
        <v>13</v>
      </c>
      <c r="C58" s="34">
        <v>0</v>
      </c>
      <c r="D58" s="34">
        <v>53950000</v>
      </c>
      <c r="E58" s="34">
        <v>0</v>
      </c>
      <c r="F58" s="35">
        <f t="shared" si="2"/>
        <v>53950000</v>
      </c>
    </row>
    <row r="59" spans="1:6" ht="31.5">
      <c r="A59" s="32" t="s">
        <v>46</v>
      </c>
      <c r="B59" s="33" t="s">
        <v>47</v>
      </c>
      <c r="C59" s="34">
        <f t="shared" ref="C59:E59" si="22">SUM(C60:C62)</f>
        <v>0</v>
      </c>
      <c r="D59" s="34">
        <f t="shared" si="22"/>
        <v>79650000</v>
      </c>
      <c r="E59" s="34">
        <f t="shared" si="22"/>
        <v>0</v>
      </c>
      <c r="F59" s="35">
        <f t="shared" si="2"/>
        <v>79650000</v>
      </c>
    </row>
    <row r="60" spans="1:6" ht="15.75">
      <c r="A60" s="32" t="s">
        <v>10</v>
      </c>
      <c r="B60" s="33" t="s">
        <v>11</v>
      </c>
      <c r="C60" s="34">
        <v>0</v>
      </c>
      <c r="D60" s="34">
        <v>17400000</v>
      </c>
      <c r="E60" s="34">
        <v>0</v>
      </c>
      <c r="F60" s="35">
        <f t="shared" si="2"/>
        <v>17400000</v>
      </c>
    </row>
    <row r="61" spans="1:6" ht="15.75">
      <c r="A61" s="32" t="s">
        <v>33</v>
      </c>
      <c r="B61" s="33" t="s">
        <v>34</v>
      </c>
      <c r="C61" s="34">
        <v>0</v>
      </c>
      <c r="D61" s="34">
        <v>8300000</v>
      </c>
      <c r="E61" s="34">
        <v>0</v>
      </c>
      <c r="F61" s="35">
        <f t="shared" si="2"/>
        <v>8300000</v>
      </c>
    </row>
    <row r="62" spans="1:6" ht="15.75">
      <c r="A62" s="32" t="s">
        <v>12</v>
      </c>
      <c r="B62" s="33" t="s">
        <v>13</v>
      </c>
      <c r="C62" s="34">
        <v>0</v>
      </c>
      <c r="D62" s="34">
        <v>53950000</v>
      </c>
      <c r="E62" s="34">
        <v>0</v>
      </c>
      <c r="F62" s="35">
        <f t="shared" si="2"/>
        <v>53950000</v>
      </c>
    </row>
    <row r="63" spans="1:6" s="6" customFormat="1" ht="31.5">
      <c r="A63" s="28" t="s">
        <v>14</v>
      </c>
      <c r="B63" s="29" t="s">
        <v>48</v>
      </c>
      <c r="C63" s="30">
        <f t="shared" ref="C63:E63" si="23">SUM(C64,C66,C68,C70,C72,C74,C76,C78,C80,C82)</f>
        <v>0</v>
      </c>
      <c r="D63" s="30">
        <f t="shared" si="23"/>
        <v>180500000</v>
      </c>
      <c r="E63" s="30">
        <f t="shared" si="23"/>
        <v>0</v>
      </c>
      <c r="F63" s="31">
        <f t="shared" si="2"/>
        <v>180500000</v>
      </c>
    </row>
    <row r="64" spans="1:6" ht="15.75">
      <c r="A64" s="32" t="s">
        <v>16</v>
      </c>
      <c r="B64" s="33" t="s">
        <v>49</v>
      </c>
      <c r="C64" s="34">
        <f t="shared" ref="C64:E64" si="24">C65</f>
        <v>0</v>
      </c>
      <c r="D64" s="34">
        <f t="shared" si="24"/>
        <v>18050000</v>
      </c>
      <c r="E64" s="34">
        <f t="shared" si="24"/>
        <v>0</v>
      </c>
      <c r="F64" s="35">
        <f t="shared" si="2"/>
        <v>18050000</v>
      </c>
    </row>
    <row r="65" spans="1:6" ht="15.75">
      <c r="A65" s="32" t="s">
        <v>10</v>
      </c>
      <c r="B65" s="33" t="s">
        <v>11</v>
      </c>
      <c r="C65" s="34">
        <v>0</v>
      </c>
      <c r="D65" s="34">
        <v>18050000</v>
      </c>
      <c r="E65" s="34">
        <v>0</v>
      </c>
      <c r="F65" s="35">
        <f t="shared" si="2"/>
        <v>18050000</v>
      </c>
    </row>
    <row r="66" spans="1:6" ht="15.75">
      <c r="A66" s="32" t="s">
        <v>18</v>
      </c>
      <c r="B66" s="33" t="s">
        <v>50</v>
      </c>
      <c r="C66" s="34">
        <f t="shared" ref="C66:E66" si="25">C67</f>
        <v>0</v>
      </c>
      <c r="D66" s="34">
        <f t="shared" si="25"/>
        <v>18050000</v>
      </c>
      <c r="E66" s="34">
        <f t="shared" si="25"/>
        <v>0</v>
      </c>
      <c r="F66" s="35">
        <f t="shared" si="2"/>
        <v>18050000</v>
      </c>
    </row>
    <row r="67" spans="1:6" ht="15.75">
      <c r="A67" s="32" t="s">
        <v>10</v>
      </c>
      <c r="B67" s="33" t="s">
        <v>11</v>
      </c>
      <c r="C67" s="34">
        <v>0</v>
      </c>
      <c r="D67" s="34">
        <v>18050000</v>
      </c>
      <c r="E67" s="34">
        <v>0</v>
      </c>
      <c r="F67" s="35">
        <f t="shared" si="2"/>
        <v>18050000</v>
      </c>
    </row>
    <row r="68" spans="1:6" ht="15.75">
      <c r="A68" s="32" t="s">
        <v>42</v>
      </c>
      <c r="B68" s="33" t="s">
        <v>51</v>
      </c>
      <c r="C68" s="34">
        <f t="shared" ref="C68:E68" si="26">C69</f>
        <v>0</v>
      </c>
      <c r="D68" s="34">
        <f t="shared" si="26"/>
        <v>18050000</v>
      </c>
      <c r="E68" s="34">
        <f t="shared" si="26"/>
        <v>0</v>
      </c>
      <c r="F68" s="35">
        <f t="shared" si="2"/>
        <v>18050000</v>
      </c>
    </row>
    <row r="69" spans="1:6" ht="15.75">
      <c r="A69" s="32" t="s">
        <v>10</v>
      </c>
      <c r="B69" s="33" t="s">
        <v>11</v>
      </c>
      <c r="C69" s="34">
        <v>0</v>
      </c>
      <c r="D69" s="34">
        <v>18050000</v>
      </c>
      <c r="E69" s="34">
        <v>0</v>
      </c>
      <c r="F69" s="35">
        <f t="shared" si="2"/>
        <v>18050000</v>
      </c>
    </row>
    <row r="70" spans="1:6" ht="15.75">
      <c r="A70" s="32" t="s">
        <v>44</v>
      </c>
      <c r="B70" s="33" t="s">
        <v>52</v>
      </c>
      <c r="C70" s="34">
        <f t="shared" ref="C70:E70" si="27">C71</f>
        <v>0</v>
      </c>
      <c r="D70" s="34">
        <f t="shared" si="27"/>
        <v>18050000</v>
      </c>
      <c r="E70" s="34">
        <f t="shared" si="27"/>
        <v>0</v>
      </c>
      <c r="F70" s="35">
        <f t="shared" si="2"/>
        <v>18050000</v>
      </c>
    </row>
    <row r="71" spans="1:6" ht="15.75">
      <c r="A71" s="32" t="s">
        <v>10</v>
      </c>
      <c r="B71" s="33" t="s">
        <v>11</v>
      </c>
      <c r="C71" s="34">
        <v>0</v>
      </c>
      <c r="D71" s="34">
        <v>18050000</v>
      </c>
      <c r="E71" s="34">
        <v>0</v>
      </c>
      <c r="F71" s="35">
        <f t="shared" si="2"/>
        <v>18050000</v>
      </c>
    </row>
    <row r="72" spans="1:6" ht="31.5">
      <c r="A72" s="32" t="s">
        <v>46</v>
      </c>
      <c r="B72" s="33" t="s">
        <v>53</v>
      </c>
      <c r="C72" s="34">
        <f t="shared" ref="C72:E72" si="28">C73</f>
        <v>0</v>
      </c>
      <c r="D72" s="34">
        <f t="shared" si="28"/>
        <v>18050000</v>
      </c>
      <c r="E72" s="34">
        <f t="shared" si="28"/>
        <v>0</v>
      </c>
      <c r="F72" s="35">
        <f t="shared" si="2"/>
        <v>18050000</v>
      </c>
    </row>
    <row r="73" spans="1:6" ht="15.75">
      <c r="A73" s="32" t="s">
        <v>10</v>
      </c>
      <c r="B73" s="33" t="s">
        <v>11</v>
      </c>
      <c r="C73" s="34">
        <v>0</v>
      </c>
      <c r="D73" s="34">
        <v>18050000</v>
      </c>
      <c r="E73" s="34">
        <v>0</v>
      </c>
      <c r="F73" s="35">
        <f t="shared" si="2"/>
        <v>18050000</v>
      </c>
    </row>
    <row r="74" spans="1:6" ht="15.75">
      <c r="A74" s="32" t="s">
        <v>54</v>
      </c>
      <c r="B74" s="33" t="s">
        <v>55</v>
      </c>
      <c r="C74" s="34">
        <f t="shared" ref="C74:E74" si="29">C75</f>
        <v>0</v>
      </c>
      <c r="D74" s="34">
        <f t="shared" si="29"/>
        <v>18050000</v>
      </c>
      <c r="E74" s="34">
        <f t="shared" si="29"/>
        <v>0</v>
      </c>
      <c r="F74" s="35">
        <f t="shared" ref="F74:F137" si="30">SUM(C74:E74)</f>
        <v>18050000</v>
      </c>
    </row>
    <row r="75" spans="1:6" ht="15.75">
      <c r="A75" s="32" t="s">
        <v>10</v>
      </c>
      <c r="B75" s="33" t="s">
        <v>11</v>
      </c>
      <c r="C75" s="34">
        <v>0</v>
      </c>
      <c r="D75" s="34">
        <v>18050000</v>
      </c>
      <c r="E75" s="34">
        <v>0</v>
      </c>
      <c r="F75" s="35">
        <f t="shared" si="30"/>
        <v>18050000</v>
      </c>
    </row>
    <row r="76" spans="1:6" ht="31.5">
      <c r="A76" s="32" t="s">
        <v>56</v>
      </c>
      <c r="B76" s="33" t="s">
        <v>57</v>
      </c>
      <c r="C76" s="34">
        <f t="shared" ref="C76:E76" si="31">C77</f>
        <v>0</v>
      </c>
      <c r="D76" s="34">
        <f t="shared" si="31"/>
        <v>18050000</v>
      </c>
      <c r="E76" s="34">
        <f t="shared" si="31"/>
        <v>0</v>
      </c>
      <c r="F76" s="35">
        <f t="shared" si="30"/>
        <v>18050000</v>
      </c>
    </row>
    <row r="77" spans="1:6" ht="15.75">
      <c r="A77" s="32" t="s">
        <v>10</v>
      </c>
      <c r="B77" s="33" t="s">
        <v>11</v>
      </c>
      <c r="C77" s="34">
        <v>0</v>
      </c>
      <c r="D77" s="34">
        <v>18050000</v>
      </c>
      <c r="E77" s="34">
        <v>0</v>
      </c>
      <c r="F77" s="35">
        <f t="shared" si="30"/>
        <v>18050000</v>
      </c>
    </row>
    <row r="78" spans="1:6" ht="31.5">
      <c r="A78" s="32" t="s">
        <v>58</v>
      </c>
      <c r="B78" s="33" t="s">
        <v>59</v>
      </c>
      <c r="C78" s="34">
        <f t="shared" ref="C78:E78" si="32">C79</f>
        <v>0</v>
      </c>
      <c r="D78" s="34">
        <f t="shared" si="32"/>
        <v>18050000</v>
      </c>
      <c r="E78" s="34">
        <f t="shared" si="32"/>
        <v>0</v>
      </c>
      <c r="F78" s="35">
        <f t="shared" si="30"/>
        <v>18050000</v>
      </c>
    </row>
    <row r="79" spans="1:6" ht="15.75">
      <c r="A79" s="32" t="s">
        <v>10</v>
      </c>
      <c r="B79" s="33" t="s">
        <v>11</v>
      </c>
      <c r="C79" s="34">
        <v>0</v>
      </c>
      <c r="D79" s="34">
        <v>18050000</v>
      </c>
      <c r="E79" s="34">
        <v>0</v>
      </c>
      <c r="F79" s="35">
        <f t="shared" si="30"/>
        <v>18050000</v>
      </c>
    </row>
    <row r="80" spans="1:6" ht="31.5">
      <c r="A80" s="32" t="s">
        <v>60</v>
      </c>
      <c r="B80" s="33" t="s">
        <v>61</v>
      </c>
      <c r="C80" s="34">
        <f t="shared" ref="C80:E80" si="33">C81</f>
        <v>0</v>
      </c>
      <c r="D80" s="34">
        <f t="shared" si="33"/>
        <v>18050000</v>
      </c>
      <c r="E80" s="34">
        <f t="shared" si="33"/>
        <v>0</v>
      </c>
      <c r="F80" s="35">
        <f t="shared" si="30"/>
        <v>18050000</v>
      </c>
    </row>
    <row r="81" spans="1:6" ht="15.75">
      <c r="A81" s="32" t="s">
        <v>10</v>
      </c>
      <c r="B81" s="33" t="s">
        <v>11</v>
      </c>
      <c r="C81" s="34">
        <v>0</v>
      </c>
      <c r="D81" s="34">
        <v>18050000</v>
      </c>
      <c r="E81" s="34">
        <v>0</v>
      </c>
      <c r="F81" s="35">
        <f t="shared" si="30"/>
        <v>18050000</v>
      </c>
    </row>
    <row r="82" spans="1:6" ht="31.5">
      <c r="A82" s="32" t="s">
        <v>62</v>
      </c>
      <c r="B82" s="33" t="s">
        <v>63</v>
      </c>
      <c r="C82" s="34">
        <f t="shared" ref="C82:E82" si="34">C83</f>
        <v>0</v>
      </c>
      <c r="D82" s="34">
        <f t="shared" si="34"/>
        <v>18050000</v>
      </c>
      <c r="E82" s="34">
        <f t="shared" si="34"/>
        <v>0</v>
      </c>
      <c r="F82" s="35">
        <f t="shared" si="30"/>
        <v>18050000</v>
      </c>
    </row>
    <row r="83" spans="1:6" ht="15.75">
      <c r="A83" s="32" t="s">
        <v>10</v>
      </c>
      <c r="B83" s="33" t="s">
        <v>11</v>
      </c>
      <c r="C83" s="34">
        <v>0</v>
      </c>
      <c r="D83" s="34">
        <v>18050000</v>
      </c>
      <c r="E83" s="34">
        <v>0</v>
      </c>
      <c r="F83" s="35">
        <f t="shared" si="30"/>
        <v>18050000</v>
      </c>
    </row>
    <row r="84" spans="1:6" s="6" customFormat="1" ht="15.75">
      <c r="A84" s="28" t="s">
        <v>64</v>
      </c>
      <c r="B84" s="29" t="s">
        <v>737</v>
      </c>
      <c r="C84" s="30">
        <f t="shared" ref="C84:E84" si="35">SUM(C85)</f>
        <v>0</v>
      </c>
      <c r="D84" s="30">
        <f t="shared" si="35"/>
        <v>85690000</v>
      </c>
      <c r="E84" s="30">
        <f t="shared" si="35"/>
        <v>0</v>
      </c>
      <c r="F84" s="31">
        <f t="shared" si="30"/>
        <v>85690000</v>
      </c>
    </row>
    <row r="85" spans="1:6" s="6" customFormat="1" ht="15.75">
      <c r="A85" s="28" t="s">
        <v>8</v>
      </c>
      <c r="B85" s="29" t="s">
        <v>66</v>
      </c>
      <c r="C85" s="30">
        <f t="shared" ref="C85:E85" si="36">SUM(C86,C91)</f>
        <v>0</v>
      </c>
      <c r="D85" s="30">
        <f t="shared" si="36"/>
        <v>85690000</v>
      </c>
      <c r="E85" s="30">
        <f t="shared" si="36"/>
        <v>0</v>
      </c>
      <c r="F85" s="31">
        <f t="shared" si="30"/>
        <v>85690000</v>
      </c>
    </row>
    <row r="86" spans="1:6" ht="15.75">
      <c r="A86" s="32" t="s">
        <v>16</v>
      </c>
      <c r="B86" s="33" t="s">
        <v>67</v>
      </c>
      <c r="C86" s="34">
        <f t="shared" ref="C86:E86" si="37">SUM(C87:C90)</f>
        <v>0</v>
      </c>
      <c r="D86" s="34">
        <f t="shared" si="37"/>
        <v>70710000</v>
      </c>
      <c r="E86" s="34">
        <f t="shared" si="37"/>
        <v>0</v>
      </c>
      <c r="F86" s="35">
        <f t="shared" si="30"/>
        <v>70710000</v>
      </c>
    </row>
    <row r="87" spans="1:6" ht="15.75">
      <c r="A87" s="32" t="s">
        <v>10</v>
      </c>
      <c r="B87" s="33" t="s">
        <v>11</v>
      </c>
      <c r="C87" s="34">
        <v>0</v>
      </c>
      <c r="D87" s="34">
        <v>4750000</v>
      </c>
      <c r="E87" s="34">
        <v>0</v>
      </c>
      <c r="F87" s="35">
        <f t="shared" si="30"/>
        <v>4750000</v>
      </c>
    </row>
    <row r="88" spans="1:6" ht="15.75">
      <c r="A88" s="32" t="s">
        <v>28</v>
      </c>
      <c r="B88" s="33" t="s">
        <v>29</v>
      </c>
      <c r="C88" s="34">
        <v>0</v>
      </c>
      <c r="D88" s="34">
        <v>50000000</v>
      </c>
      <c r="E88" s="34">
        <v>0</v>
      </c>
      <c r="F88" s="35">
        <f t="shared" si="30"/>
        <v>50000000</v>
      </c>
    </row>
    <row r="89" spans="1:6" ht="15.75">
      <c r="A89" s="32" t="s">
        <v>12</v>
      </c>
      <c r="B89" s="33" t="s">
        <v>13</v>
      </c>
      <c r="C89" s="34">
        <v>0</v>
      </c>
      <c r="D89" s="34">
        <v>9960000</v>
      </c>
      <c r="E89" s="34">
        <v>0</v>
      </c>
      <c r="F89" s="35">
        <f t="shared" si="30"/>
        <v>9960000</v>
      </c>
    </row>
    <row r="90" spans="1:6" ht="15.75">
      <c r="A90" s="32" t="s">
        <v>68</v>
      </c>
      <c r="B90" s="33" t="s">
        <v>69</v>
      </c>
      <c r="C90" s="34">
        <v>0</v>
      </c>
      <c r="D90" s="34">
        <v>6000000</v>
      </c>
      <c r="E90" s="34">
        <v>0</v>
      </c>
      <c r="F90" s="35">
        <f t="shared" si="30"/>
        <v>6000000</v>
      </c>
    </row>
    <row r="91" spans="1:6" ht="15.75">
      <c r="A91" s="32" t="s">
        <v>18</v>
      </c>
      <c r="B91" s="33" t="s">
        <v>70</v>
      </c>
      <c r="C91" s="34">
        <f t="shared" ref="C91:E91" si="38">SUM(C92:C94)</f>
        <v>0</v>
      </c>
      <c r="D91" s="34">
        <f t="shared" si="38"/>
        <v>14980000</v>
      </c>
      <c r="E91" s="34">
        <f t="shared" si="38"/>
        <v>0</v>
      </c>
      <c r="F91" s="35">
        <f t="shared" si="30"/>
        <v>14980000</v>
      </c>
    </row>
    <row r="92" spans="1:6" ht="15.75">
      <c r="A92" s="32" t="s">
        <v>10</v>
      </c>
      <c r="B92" s="33" t="s">
        <v>11</v>
      </c>
      <c r="C92" s="34">
        <v>0</v>
      </c>
      <c r="D92" s="34">
        <v>5400000</v>
      </c>
      <c r="E92" s="34">
        <v>0</v>
      </c>
      <c r="F92" s="35">
        <f t="shared" si="30"/>
        <v>5400000</v>
      </c>
    </row>
    <row r="93" spans="1:6" ht="15.75">
      <c r="A93" s="32" t="s">
        <v>33</v>
      </c>
      <c r="B93" s="33" t="s">
        <v>34</v>
      </c>
      <c r="C93" s="34">
        <v>0</v>
      </c>
      <c r="D93" s="34">
        <v>5000000</v>
      </c>
      <c r="E93" s="34">
        <v>0</v>
      </c>
      <c r="F93" s="35">
        <f t="shared" si="30"/>
        <v>5000000</v>
      </c>
    </row>
    <row r="94" spans="1:6" ht="15.75">
      <c r="A94" s="32" t="s">
        <v>12</v>
      </c>
      <c r="B94" s="33" t="s">
        <v>13</v>
      </c>
      <c r="C94" s="34">
        <v>0</v>
      </c>
      <c r="D94" s="34">
        <v>4580000</v>
      </c>
      <c r="E94" s="34">
        <v>0</v>
      </c>
      <c r="F94" s="35">
        <f t="shared" si="30"/>
        <v>4580000</v>
      </c>
    </row>
    <row r="95" spans="1:6" s="6" customFormat="1" ht="15.75">
      <c r="A95" s="28" t="s">
        <v>71</v>
      </c>
      <c r="B95" s="29" t="s">
        <v>738</v>
      </c>
      <c r="C95" s="30">
        <f t="shared" ref="C95:E95" si="39">SUM(C96,C100)</f>
        <v>0</v>
      </c>
      <c r="D95" s="30">
        <f t="shared" si="39"/>
        <v>807490000</v>
      </c>
      <c r="E95" s="30">
        <f t="shared" si="39"/>
        <v>0</v>
      </c>
      <c r="F95" s="31">
        <f t="shared" si="30"/>
        <v>807490000</v>
      </c>
    </row>
    <row r="96" spans="1:6" s="6" customFormat="1" ht="15.75">
      <c r="A96" s="28" t="s">
        <v>8</v>
      </c>
      <c r="B96" s="29" t="s">
        <v>73</v>
      </c>
      <c r="C96" s="30">
        <f t="shared" ref="C96:E96" si="40">SUM(C97:C99)</f>
        <v>0</v>
      </c>
      <c r="D96" s="30">
        <f t="shared" si="40"/>
        <v>166172000</v>
      </c>
      <c r="E96" s="30">
        <f t="shared" si="40"/>
        <v>0</v>
      </c>
      <c r="F96" s="31">
        <f t="shared" si="30"/>
        <v>166172000</v>
      </c>
    </row>
    <row r="97" spans="1:6" ht="15.75">
      <c r="A97" s="32" t="s">
        <v>10</v>
      </c>
      <c r="B97" s="33" t="s">
        <v>11</v>
      </c>
      <c r="C97" s="34">
        <v>0</v>
      </c>
      <c r="D97" s="34">
        <v>19000000</v>
      </c>
      <c r="E97" s="34">
        <v>0</v>
      </c>
      <c r="F97" s="35">
        <f t="shared" si="30"/>
        <v>19000000</v>
      </c>
    </row>
    <row r="98" spans="1:6" ht="15.75">
      <c r="A98" s="32" t="s">
        <v>28</v>
      </c>
      <c r="B98" s="33" t="s">
        <v>29</v>
      </c>
      <c r="C98" s="34">
        <v>0</v>
      </c>
      <c r="D98" s="34">
        <v>42000000</v>
      </c>
      <c r="E98" s="34">
        <v>0</v>
      </c>
      <c r="F98" s="35">
        <f t="shared" si="30"/>
        <v>42000000</v>
      </c>
    </row>
    <row r="99" spans="1:6" ht="15.75">
      <c r="A99" s="32" t="s">
        <v>12</v>
      </c>
      <c r="B99" s="33" t="s">
        <v>13</v>
      </c>
      <c r="C99" s="34">
        <v>0</v>
      </c>
      <c r="D99" s="34">
        <v>105172000</v>
      </c>
      <c r="E99" s="34">
        <v>0</v>
      </c>
      <c r="F99" s="35">
        <f t="shared" si="30"/>
        <v>105172000</v>
      </c>
    </row>
    <row r="100" spans="1:6" s="6" customFormat="1" ht="15.75">
      <c r="A100" s="28" t="s">
        <v>14</v>
      </c>
      <c r="B100" s="29" t="s">
        <v>74</v>
      </c>
      <c r="C100" s="30">
        <f t="shared" ref="C100:E100" si="41">SUM(C101,C105)</f>
        <v>0</v>
      </c>
      <c r="D100" s="30">
        <f t="shared" si="41"/>
        <v>641318000</v>
      </c>
      <c r="E100" s="30">
        <f t="shared" si="41"/>
        <v>0</v>
      </c>
      <c r="F100" s="31">
        <f t="shared" si="30"/>
        <v>641318000</v>
      </c>
    </row>
    <row r="101" spans="1:6" ht="15.75">
      <c r="A101" s="32" t="s">
        <v>16</v>
      </c>
      <c r="B101" s="33" t="s">
        <v>75</v>
      </c>
      <c r="C101" s="34">
        <f t="shared" ref="C101:E101" si="42">SUM(C102:C104)</f>
        <v>0</v>
      </c>
      <c r="D101" s="34">
        <f t="shared" si="42"/>
        <v>286460000</v>
      </c>
      <c r="E101" s="34">
        <f t="shared" si="42"/>
        <v>0</v>
      </c>
      <c r="F101" s="35">
        <f t="shared" si="30"/>
        <v>286460000</v>
      </c>
    </row>
    <row r="102" spans="1:6" ht="15.75">
      <c r="A102" s="32" t="s">
        <v>10</v>
      </c>
      <c r="B102" s="33" t="s">
        <v>11</v>
      </c>
      <c r="C102" s="34">
        <v>0</v>
      </c>
      <c r="D102" s="34">
        <v>27400000</v>
      </c>
      <c r="E102" s="34">
        <v>0</v>
      </c>
      <c r="F102" s="35">
        <f t="shared" si="30"/>
        <v>27400000</v>
      </c>
    </row>
    <row r="103" spans="1:6" ht="15.75">
      <c r="A103" s="32" t="s">
        <v>28</v>
      </c>
      <c r="B103" s="33" t="s">
        <v>29</v>
      </c>
      <c r="C103" s="34">
        <v>0</v>
      </c>
      <c r="D103" s="34">
        <v>188500000</v>
      </c>
      <c r="E103" s="34">
        <v>0</v>
      </c>
      <c r="F103" s="35">
        <f t="shared" si="30"/>
        <v>188500000</v>
      </c>
    </row>
    <row r="104" spans="1:6" ht="15.75">
      <c r="A104" s="32" t="s">
        <v>12</v>
      </c>
      <c r="B104" s="33" t="s">
        <v>13</v>
      </c>
      <c r="C104" s="34">
        <v>0</v>
      </c>
      <c r="D104" s="34">
        <v>70560000</v>
      </c>
      <c r="E104" s="34">
        <v>0</v>
      </c>
      <c r="F104" s="35">
        <f t="shared" si="30"/>
        <v>70560000</v>
      </c>
    </row>
    <row r="105" spans="1:6" ht="31.5">
      <c r="A105" s="32" t="s">
        <v>18</v>
      </c>
      <c r="B105" s="33" t="s">
        <v>76</v>
      </c>
      <c r="C105" s="34">
        <f t="shared" ref="C105:E105" si="43">SUM(C106:C110)</f>
        <v>0</v>
      </c>
      <c r="D105" s="34">
        <f t="shared" si="43"/>
        <v>354858000</v>
      </c>
      <c r="E105" s="34">
        <f t="shared" si="43"/>
        <v>0</v>
      </c>
      <c r="F105" s="35">
        <f t="shared" si="30"/>
        <v>354858000</v>
      </c>
    </row>
    <row r="106" spans="1:6" ht="15.75">
      <c r="A106" s="32" t="s">
        <v>10</v>
      </c>
      <c r="B106" s="33" t="s">
        <v>11</v>
      </c>
      <c r="C106" s="34">
        <v>0</v>
      </c>
      <c r="D106" s="34">
        <v>14915000</v>
      </c>
      <c r="E106" s="34">
        <v>0</v>
      </c>
      <c r="F106" s="35">
        <f t="shared" si="30"/>
        <v>14915000</v>
      </c>
    </row>
    <row r="107" spans="1:6" ht="15.75">
      <c r="A107" s="32" t="s">
        <v>28</v>
      </c>
      <c r="B107" s="33" t="s">
        <v>29</v>
      </c>
      <c r="C107" s="34">
        <v>0</v>
      </c>
      <c r="D107" s="34">
        <v>130000000</v>
      </c>
      <c r="E107" s="34">
        <v>0</v>
      </c>
      <c r="F107" s="35">
        <f t="shared" si="30"/>
        <v>130000000</v>
      </c>
    </row>
    <row r="108" spans="1:6" ht="15.75">
      <c r="A108" s="32" t="s">
        <v>77</v>
      </c>
      <c r="B108" s="33" t="s">
        <v>78</v>
      </c>
      <c r="C108" s="34">
        <v>0</v>
      </c>
      <c r="D108" s="34">
        <v>148250000</v>
      </c>
      <c r="E108" s="34">
        <v>0</v>
      </c>
      <c r="F108" s="35">
        <f t="shared" si="30"/>
        <v>148250000</v>
      </c>
    </row>
    <row r="109" spans="1:6" ht="15.75">
      <c r="A109" s="32" t="s">
        <v>33</v>
      </c>
      <c r="B109" s="33" t="s">
        <v>34</v>
      </c>
      <c r="C109" s="34">
        <v>0</v>
      </c>
      <c r="D109" s="34">
        <v>26700000</v>
      </c>
      <c r="E109" s="34">
        <v>0</v>
      </c>
      <c r="F109" s="35">
        <f t="shared" si="30"/>
        <v>26700000</v>
      </c>
    </row>
    <row r="110" spans="1:6" ht="15.75">
      <c r="A110" s="32" t="s">
        <v>12</v>
      </c>
      <c r="B110" s="33" t="s">
        <v>13</v>
      </c>
      <c r="C110" s="34">
        <v>0</v>
      </c>
      <c r="D110" s="34">
        <v>34993000</v>
      </c>
      <c r="E110" s="34">
        <v>0</v>
      </c>
      <c r="F110" s="35">
        <f t="shared" si="30"/>
        <v>34993000</v>
      </c>
    </row>
    <row r="111" spans="1:6" s="6" customFormat="1" ht="15.75">
      <c r="A111" s="28" t="s">
        <v>79</v>
      </c>
      <c r="B111" s="29" t="s">
        <v>739</v>
      </c>
      <c r="C111" s="30">
        <f t="shared" ref="C111:E111" si="44">SUM(C112,C121)</f>
        <v>0</v>
      </c>
      <c r="D111" s="30">
        <f t="shared" si="44"/>
        <v>428947000</v>
      </c>
      <c r="E111" s="30">
        <f t="shared" si="44"/>
        <v>0</v>
      </c>
      <c r="F111" s="31">
        <f t="shared" si="30"/>
        <v>428947000</v>
      </c>
    </row>
    <row r="112" spans="1:6" s="6" customFormat="1" ht="15.75">
      <c r="A112" s="28" t="s">
        <v>8</v>
      </c>
      <c r="B112" s="29" t="s">
        <v>81</v>
      </c>
      <c r="C112" s="30">
        <f t="shared" ref="C112:E112" si="45">SUM(C113,C117)</f>
        <v>0</v>
      </c>
      <c r="D112" s="30">
        <f t="shared" si="45"/>
        <v>281580000</v>
      </c>
      <c r="E112" s="30">
        <f t="shared" si="45"/>
        <v>0</v>
      </c>
      <c r="F112" s="31">
        <f t="shared" si="30"/>
        <v>281580000</v>
      </c>
    </row>
    <row r="113" spans="1:6" ht="15.75">
      <c r="A113" s="32" t="s">
        <v>16</v>
      </c>
      <c r="B113" s="33" t="s">
        <v>82</v>
      </c>
      <c r="C113" s="34">
        <f t="shared" ref="C113:E113" si="46">SUM(C114:C116)</f>
        <v>0</v>
      </c>
      <c r="D113" s="34">
        <f t="shared" si="46"/>
        <v>248920000</v>
      </c>
      <c r="E113" s="34">
        <f t="shared" si="46"/>
        <v>0</v>
      </c>
      <c r="F113" s="35">
        <f t="shared" si="30"/>
        <v>248920000</v>
      </c>
    </row>
    <row r="114" spans="1:6" ht="15.75">
      <c r="A114" s="32" t="s">
        <v>10</v>
      </c>
      <c r="B114" s="33" t="s">
        <v>11</v>
      </c>
      <c r="C114" s="34">
        <v>0</v>
      </c>
      <c r="D114" s="34">
        <v>11050000</v>
      </c>
      <c r="E114" s="34">
        <v>0</v>
      </c>
      <c r="F114" s="35">
        <f t="shared" si="30"/>
        <v>11050000</v>
      </c>
    </row>
    <row r="115" spans="1:6" ht="15.75">
      <c r="A115" s="32" t="s">
        <v>83</v>
      </c>
      <c r="B115" s="33" t="s">
        <v>84</v>
      </c>
      <c r="C115" s="34">
        <v>0</v>
      </c>
      <c r="D115" s="34">
        <v>230400000</v>
      </c>
      <c r="E115" s="34">
        <v>0</v>
      </c>
      <c r="F115" s="35">
        <f t="shared" si="30"/>
        <v>230400000</v>
      </c>
    </row>
    <row r="116" spans="1:6" ht="15.75">
      <c r="A116" s="32" t="s">
        <v>12</v>
      </c>
      <c r="B116" s="33" t="s">
        <v>13</v>
      </c>
      <c r="C116" s="34">
        <v>0</v>
      </c>
      <c r="D116" s="34">
        <v>7470000</v>
      </c>
      <c r="E116" s="34">
        <v>0</v>
      </c>
      <c r="F116" s="35">
        <f t="shared" si="30"/>
        <v>7470000</v>
      </c>
    </row>
    <row r="117" spans="1:6" ht="15.75">
      <c r="A117" s="32" t="s">
        <v>18</v>
      </c>
      <c r="B117" s="33" t="s">
        <v>85</v>
      </c>
      <c r="C117" s="34">
        <f t="shared" ref="C117:E117" si="47">SUM(C118:C120)</f>
        <v>0</v>
      </c>
      <c r="D117" s="34">
        <f t="shared" si="47"/>
        <v>32660000</v>
      </c>
      <c r="E117" s="34">
        <f t="shared" si="47"/>
        <v>0</v>
      </c>
      <c r="F117" s="35">
        <f t="shared" si="30"/>
        <v>32660000</v>
      </c>
    </row>
    <row r="118" spans="1:6" ht="15.75">
      <c r="A118" s="32" t="s">
        <v>10</v>
      </c>
      <c r="B118" s="33" t="s">
        <v>11</v>
      </c>
      <c r="C118" s="34">
        <v>0</v>
      </c>
      <c r="D118" s="34">
        <v>9040000</v>
      </c>
      <c r="E118" s="34">
        <v>0</v>
      </c>
      <c r="F118" s="35">
        <f t="shared" si="30"/>
        <v>9040000</v>
      </c>
    </row>
    <row r="119" spans="1:6" ht="15.75">
      <c r="A119" s="32" t="s">
        <v>33</v>
      </c>
      <c r="B119" s="33" t="s">
        <v>34</v>
      </c>
      <c r="C119" s="34">
        <v>0</v>
      </c>
      <c r="D119" s="34">
        <v>10000000</v>
      </c>
      <c r="E119" s="34">
        <v>0</v>
      </c>
      <c r="F119" s="35">
        <f t="shared" si="30"/>
        <v>10000000</v>
      </c>
    </row>
    <row r="120" spans="1:6" ht="15.75">
      <c r="A120" s="32" t="s">
        <v>12</v>
      </c>
      <c r="B120" s="33" t="s">
        <v>13</v>
      </c>
      <c r="C120" s="34">
        <v>0</v>
      </c>
      <c r="D120" s="34">
        <v>13620000</v>
      </c>
      <c r="E120" s="34">
        <v>0</v>
      </c>
      <c r="F120" s="35">
        <f t="shared" si="30"/>
        <v>13620000</v>
      </c>
    </row>
    <row r="121" spans="1:6" s="6" customFormat="1" ht="15.75">
      <c r="A121" s="28" t="s">
        <v>14</v>
      </c>
      <c r="B121" s="29" t="s">
        <v>86</v>
      </c>
      <c r="C121" s="30">
        <f t="shared" ref="C121:E121" si="48">SUM(C122,C125,C128,C131,C134)</f>
        <v>0</v>
      </c>
      <c r="D121" s="30">
        <f t="shared" si="48"/>
        <v>147367000</v>
      </c>
      <c r="E121" s="30">
        <f t="shared" si="48"/>
        <v>0</v>
      </c>
      <c r="F121" s="31">
        <f t="shared" si="30"/>
        <v>147367000</v>
      </c>
    </row>
    <row r="122" spans="1:6" ht="15.75">
      <c r="A122" s="32" t="s">
        <v>16</v>
      </c>
      <c r="B122" s="33" t="s">
        <v>87</v>
      </c>
      <c r="C122" s="34">
        <f t="shared" ref="C122:E122" si="49">SUM(C123:C124)</f>
        <v>0</v>
      </c>
      <c r="D122" s="34">
        <f t="shared" si="49"/>
        <v>25380000</v>
      </c>
      <c r="E122" s="34">
        <f t="shared" si="49"/>
        <v>0</v>
      </c>
      <c r="F122" s="35">
        <f t="shared" si="30"/>
        <v>25380000</v>
      </c>
    </row>
    <row r="123" spans="1:6" ht="15.75">
      <c r="A123" s="32" t="s">
        <v>10</v>
      </c>
      <c r="B123" s="33" t="s">
        <v>11</v>
      </c>
      <c r="C123" s="34">
        <v>0</v>
      </c>
      <c r="D123" s="34">
        <v>12100000</v>
      </c>
      <c r="E123" s="34">
        <v>0</v>
      </c>
      <c r="F123" s="35">
        <f t="shared" si="30"/>
        <v>12100000</v>
      </c>
    </row>
    <row r="124" spans="1:6" ht="15.75">
      <c r="A124" s="32" t="s">
        <v>12</v>
      </c>
      <c r="B124" s="33" t="s">
        <v>13</v>
      </c>
      <c r="C124" s="34">
        <v>0</v>
      </c>
      <c r="D124" s="34">
        <v>13280000</v>
      </c>
      <c r="E124" s="34">
        <v>0</v>
      </c>
      <c r="F124" s="35">
        <f t="shared" si="30"/>
        <v>13280000</v>
      </c>
    </row>
    <row r="125" spans="1:6" ht="31.5">
      <c r="A125" s="32" t="s">
        <v>18</v>
      </c>
      <c r="B125" s="33" t="s">
        <v>88</v>
      </c>
      <c r="C125" s="34">
        <f t="shared" ref="C125:E125" si="50">SUM(C126:C127)</f>
        <v>0</v>
      </c>
      <c r="D125" s="34">
        <f t="shared" si="50"/>
        <v>27420000</v>
      </c>
      <c r="E125" s="34">
        <f t="shared" si="50"/>
        <v>0</v>
      </c>
      <c r="F125" s="35">
        <f t="shared" si="30"/>
        <v>27420000</v>
      </c>
    </row>
    <row r="126" spans="1:6" ht="15.75">
      <c r="A126" s="32" t="s">
        <v>10</v>
      </c>
      <c r="B126" s="33" t="s">
        <v>11</v>
      </c>
      <c r="C126" s="34">
        <v>0</v>
      </c>
      <c r="D126" s="34">
        <v>7500000</v>
      </c>
      <c r="E126" s="34">
        <v>0</v>
      </c>
      <c r="F126" s="35">
        <f t="shared" si="30"/>
        <v>7500000</v>
      </c>
    </row>
    <row r="127" spans="1:6" ht="15.75">
      <c r="A127" s="32" t="s">
        <v>12</v>
      </c>
      <c r="B127" s="33" t="s">
        <v>13</v>
      </c>
      <c r="C127" s="34">
        <v>0</v>
      </c>
      <c r="D127" s="34">
        <v>19920000</v>
      </c>
      <c r="E127" s="34">
        <v>0</v>
      </c>
      <c r="F127" s="35">
        <f t="shared" si="30"/>
        <v>19920000</v>
      </c>
    </row>
    <row r="128" spans="1:6" ht="15.75">
      <c r="A128" s="32" t="s">
        <v>42</v>
      </c>
      <c r="B128" s="33" t="s">
        <v>89</v>
      </c>
      <c r="C128" s="34">
        <f t="shared" ref="C128:E128" si="51">SUM(C129:C130)</f>
        <v>0</v>
      </c>
      <c r="D128" s="34">
        <f t="shared" si="51"/>
        <v>35000000</v>
      </c>
      <c r="E128" s="34">
        <f t="shared" si="51"/>
        <v>0</v>
      </c>
      <c r="F128" s="35">
        <f t="shared" si="30"/>
        <v>35000000</v>
      </c>
    </row>
    <row r="129" spans="1:6" ht="15.75">
      <c r="A129" s="32" t="s">
        <v>10</v>
      </c>
      <c r="B129" s="33" t="s">
        <v>11</v>
      </c>
      <c r="C129" s="34">
        <v>0</v>
      </c>
      <c r="D129" s="34">
        <v>8440000</v>
      </c>
      <c r="E129" s="34">
        <v>0</v>
      </c>
      <c r="F129" s="35">
        <f t="shared" si="30"/>
        <v>8440000</v>
      </c>
    </row>
    <row r="130" spans="1:6" ht="15.75">
      <c r="A130" s="32" t="s">
        <v>12</v>
      </c>
      <c r="B130" s="33" t="s">
        <v>13</v>
      </c>
      <c r="C130" s="34">
        <v>0</v>
      </c>
      <c r="D130" s="34">
        <v>26560000</v>
      </c>
      <c r="E130" s="34">
        <v>0</v>
      </c>
      <c r="F130" s="35">
        <f t="shared" si="30"/>
        <v>26560000</v>
      </c>
    </row>
    <row r="131" spans="1:6" ht="15.75">
      <c r="A131" s="32" t="s">
        <v>44</v>
      </c>
      <c r="B131" s="33" t="s">
        <v>90</v>
      </c>
      <c r="C131" s="34">
        <f t="shared" ref="C131:E131" si="52">SUM(C132:C133)</f>
        <v>0</v>
      </c>
      <c r="D131" s="34">
        <f t="shared" si="52"/>
        <v>19567000</v>
      </c>
      <c r="E131" s="34">
        <f t="shared" si="52"/>
        <v>0</v>
      </c>
      <c r="F131" s="35">
        <f t="shared" si="30"/>
        <v>19567000</v>
      </c>
    </row>
    <row r="132" spans="1:6" ht="15.75">
      <c r="A132" s="32" t="s">
        <v>10</v>
      </c>
      <c r="B132" s="33" t="s">
        <v>11</v>
      </c>
      <c r="C132" s="34">
        <v>0</v>
      </c>
      <c r="D132" s="34">
        <v>6287000</v>
      </c>
      <c r="E132" s="34">
        <v>0</v>
      </c>
      <c r="F132" s="35">
        <f t="shared" si="30"/>
        <v>6287000</v>
      </c>
    </row>
    <row r="133" spans="1:6" ht="15.75">
      <c r="A133" s="32" t="s">
        <v>12</v>
      </c>
      <c r="B133" s="33" t="s">
        <v>13</v>
      </c>
      <c r="C133" s="34">
        <v>0</v>
      </c>
      <c r="D133" s="34">
        <v>13280000</v>
      </c>
      <c r="E133" s="34">
        <v>0</v>
      </c>
      <c r="F133" s="35">
        <f t="shared" si="30"/>
        <v>13280000</v>
      </c>
    </row>
    <row r="134" spans="1:6" ht="15.75">
      <c r="A134" s="32" t="s">
        <v>46</v>
      </c>
      <c r="B134" s="33" t="s">
        <v>91</v>
      </c>
      <c r="C134" s="34">
        <f t="shared" ref="C134:E134" si="53">SUM(C135:C136)</f>
        <v>0</v>
      </c>
      <c r="D134" s="34">
        <f t="shared" si="53"/>
        <v>40000000</v>
      </c>
      <c r="E134" s="34">
        <f t="shared" si="53"/>
        <v>0</v>
      </c>
      <c r="F134" s="35">
        <f t="shared" si="30"/>
        <v>40000000</v>
      </c>
    </row>
    <row r="135" spans="1:6" ht="15.75">
      <c r="A135" s="32" t="s">
        <v>10</v>
      </c>
      <c r="B135" s="33" t="s">
        <v>11</v>
      </c>
      <c r="C135" s="34">
        <v>0</v>
      </c>
      <c r="D135" s="34">
        <v>10120000</v>
      </c>
      <c r="E135" s="34">
        <v>0</v>
      </c>
      <c r="F135" s="35">
        <f t="shared" si="30"/>
        <v>10120000</v>
      </c>
    </row>
    <row r="136" spans="1:6" ht="15.75">
      <c r="A136" s="32" t="s">
        <v>12</v>
      </c>
      <c r="B136" s="33" t="s">
        <v>13</v>
      </c>
      <c r="C136" s="34">
        <v>0</v>
      </c>
      <c r="D136" s="34">
        <v>29880000</v>
      </c>
      <c r="E136" s="34">
        <v>0</v>
      </c>
      <c r="F136" s="35">
        <f t="shared" si="30"/>
        <v>29880000</v>
      </c>
    </row>
    <row r="137" spans="1:6" s="6" customFormat="1" ht="15.75">
      <c r="A137" s="28" t="s">
        <v>92</v>
      </c>
      <c r="B137" s="29" t="s">
        <v>699</v>
      </c>
      <c r="C137" s="30">
        <f t="shared" ref="C137:E137" si="54">C138</f>
        <v>0</v>
      </c>
      <c r="D137" s="30">
        <f t="shared" si="54"/>
        <v>1126003000</v>
      </c>
      <c r="E137" s="30">
        <f t="shared" si="54"/>
        <v>0</v>
      </c>
      <c r="F137" s="31">
        <f t="shared" si="30"/>
        <v>1126003000</v>
      </c>
    </row>
    <row r="138" spans="1:6" s="6" customFormat="1" ht="15.75">
      <c r="A138" s="28" t="s">
        <v>94</v>
      </c>
      <c r="B138" s="29" t="s">
        <v>95</v>
      </c>
      <c r="C138" s="30">
        <f t="shared" ref="C138:E138" si="55">SUM(C139,C142,C146,C148,C152,C157,C161)</f>
        <v>0</v>
      </c>
      <c r="D138" s="30">
        <f t="shared" si="55"/>
        <v>1126003000</v>
      </c>
      <c r="E138" s="30">
        <f t="shared" si="55"/>
        <v>0</v>
      </c>
      <c r="F138" s="31">
        <f t="shared" ref="F138:F201" si="56">SUM(C138:E138)</f>
        <v>1126003000</v>
      </c>
    </row>
    <row r="139" spans="1:6" ht="15.75">
      <c r="A139" s="32" t="s">
        <v>16</v>
      </c>
      <c r="B139" s="33" t="s">
        <v>96</v>
      </c>
      <c r="C139" s="34">
        <f t="shared" ref="C139:E139" si="57">SUM(C140:C141)</f>
        <v>0</v>
      </c>
      <c r="D139" s="34">
        <f t="shared" si="57"/>
        <v>146880000</v>
      </c>
      <c r="E139" s="34">
        <f t="shared" si="57"/>
        <v>0</v>
      </c>
      <c r="F139" s="35">
        <f t="shared" si="56"/>
        <v>146880000</v>
      </c>
    </row>
    <row r="140" spans="1:6" ht="15.75">
      <c r="A140" s="32" t="s">
        <v>10</v>
      </c>
      <c r="B140" s="33" t="s">
        <v>11</v>
      </c>
      <c r="C140" s="34">
        <v>0</v>
      </c>
      <c r="D140" s="34">
        <v>17400000</v>
      </c>
      <c r="E140" s="34">
        <v>0</v>
      </c>
      <c r="F140" s="35">
        <f t="shared" si="56"/>
        <v>17400000</v>
      </c>
    </row>
    <row r="141" spans="1:6" ht="15.75">
      <c r="A141" s="32" t="s">
        <v>12</v>
      </c>
      <c r="B141" s="33" t="s">
        <v>13</v>
      </c>
      <c r="C141" s="34">
        <v>0</v>
      </c>
      <c r="D141" s="34">
        <v>129480000</v>
      </c>
      <c r="E141" s="34">
        <v>0</v>
      </c>
      <c r="F141" s="35">
        <f t="shared" si="56"/>
        <v>129480000</v>
      </c>
    </row>
    <row r="142" spans="1:6" ht="15.75">
      <c r="A142" s="32" t="s">
        <v>18</v>
      </c>
      <c r="B142" s="33" t="s">
        <v>97</v>
      </c>
      <c r="C142" s="34">
        <f t="shared" ref="C142:E142" si="58">SUM(C143:C145)</f>
        <v>0</v>
      </c>
      <c r="D142" s="34">
        <f t="shared" si="58"/>
        <v>63091000</v>
      </c>
      <c r="E142" s="34">
        <f t="shared" si="58"/>
        <v>0</v>
      </c>
      <c r="F142" s="35">
        <f t="shared" si="56"/>
        <v>63091000</v>
      </c>
    </row>
    <row r="143" spans="1:6" ht="15.75">
      <c r="A143" s="32" t="s">
        <v>10</v>
      </c>
      <c r="B143" s="33" t="s">
        <v>11</v>
      </c>
      <c r="C143" s="34">
        <v>0</v>
      </c>
      <c r="D143" s="34">
        <v>11179000</v>
      </c>
      <c r="E143" s="34">
        <v>0</v>
      </c>
      <c r="F143" s="35">
        <f t="shared" si="56"/>
        <v>11179000</v>
      </c>
    </row>
    <row r="144" spans="1:6" ht="15.75">
      <c r="A144" s="32" t="s">
        <v>33</v>
      </c>
      <c r="B144" s="33" t="s">
        <v>34</v>
      </c>
      <c r="C144" s="34">
        <v>0</v>
      </c>
      <c r="D144" s="34">
        <v>5400000</v>
      </c>
      <c r="E144" s="34">
        <v>0</v>
      </c>
      <c r="F144" s="35">
        <f t="shared" si="56"/>
        <v>5400000</v>
      </c>
    </row>
    <row r="145" spans="1:6" ht="15.75">
      <c r="A145" s="32" t="s">
        <v>12</v>
      </c>
      <c r="B145" s="33" t="s">
        <v>13</v>
      </c>
      <c r="C145" s="34">
        <v>0</v>
      </c>
      <c r="D145" s="34">
        <v>46512000</v>
      </c>
      <c r="E145" s="34">
        <v>0</v>
      </c>
      <c r="F145" s="35">
        <f t="shared" si="56"/>
        <v>46512000</v>
      </c>
    </row>
    <row r="146" spans="1:6" ht="31.5">
      <c r="A146" s="32" t="s">
        <v>42</v>
      </c>
      <c r="B146" s="33" t="s">
        <v>98</v>
      </c>
      <c r="C146" s="34">
        <f t="shared" ref="C146:E146" si="59">C147</f>
        <v>0</v>
      </c>
      <c r="D146" s="34">
        <f t="shared" si="59"/>
        <v>237900000</v>
      </c>
      <c r="E146" s="34">
        <f t="shared" si="59"/>
        <v>0</v>
      </c>
      <c r="F146" s="35">
        <f t="shared" si="56"/>
        <v>237900000</v>
      </c>
    </row>
    <row r="147" spans="1:6" ht="15.75">
      <c r="A147" s="32" t="s">
        <v>12</v>
      </c>
      <c r="B147" s="33" t="s">
        <v>13</v>
      </c>
      <c r="C147" s="34">
        <v>0</v>
      </c>
      <c r="D147" s="34">
        <v>237900000</v>
      </c>
      <c r="E147" s="34">
        <v>0</v>
      </c>
      <c r="F147" s="35">
        <f t="shared" si="56"/>
        <v>237900000</v>
      </c>
    </row>
    <row r="148" spans="1:6" ht="15.75">
      <c r="A148" s="32" t="s">
        <v>44</v>
      </c>
      <c r="B148" s="33" t="s">
        <v>99</v>
      </c>
      <c r="C148" s="34">
        <f t="shared" ref="C148:E148" si="60">SUM(C149:C151)</f>
        <v>0</v>
      </c>
      <c r="D148" s="34">
        <f t="shared" si="60"/>
        <v>149176000</v>
      </c>
      <c r="E148" s="34">
        <f t="shared" si="60"/>
        <v>0</v>
      </c>
      <c r="F148" s="35">
        <f t="shared" si="56"/>
        <v>149176000</v>
      </c>
    </row>
    <row r="149" spans="1:6" ht="15.75">
      <c r="A149" s="32" t="s">
        <v>10</v>
      </c>
      <c r="B149" s="33" t="s">
        <v>11</v>
      </c>
      <c r="C149" s="34">
        <v>0</v>
      </c>
      <c r="D149" s="34">
        <v>45700000</v>
      </c>
      <c r="E149" s="34">
        <v>0</v>
      </c>
      <c r="F149" s="35">
        <f t="shared" si="56"/>
        <v>45700000</v>
      </c>
    </row>
    <row r="150" spans="1:6" ht="15.75">
      <c r="A150" s="32" t="s">
        <v>33</v>
      </c>
      <c r="B150" s="33" t="s">
        <v>34</v>
      </c>
      <c r="C150" s="34">
        <v>0</v>
      </c>
      <c r="D150" s="34">
        <v>49200000</v>
      </c>
      <c r="E150" s="34">
        <v>0</v>
      </c>
      <c r="F150" s="35">
        <f t="shared" si="56"/>
        <v>49200000</v>
      </c>
    </row>
    <row r="151" spans="1:6" ht="15.75">
      <c r="A151" s="32" t="s">
        <v>12</v>
      </c>
      <c r="B151" s="33" t="s">
        <v>13</v>
      </c>
      <c r="C151" s="34">
        <v>0</v>
      </c>
      <c r="D151" s="34">
        <v>54276000</v>
      </c>
      <c r="E151" s="34">
        <v>0</v>
      </c>
      <c r="F151" s="35">
        <f t="shared" si="56"/>
        <v>54276000</v>
      </c>
    </row>
    <row r="152" spans="1:6" ht="31.5">
      <c r="A152" s="32" t="s">
        <v>46</v>
      </c>
      <c r="B152" s="33" t="s">
        <v>100</v>
      </c>
      <c r="C152" s="34">
        <f t="shared" ref="C152:E152" si="61">SUM(C153:C156)</f>
        <v>0</v>
      </c>
      <c r="D152" s="34">
        <f t="shared" si="61"/>
        <v>269879000</v>
      </c>
      <c r="E152" s="34">
        <f t="shared" si="61"/>
        <v>0</v>
      </c>
      <c r="F152" s="35">
        <f t="shared" si="56"/>
        <v>269879000</v>
      </c>
    </row>
    <row r="153" spans="1:6" ht="15.75">
      <c r="A153" s="32" t="s">
        <v>10</v>
      </c>
      <c r="B153" s="33" t="s">
        <v>11</v>
      </c>
      <c r="C153" s="34">
        <v>0</v>
      </c>
      <c r="D153" s="34">
        <v>52650000</v>
      </c>
      <c r="E153" s="34">
        <v>0</v>
      </c>
      <c r="F153" s="35">
        <f t="shared" si="56"/>
        <v>52650000</v>
      </c>
    </row>
    <row r="154" spans="1:6" ht="15.75">
      <c r="A154" s="32" t="s">
        <v>33</v>
      </c>
      <c r="B154" s="33" t="s">
        <v>34</v>
      </c>
      <c r="C154" s="34">
        <v>0</v>
      </c>
      <c r="D154" s="34">
        <v>6800000</v>
      </c>
      <c r="E154" s="34">
        <v>0</v>
      </c>
      <c r="F154" s="35">
        <f t="shared" si="56"/>
        <v>6800000</v>
      </c>
    </row>
    <row r="155" spans="1:6" ht="15.75">
      <c r="A155" s="32" t="s">
        <v>101</v>
      </c>
      <c r="B155" s="33" t="s">
        <v>102</v>
      </c>
      <c r="C155" s="34">
        <v>0</v>
      </c>
      <c r="D155" s="34">
        <v>82400000</v>
      </c>
      <c r="E155" s="34">
        <v>0</v>
      </c>
      <c r="F155" s="35">
        <f t="shared" si="56"/>
        <v>82400000</v>
      </c>
    </row>
    <row r="156" spans="1:6" ht="15.75">
      <c r="A156" s="32" t="s">
        <v>12</v>
      </c>
      <c r="B156" s="33" t="s">
        <v>13</v>
      </c>
      <c r="C156" s="34">
        <v>0</v>
      </c>
      <c r="D156" s="34">
        <v>128029000</v>
      </c>
      <c r="E156" s="34">
        <v>0</v>
      </c>
      <c r="F156" s="35">
        <f t="shared" si="56"/>
        <v>128029000</v>
      </c>
    </row>
    <row r="157" spans="1:6" ht="15.75">
      <c r="A157" s="32" t="s">
        <v>54</v>
      </c>
      <c r="B157" s="33" t="s">
        <v>103</v>
      </c>
      <c r="C157" s="34">
        <f t="shared" ref="C157:E157" si="62">SUM(C158:C160)</f>
        <v>0</v>
      </c>
      <c r="D157" s="34">
        <f t="shared" si="62"/>
        <v>133277000</v>
      </c>
      <c r="E157" s="34">
        <f t="shared" si="62"/>
        <v>0</v>
      </c>
      <c r="F157" s="35">
        <f t="shared" si="56"/>
        <v>133277000</v>
      </c>
    </row>
    <row r="158" spans="1:6" ht="15.75">
      <c r="A158" s="32" t="s">
        <v>10</v>
      </c>
      <c r="B158" s="33" t="s">
        <v>11</v>
      </c>
      <c r="C158" s="34">
        <v>0</v>
      </c>
      <c r="D158" s="34">
        <v>19900000</v>
      </c>
      <c r="E158" s="34">
        <v>0</v>
      </c>
      <c r="F158" s="35">
        <f t="shared" si="56"/>
        <v>19900000</v>
      </c>
    </row>
    <row r="159" spans="1:6" ht="15.75">
      <c r="A159" s="32" t="s">
        <v>33</v>
      </c>
      <c r="B159" s="33" t="s">
        <v>34</v>
      </c>
      <c r="C159" s="34">
        <v>0</v>
      </c>
      <c r="D159" s="34">
        <v>9400000</v>
      </c>
      <c r="E159" s="34">
        <v>0</v>
      </c>
      <c r="F159" s="35">
        <f t="shared" si="56"/>
        <v>9400000</v>
      </c>
    </row>
    <row r="160" spans="1:6" ht="15.75">
      <c r="A160" s="32" t="s">
        <v>12</v>
      </c>
      <c r="B160" s="33" t="s">
        <v>13</v>
      </c>
      <c r="C160" s="34">
        <v>0</v>
      </c>
      <c r="D160" s="34">
        <v>103977000</v>
      </c>
      <c r="E160" s="34">
        <v>0</v>
      </c>
      <c r="F160" s="35">
        <f t="shared" si="56"/>
        <v>103977000</v>
      </c>
    </row>
    <row r="161" spans="1:6" ht="15.75">
      <c r="A161" s="32" t="s">
        <v>56</v>
      </c>
      <c r="B161" s="33" t="s">
        <v>104</v>
      </c>
      <c r="C161" s="34">
        <f t="shared" ref="C161:E161" si="63">SUM(C162:C164)</f>
        <v>0</v>
      </c>
      <c r="D161" s="34">
        <f t="shared" si="63"/>
        <v>125800000</v>
      </c>
      <c r="E161" s="34">
        <f t="shared" si="63"/>
        <v>0</v>
      </c>
      <c r="F161" s="35">
        <f t="shared" si="56"/>
        <v>125800000</v>
      </c>
    </row>
    <row r="162" spans="1:6" ht="15.75">
      <c r="A162" s="32" t="s">
        <v>10</v>
      </c>
      <c r="B162" s="33" t="s">
        <v>11</v>
      </c>
      <c r="C162" s="34">
        <v>0</v>
      </c>
      <c r="D162" s="34">
        <v>14912000</v>
      </c>
      <c r="E162" s="34">
        <v>0</v>
      </c>
      <c r="F162" s="35">
        <f t="shared" si="56"/>
        <v>14912000</v>
      </c>
    </row>
    <row r="163" spans="1:6" ht="15.75">
      <c r="A163" s="32" t="s">
        <v>33</v>
      </c>
      <c r="B163" s="33" t="s">
        <v>34</v>
      </c>
      <c r="C163" s="34">
        <v>0</v>
      </c>
      <c r="D163" s="34">
        <v>10800000</v>
      </c>
      <c r="E163" s="34">
        <v>0</v>
      </c>
      <c r="F163" s="35">
        <f t="shared" si="56"/>
        <v>10800000</v>
      </c>
    </row>
    <row r="164" spans="1:6" ht="15.75">
      <c r="A164" s="32" t="s">
        <v>12</v>
      </c>
      <c r="B164" s="33" t="s">
        <v>13</v>
      </c>
      <c r="C164" s="34">
        <v>0</v>
      </c>
      <c r="D164" s="34">
        <v>100088000</v>
      </c>
      <c r="E164" s="34">
        <v>0</v>
      </c>
      <c r="F164" s="35">
        <f t="shared" si="56"/>
        <v>100088000</v>
      </c>
    </row>
    <row r="165" spans="1:6" s="6" customFormat="1" ht="31.5">
      <c r="A165" s="28" t="s">
        <v>105</v>
      </c>
      <c r="B165" s="29" t="s">
        <v>106</v>
      </c>
      <c r="C165" s="30">
        <f>SUM(C166,C655,C721,C918,C941,C962,C1110,C1149,C1173,C1216,C1245,C1298)</f>
        <v>0</v>
      </c>
      <c r="D165" s="30">
        <f t="shared" ref="D165:E165" si="64">SUM(D166,D655,D721,D918,D941,D962,D1110,D1149,D1173,D1216,D1245,D1298)</f>
        <v>36874519000</v>
      </c>
      <c r="E165" s="30">
        <f t="shared" si="64"/>
        <v>10556260000</v>
      </c>
      <c r="F165" s="31">
        <f t="shared" si="56"/>
        <v>47430779000</v>
      </c>
    </row>
    <row r="166" spans="1:6" s="6" customFormat="1" ht="15.75">
      <c r="A166" s="28" t="s">
        <v>107</v>
      </c>
      <c r="B166" s="29" t="s">
        <v>694</v>
      </c>
      <c r="C166" s="30">
        <f>SUM(C167,C494,C603)</f>
        <v>0</v>
      </c>
      <c r="D166" s="30">
        <f t="shared" ref="D166:E166" si="65">SUM(D167,D494,D603)</f>
        <v>17805221000</v>
      </c>
      <c r="E166" s="30">
        <f t="shared" si="65"/>
        <v>10449058000</v>
      </c>
      <c r="F166" s="31">
        <f t="shared" si="56"/>
        <v>28254279000</v>
      </c>
    </row>
    <row r="167" spans="1:6" s="6" customFormat="1" ht="15.75">
      <c r="A167" s="28" t="s">
        <v>109</v>
      </c>
      <c r="B167" s="29" t="s">
        <v>110</v>
      </c>
      <c r="C167" s="30">
        <f t="shared" ref="C167:E167" si="66">SUM(C168,C227,C282,C345,C389,C431,C472)</f>
        <v>0</v>
      </c>
      <c r="D167" s="30">
        <f t="shared" si="66"/>
        <v>17805221000</v>
      </c>
      <c r="E167" s="30">
        <f t="shared" si="66"/>
        <v>0</v>
      </c>
      <c r="F167" s="31">
        <f t="shared" si="56"/>
        <v>17805221000</v>
      </c>
    </row>
    <row r="168" spans="1:6" s="6" customFormat="1" ht="15.75">
      <c r="A168" s="28" t="s">
        <v>8</v>
      </c>
      <c r="B168" s="29" t="s">
        <v>111</v>
      </c>
      <c r="C168" s="30">
        <f t="shared" ref="C168:E168" si="67">SUM(C169,C172,C177,C179,C183,C187,C191,C196,C200,C205,C211,C216,C220,C224)</f>
        <v>0</v>
      </c>
      <c r="D168" s="30">
        <f t="shared" si="67"/>
        <v>1447151000</v>
      </c>
      <c r="E168" s="30">
        <f t="shared" si="67"/>
        <v>0</v>
      </c>
      <c r="F168" s="31">
        <f t="shared" si="56"/>
        <v>1447151000</v>
      </c>
    </row>
    <row r="169" spans="1:6" ht="15.75">
      <c r="A169" s="32" t="s">
        <v>16</v>
      </c>
      <c r="B169" s="33" t="s">
        <v>112</v>
      </c>
      <c r="C169" s="34">
        <f t="shared" ref="C169:E169" si="68">SUM(C170:C171)</f>
        <v>0</v>
      </c>
      <c r="D169" s="34">
        <f t="shared" si="68"/>
        <v>44000000</v>
      </c>
      <c r="E169" s="34">
        <f t="shared" si="68"/>
        <v>0</v>
      </c>
      <c r="F169" s="35">
        <f t="shared" si="56"/>
        <v>44000000</v>
      </c>
    </row>
    <row r="170" spans="1:6" ht="15.75">
      <c r="A170" s="32" t="s">
        <v>10</v>
      </c>
      <c r="B170" s="33" t="s">
        <v>11</v>
      </c>
      <c r="C170" s="34">
        <v>0</v>
      </c>
      <c r="D170" s="34">
        <v>29000000</v>
      </c>
      <c r="E170" s="34">
        <v>0</v>
      </c>
      <c r="F170" s="35">
        <f t="shared" si="56"/>
        <v>29000000</v>
      </c>
    </row>
    <row r="171" spans="1:6" ht="15.75">
      <c r="A171" s="32" t="s">
        <v>28</v>
      </c>
      <c r="B171" s="33" t="s">
        <v>29</v>
      </c>
      <c r="C171" s="34">
        <v>0</v>
      </c>
      <c r="D171" s="34">
        <v>15000000</v>
      </c>
      <c r="E171" s="34">
        <v>0</v>
      </c>
      <c r="F171" s="35">
        <f t="shared" si="56"/>
        <v>15000000</v>
      </c>
    </row>
    <row r="172" spans="1:6" ht="31.5">
      <c r="A172" s="32" t="s">
        <v>18</v>
      </c>
      <c r="B172" s="33" t="s">
        <v>113</v>
      </c>
      <c r="C172" s="34">
        <f t="shared" ref="C172:E172" si="69">SUM(C173:C176)</f>
        <v>0</v>
      </c>
      <c r="D172" s="34">
        <f t="shared" si="69"/>
        <v>52324000</v>
      </c>
      <c r="E172" s="34">
        <f t="shared" si="69"/>
        <v>0</v>
      </c>
      <c r="F172" s="35">
        <f t="shared" si="56"/>
        <v>52324000</v>
      </c>
    </row>
    <row r="173" spans="1:6" ht="15.75">
      <c r="A173" s="32" t="s">
        <v>10</v>
      </c>
      <c r="B173" s="33" t="s">
        <v>11</v>
      </c>
      <c r="C173" s="34">
        <v>0</v>
      </c>
      <c r="D173" s="34">
        <v>8300000</v>
      </c>
      <c r="E173" s="34">
        <v>0</v>
      </c>
      <c r="F173" s="35">
        <f t="shared" si="56"/>
        <v>8300000</v>
      </c>
    </row>
    <row r="174" spans="1:6" ht="15.75">
      <c r="A174" s="32" t="s">
        <v>28</v>
      </c>
      <c r="B174" s="33" t="s">
        <v>29</v>
      </c>
      <c r="C174" s="34">
        <v>0</v>
      </c>
      <c r="D174" s="34">
        <v>26760000</v>
      </c>
      <c r="E174" s="34">
        <v>0</v>
      </c>
      <c r="F174" s="35">
        <f t="shared" si="56"/>
        <v>26760000</v>
      </c>
    </row>
    <row r="175" spans="1:6" ht="15.75">
      <c r="A175" s="32" t="s">
        <v>33</v>
      </c>
      <c r="B175" s="33" t="s">
        <v>34</v>
      </c>
      <c r="C175" s="34">
        <v>0</v>
      </c>
      <c r="D175" s="34">
        <v>8600000</v>
      </c>
      <c r="E175" s="34">
        <v>0</v>
      </c>
      <c r="F175" s="35">
        <f t="shared" si="56"/>
        <v>8600000</v>
      </c>
    </row>
    <row r="176" spans="1:6" ht="15.75">
      <c r="A176" s="32" t="s">
        <v>12</v>
      </c>
      <c r="B176" s="33" t="s">
        <v>13</v>
      </c>
      <c r="C176" s="34">
        <v>0</v>
      </c>
      <c r="D176" s="34">
        <v>8664000</v>
      </c>
      <c r="E176" s="34">
        <v>0</v>
      </c>
      <c r="F176" s="35">
        <f t="shared" si="56"/>
        <v>8664000</v>
      </c>
    </row>
    <row r="177" spans="1:6" ht="15.75">
      <c r="A177" s="32" t="s">
        <v>42</v>
      </c>
      <c r="B177" s="33" t="s">
        <v>114</v>
      </c>
      <c r="C177" s="34">
        <f t="shared" ref="C177:E177" si="70">C178</f>
        <v>0</v>
      </c>
      <c r="D177" s="34">
        <f t="shared" si="70"/>
        <v>8000000</v>
      </c>
      <c r="E177" s="34">
        <f t="shared" si="70"/>
        <v>0</v>
      </c>
      <c r="F177" s="35">
        <f t="shared" si="56"/>
        <v>8000000</v>
      </c>
    </row>
    <row r="178" spans="1:6" ht="15.75">
      <c r="A178" s="32" t="s">
        <v>10</v>
      </c>
      <c r="B178" s="33" t="s">
        <v>11</v>
      </c>
      <c r="C178" s="34">
        <v>0</v>
      </c>
      <c r="D178" s="34">
        <v>8000000</v>
      </c>
      <c r="E178" s="34">
        <v>0</v>
      </c>
      <c r="F178" s="35">
        <f t="shared" si="56"/>
        <v>8000000</v>
      </c>
    </row>
    <row r="179" spans="1:6" ht="15.75">
      <c r="A179" s="32" t="s">
        <v>44</v>
      </c>
      <c r="B179" s="33" t="s">
        <v>115</v>
      </c>
      <c r="C179" s="34">
        <f t="shared" ref="C179:E179" si="71">SUM(C180:C182)</f>
        <v>0</v>
      </c>
      <c r="D179" s="34">
        <f t="shared" si="71"/>
        <v>71723000</v>
      </c>
      <c r="E179" s="34">
        <f t="shared" si="71"/>
        <v>0</v>
      </c>
      <c r="F179" s="35">
        <f t="shared" si="56"/>
        <v>71723000</v>
      </c>
    </row>
    <row r="180" spans="1:6" ht="15.75">
      <c r="A180" s="32" t="s">
        <v>10</v>
      </c>
      <c r="B180" s="33" t="s">
        <v>11</v>
      </c>
      <c r="C180" s="34">
        <v>0</v>
      </c>
      <c r="D180" s="34">
        <v>4275000</v>
      </c>
      <c r="E180" s="34">
        <v>0</v>
      </c>
      <c r="F180" s="35">
        <f t="shared" si="56"/>
        <v>4275000</v>
      </c>
    </row>
    <row r="181" spans="1:6" ht="15.75">
      <c r="A181" s="32" t="s">
        <v>33</v>
      </c>
      <c r="B181" s="33" t="s">
        <v>34</v>
      </c>
      <c r="C181" s="34">
        <v>0</v>
      </c>
      <c r="D181" s="34">
        <v>8600000</v>
      </c>
      <c r="E181" s="34">
        <v>0</v>
      </c>
      <c r="F181" s="35">
        <f t="shared" si="56"/>
        <v>8600000</v>
      </c>
    </row>
    <row r="182" spans="1:6" ht="15.75">
      <c r="A182" s="32" t="s">
        <v>35</v>
      </c>
      <c r="B182" s="33" t="s">
        <v>36</v>
      </c>
      <c r="C182" s="34">
        <v>0</v>
      </c>
      <c r="D182" s="34">
        <v>58848000</v>
      </c>
      <c r="E182" s="34">
        <v>0</v>
      </c>
      <c r="F182" s="35">
        <f t="shared" si="56"/>
        <v>58848000</v>
      </c>
    </row>
    <row r="183" spans="1:6" ht="15.75">
      <c r="A183" s="32" t="s">
        <v>46</v>
      </c>
      <c r="B183" s="33" t="s">
        <v>116</v>
      </c>
      <c r="C183" s="34">
        <f t="shared" ref="C183:E183" si="72">SUM(C184:C186)</f>
        <v>0</v>
      </c>
      <c r="D183" s="34">
        <f t="shared" si="72"/>
        <v>55375000</v>
      </c>
      <c r="E183" s="34">
        <f t="shared" si="72"/>
        <v>0</v>
      </c>
      <c r="F183" s="35">
        <f t="shared" si="56"/>
        <v>55375000</v>
      </c>
    </row>
    <row r="184" spans="1:6" ht="15.75">
      <c r="A184" s="32" t="s">
        <v>10</v>
      </c>
      <c r="B184" s="33" t="s">
        <v>11</v>
      </c>
      <c r="C184" s="34">
        <v>0</v>
      </c>
      <c r="D184" s="34">
        <v>11875000</v>
      </c>
      <c r="E184" s="34">
        <v>0</v>
      </c>
      <c r="F184" s="35">
        <f t="shared" si="56"/>
        <v>11875000</v>
      </c>
    </row>
    <row r="185" spans="1:6" ht="15.75">
      <c r="A185" s="32" t="s">
        <v>33</v>
      </c>
      <c r="B185" s="33" t="s">
        <v>34</v>
      </c>
      <c r="C185" s="34">
        <v>0</v>
      </c>
      <c r="D185" s="34">
        <v>15400000</v>
      </c>
      <c r="E185" s="34">
        <v>0</v>
      </c>
      <c r="F185" s="35">
        <f t="shared" si="56"/>
        <v>15400000</v>
      </c>
    </row>
    <row r="186" spans="1:6" ht="15.75">
      <c r="A186" s="32" t="s">
        <v>12</v>
      </c>
      <c r="B186" s="33" t="s">
        <v>13</v>
      </c>
      <c r="C186" s="34">
        <v>0</v>
      </c>
      <c r="D186" s="34">
        <v>28100000</v>
      </c>
      <c r="E186" s="34">
        <v>0</v>
      </c>
      <c r="F186" s="35">
        <f t="shared" si="56"/>
        <v>28100000</v>
      </c>
    </row>
    <row r="187" spans="1:6" ht="15.75">
      <c r="A187" s="32" t="s">
        <v>54</v>
      </c>
      <c r="B187" s="33" t="s">
        <v>117</v>
      </c>
      <c r="C187" s="34">
        <f t="shared" ref="C187:E187" si="73">SUM(C188:C190)</f>
        <v>0</v>
      </c>
      <c r="D187" s="34">
        <f t="shared" si="73"/>
        <v>29355000</v>
      </c>
      <c r="E187" s="34">
        <f t="shared" si="73"/>
        <v>0</v>
      </c>
      <c r="F187" s="35">
        <f t="shared" si="56"/>
        <v>29355000</v>
      </c>
    </row>
    <row r="188" spans="1:6" ht="15.75">
      <c r="A188" s="32" t="s">
        <v>10</v>
      </c>
      <c r="B188" s="33" t="s">
        <v>11</v>
      </c>
      <c r="C188" s="34">
        <v>0</v>
      </c>
      <c r="D188" s="34">
        <v>8075000</v>
      </c>
      <c r="E188" s="34">
        <v>0</v>
      </c>
      <c r="F188" s="35">
        <f t="shared" si="56"/>
        <v>8075000</v>
      </c>
    </row>
    <row r="189" spans="1:6" ht="15.75">
      <c r="A189" s="32" t="s">
        <v>33</v>
      </c>
      <c r="B189" s="33" t="s">
        <v>34</v>
      </c>
      <c r="C189" s="34">
        <v>0</v>
      </c>
      <c r="D189" s="34">
        <v>9000000</v>
      </c>
      <c r="E189" s="34">
        <v>0</v>
      </c>
      <c r="F189" s="35">
        <f t="shared" si="56"/>
        <v>9000000</v>
      </c>
    </row>
    <row r="190" spans="1:6" ht="15.75">
      <c r="A190" s="32" t="s">
        <v>12</v>
      </c>
      <c r="B190" s="33" t="s">
        <v>13</v>
      </c>
      <c r="C190" s="34">
        <v>0</v>
      </c>
      <c r="D190" s="34">
        <v>12280000</v>
      </c>
      <c r="E190" s="34">
        <v>0</v>
      </c>
      <c r="F190" s="35">
        <f t="shared" si="56"/>
        <v>12280000</v>
      </c>
    </row>
    <row r="191" spans="1:6" ht="15.75">
      <c r="A191" s="32" t="s">
        <v>56</v>
      </c>
      <c r="B191" s="33" t="s">
        <v>118</v>
      </c>
      <c r="C191" s="34">
        <f t="shared" ref="C191:E191" si="74">SUM(C192:C195)</f>
        <v>0</v>
      </c>
      <c r="D191" s="34">
        <f t="shared" si="74"/>
        <v>227020000</v>
      </c>
      <c r="E191" s="34">
        <f t="shared" si="74"/>
        <v>0</v>
      </c>
      <c r="F191" s="35">
        <f t="shared" si="56"/>
        <v>227020000</v>
      </c>
    </row>
    <row r="192" spans="1:6" ht="15.75">
      <c r="A192" s="32" t="s">
        <v>10</v>
      </c>
      <c r="B192" s="33" t="s">
        <v>11</v>
      </c>
      <c r="C192" s="34">
        <v>0</v>
      </c>
      <c r="D192" s="34">
        <v>12400000</v>
      </c>
      <c r="E192" s="34">
        <v>0</v>
      </c>
      <c r="F192" s="35">
        <f t="shared" si="56"/>
        <v>12400000</v>
      </c>
    </row>
    <row r="193" spans="1:6" ht="15.75">
      <c r="A193" s="32" t="s">
        <v>33</v>
      </c>
      <c r="B193" s="33" t="s">
        <v>34</v>
      </c>
      <c r="C193" s="34">
        <v>0</v>
      </c>
      <c r="D193" s="34">
        <v>37800000</v>
      </c>
      <c r="E193" s="34">
        <v>0</v>
      </c>
      <c r="F193" s="35">
        <f t="shared" si="56"/>
        <v>37800000</v>
      </c>
    </row>
    <row r="194" spans="1:6" ht="15.75">
      <c r="A194" s="32" t="s">
        <v>12</v>
      </c>
      <c r="B194" s="33" t="s">
        <v>13</v>
      </c>
      <c r="C194" s="34">
        <v>0</v>
      </c>
      <c r="D194" s="34">
        <v>4920000</v>
      </c>
      <c r="E194" s="34">
        <v>0</v>
      </c>
      <c r="F194" s="35">
        <f t="shared" si="56"/>
        <v>4920000</v>
      </c>
    </row>
    <row r="195" spans="1:6" ht="15.75">
      <c r="A195" s="32" t="s">
        <v>35</v>
      </c>
      <c r="B195" s="33" t="s">
        <v>36</v>
      </c>
      <c r="C195" s="34">
        <v>0</v>
      </c>
      <c r="D195" s="34">
        <v>171900000</v>
      </c>
      <c r="E195" s="34">
        <v>0</v>
      </c>
      <c r="F195" s="35">
        <f t="shared" si="56"/>
        <v>171900000</v>
      </c>
    </row>
    <row r="196" spans="1:6" ht="15.75">
      <c r="A196" s="32" t="s">
        <v>58</v>
      </c>
      <c r="B196" s="33" t="s">
        <v>119</v>
      </c>
      <c r="C196" s="34">
        <f t="shared" ref="C196:E196" si="75">SUM(C197:C199)</f>
        <v>0</v>
      </c>
      <c r="D196" s="34">
        <f t="shared" si="75"/>
        <v>43924000</v>
      </c>
      <c r="E196" s="34">
        <f t="shared" si="75"/>
        <v>0</v>
      </c>
      <c r="F196" s="35">
        <f t="shared" si="56"/>
        <v>43924000</v>
      </c>
    </row>
    <row r="197" spans="1:6" ht="15.75">
      <c r="A197" s="32" t="s">
        <v>10</v>
      </c>
      <c r="B197" s="33" t="s">
        <v>11</v>
      </c>
      <c r="C197" s="34">
        <v>0</v>
      </c>
      <c r="D197" s="34">
        <v>24800000</v>
      </c>
      <c r="E197" s="34">
        <v>0</v>
      </c>
      <c r="F197" s="35">
        <f t="shared" si="56"/>
        <v>24800000</v>
      </c>
    </row>
    <row r="198" spans="1:6" ht="15.75">
      <c r="A198" s="32" t="s">
        <v>33</v>
      </c>
      <c r="B198" s="33" t="s">
        <v>34</v>
      </c>
      <c r="C198" s="34">
        <v>0</v>
      </c>
      <c r="D198" s="34">
        <v>9000000</v>
      </c>
      <c r="E198" s="34">
        <v>0</v>
      </c>
      <c r="F198" s="35">
        <f t="shared" si="56"/>
        <v>9000000</v>
      </c>
    </row>
    <row r="199" spans="1:6" ht="15.75">
      <c r="A199" s="32" t="s">
        <v>12</v>
      </c>
      <c r="B199" s="33" t="s">
        <v>13</v>
      </c>
      <c r="C199" s="34">
        <v>0</v>
      </c>
      <c r="D199" s="34">
        <v>10124000</v>
      </c>
      <c r="E199" s="34">
        <v>0</v>
      </c>
      <c r="F199" s="35">
        <f t="shared" si="56"/>
        <v>10124000</v>
      </c>
    </row>
    <row r="200" spans="1:6" ht="15.75">
      <c r="A200" s="32" t="s">
        <v>60</v>
      </c>
      <c r="B200" s="33" t="s">
        <v>120</v>
      </c>
      <c r="C200" s="34">
        <f t="shared" ref="C200:E200" si="76">SUM(C201:C204)</f>
        <v>0</v>
      </c>
      <c r="D200" s="34">
        <f t="shared" si="76"/>
        <v>169335000</v>
      </c>
      <c r="E200" s="34">
        <f t="shared" si="76"/>
        <v>0</v>
      </c>
      <c r="F200" s="35">
        <f t="shared" si="56"/>
        <v>169335000</v>
      </c>
    </row>
    <row r="201" spans="1:6" ht="15.75">
      <c r="A201" s="32" t="s">
        <v>10</v>
      </c>
      <c r="B201" s="33" t="s">
        <v>11</v>
      </c>
      <c r="C201" s="34">
        <v>0</v>
      </c>
      <c r="D201" s="34">
        <v>5375000</v>
      </c>
      <c r="E201" s="34">
        <v>0</v>
      </c>
      <c r="F201" s="35">
        <f t="shared" si="56"/>
        <v>5375000</v>
      </c>
    </row>
    <row r="202" spans="1:6" ht="15.75">
      <c r="A202" s="32" t="s">
        <v>33</v>
      </c>
      <c r="B202" s="33" t="s">
        <v>34</v>
      </c>
      <c r="C202" s="34">
        <v>0</v>
      </c>
      <c r="D202" s="34">
        <v>18900000</v>
      </c>
      <c r="E202" s="34">
        <v>0</v>
      </c>
      <c r="F202" s="35">
        <f t="shared" ref="F202:F265" si="77">SUM(C202:E202)</f>
        <v>18900000</v>
      </c>
    </row>
    <row r="203" spans="1:6" ht="15.75">
      <c r="A203" s="32" t="s">
        <v>12</v>
      </c>
      <c r="B203" s="33" t="s">
        <v>13</v>
      </c>
      <c r="C203" s="34">
        <v>0</v>
      </c>
      <c r="D203" s="34">
        <v>2260000</v>
      </c>
      <c r="E203" s="34">
        <v>0</v>
      </c>
      <c r="F203" s="35">
        <f t="shared" si="77"/>
        <v>2260000</v>
      </c>
    </row>
    <row r="204" spans="1:6" ht="15.75">
      <c r="A204" s="32" t="s">
        <v>35</v>
      </c>
      <c r="B204" s="33" t="s">
        <v>36</v>
      </c>
      <c r="C204" s="34">
        <v>0</v>
      </c>
      <c r="D204" s="34">
        <v>142800000</v>
      </c>
      <c r="E204" s="34">
        <v>0</v>
      </c>
      <c r="F204" s="35">
        <f t="shared" si="77"/>
        <v>142800000</v>
      </c>
    </row>
    <row r="205" spans="1:6" ht="15.75">
      <c r="A205" s="32" t="s">
        <v>62</v>
      </c>
      <c r="B205" s="33" t="s">
        <v>121</v>
      </c>
      <c r="C205" s="34">
        <f t="shared" ref="C205:E205" si="78">SUM(C206:C210)</f>
        <v>0</v>
      </c>
      <c r="D205" s="34">
        <f t="shared" si="78"/>
        <v>225656000</v>
      </c>
      <c r="E205" s="34">
        <f t="shared" si="78"/>
        <v>0</v>
      </c>
      <c r="F205" s="35">
        <f t="shared" si="77"/>
        <v>225656000</v>
      </c>
    </row>
    <row r="206" spans="1:6" ht="15.75">
      <c r="A206" s="32" t="s">
        <v>10</v>
      </c>
      <c r="B206" s="33" t="s">
        <v>11</v>
      </c>
      <c r="C206" s="34">
        <v>0</v>
      </c>
      <c r="D206" s="34">
        <v>7700000</v>
      </c>
      <c r="E206" s="34">
        <v>0</v>
      </c>
      <c r="F206" s="35">
        <f t="shared" si="77"/>
        <v>7700000</v>
      </c>
    </row>
    <row r="207" spans="1:6" ht="15.75">
      <c r="A207" s="32" t="s">
        <v>83</v>
      </c>
      <c r="B207" s="33" t="s">
        <v>84</v>
      </c>
      <c r="C207" s="34">
        <v>0</v>
      </c>
      <c r="D207" s="34">
        <v>56000000</v>
      </c>
      <c r="E207" s="34">
        <v>0</v>
      </c>
      <c r="F207" s="35">
        <f t="shared" si="77"/>
        <v>56000000</v>
      </c>
    </row>
    <row r="208" spans="1:6" ht="15.75">
      <c r="A208" s="32" t="s">
        <v>28</v>
      </c>
      <c r="B208" s="33" t="s">
        <v>29</v>
      </c>
      <c r="C208" s="34">
        <v>0</v>
      </c>
      <c r="D208" s="34">
        <v>80000000</v>
      </c>
      <c r="E208" s="34">
        <v>0</v>
      </c>
      <c r="F208" s="35">
        <f t="shared" si="77"/>
        <v>80000000</v>
      </c>
    </row>
    <row r="209" spans="1:6" ht="15.75">
      <c r="A209" s="32" t="s">
        <v>33</v>
      </c>
      <c r="B209" s="33" t="s">
        <v>34</v>
      </c>
      <c r="C209" s="34">
        <v>0</v>
      </c>
      <c r="D209" s="34">
        <v>29600000</v>
      </c>
      <c r="E209" s="34">
        <v>0</v>
      </c>
      <c r="F209" s="35">
        <f t="shared" si="77"/>
        <v>29600000</v>
      </c>
    </row>
    <row r="210" spans="1:6" ht="15.75">
      <c r="A210" s="32" t="s">
        <v>12</v>
      </c>
      <c r="B210" s="33" t="s">
        <v>13</v>
      </c>
      <c r="C210" s="34">
        <v>0</v>
      </c>
      <c r="D210" s="34">
        <v>52356000</v>
      </c>
      <c r="E210" s="34">
        <v>0</v>
      </c>
      <c r="F210" s="35">
        <f t="shared" si="77"/>
        <v>52356000</v>
      </c>
    </row>
    <row r="211" spans="1:6" ht="15.75">
      <c r="A211" s="32" t="s">
        <v>122</v>
      </c>
      <c r="B211" s="33" t="s">
        <v>123</v>
      </c>
      <c r="C211" s="34">
        <f t="shared" ref="C211:E211" si="79">SUM(C212:C215)</f>
        <v>0</v>
      </c>
      <c r="D211" s="34">
        <f t="shared" si="79"/>
        <v>267400000</v>
      </c>
      <c r="E211" s="34">
        <f t="shared" si="79"/>
        <v>0</v>
      </c>
      <c r="F211" s="35">
        <f t="shared" si="77"/>
        <v>267400000</v>
      </c>
    </row>
    <row r="212" spans="1:6" ht="15.75">
      <c r="A212" s="32" t="s">
        <v>10</v>
      </c>
      <c r="B212" s="33" t="s">
        <v>11</v>
      </c>
      <c r="C212" s="34">
        <v>0</v>
      </c>
      <c r="D212" s="34">
        <v>7400000</v>
      </c>
      <c r="E212" s="34">
        <v>0</v>
      </c>
      <c r="F212" s="35">
        <f t="shared" si="77"/>
        <v>7400000</v>
      </c>
    </row>
    <row r="213" spans="1:6" ht="15.75">
      <c r="A213" s="32" t="s">
        <v>83</v>
      </c>
      <c r="B213" s="33" t="s">
        <v>84</v>
      </c>
      <c r="C213" s="34">
        <v>0</v>
      </c>
      <c r="D213" s="34">
        <v>170400000</v>
      </c>
      <c r="E213" s="34">
        <v>0</v>
      </c>
      <c r="F213" s="35">
        <f t="shared" si="77"/>
        <v>170400000</v>
      </c>
    </row>
    <row r="214" spans="1:6" ht="15.75">
      <c r="A214" s="32" t="s">
        <v>33</v>
      </c>
      <c r="B214" s="33" t="s">
        <v>34</v>
      </c>
      <c r="C214" s="34">
        <v>0</v>
      </c>
      <c r="D214" s="34">
        <v>10800000</v>
      </c>
      <c r="E214" s="34">
        <v>0</v>
      </c>
      <c r="F214" s="35">
        <f t="shared" si="77"/>
        <v>10800000</v>
      </c>
    </row>
    <row r="215" spans="1:6" ht="15.75">
      <c r="A215" s="32" t="s">
        <v>12</v>
      </c>
      <c r="B215" s="33" t="s">
        <v>13</v>
      </c>
      <c r="C215" s="34">
        <v>0</v>
      </c>
      <c r="D215" s="34">
        <v>78800000</v>
      </c>
      <c r="E215" s="34">
        <v>0</v>
      </c>
      <c r="F215" s="35">
        <f t="shared" si="77"/>
        <v>78800000</v>
      </c>
    </row>
    <row r="216" spans="1:6" ht="15.75">
      <c r="A216" s="32" t="s">
        <v>124</v>
      </c>
      <c r="B216" s="33" t="s">
        <v>125</v>
      </c>
      <c r="C216" s="34">
        <f t="shared" ref="C216:E216" si="80">SUM(C217:C219)</f>
        <v>0</v>
      </c>
      <c r="D216" s="34">
        <f t="shared" si="80"/>
        <v>49745000</v>
      </c>
      <c r="E216" s="34">
        <f t="shared" si="80"/>
        <v>0</v>
      </c>
      <c r="F216" s="35">
        <f t="shared" si="77"/>
        <v>49745000</v>
      </c>
    </row>
    <row r="217" spans="1:6" ht="15.75">
      <c r="A217" s="32" t="s">
        <v>10</v>
      </c>
      <c r="B217" s="33" t="s">
        <v>11</v>
      </c>
      <c r="C217" s="34">
        <v>0</v>
      </c>
      <c r="D217" s="34">
        <v>6375000</v>
      </c>
      <c r="E217" s="34">
        <v>0</v>
      </c>
      <c r="F217" s="35">
        <f t="shared" si="77"/>
        <v>6375000</v>
      </c>
    </row>
    <row r="218" spans="1:6" ht="15.75">
      <c r="A218" s="32" t="s">
        <v>33</v>
      </c>
      <c r="B218" s="33" t="s">
        <v>34</v>
      </c>
      <c r="C218" s="34">
        <v>0</v>
      </c>
      <c r="D218" s="34">
        <v>3500000</v>
      </c>
      <c r="E218" s="34">
        <v>0</v>
      </c>
      <c r="F218" s="35">
        <f t="shared" si="77"/>
        <v>3500000</v>
      </c>
    </row>
    <row r="219" spans="1:6" ht="15.75">
      <c r="A219" s="32" t="s">
        <v>12</v>
      </c>
      <c r="B219" s="33" t="s">
        <v>13</v>
      </c>
      <c r="C219" s="34">
        <v>0</v>
      </c>
      <c r="D219" s="34">
        <v>39870000</v>
      </c>
      <c r="E219" s="34">
        <v>0</v>
      </c>
      <c r="F219" s="35">
        <f t="shared" si="77"/>
        <v>39870000</v>
      </c>
    </row>
    <row r="220" spans="1:6" ht="15.75">
      <c r="A220" s="32" t="s">
        <v>126</v>
      </c>
      <c r="B220" s="33" t="s">
        <v>127</v>
      </c>
      <c r="C220" s="34">
        <f t="shared" ref="C220:E220" si="81">SUM(C221:C223)</f>
        <v>0</v>
      </c>
      <c r="D220" s="34">
        <f t="shared" si="81"/>
        <v>53294000</v>
      </c>
      <c r="E220" s="34">
        <f t="shared" si="81"/>
        <v>0</v>
      </c>
      <c r="F220" s="35">
        <f t="shared" si="77"/>
        <v>53294000</v>
      </c>
    </row>
    <row r="221" spans="1:6" ht="15.75">
      <c r="A221" s="32" t="s">
        <v>10</v>
      </c>
      <c r="B221" s="33" t="s">
        <v>11</v>
      </c>
      <c r="C221" s="34">
        <v>0</v>
      </c>
      <c r="D221" s="34">
        <v>15800000</v>
      </c>
      <c r="E221" s="34">
        <v>0</v>
      </c>
      <c r="F221" s="35">
        <f t="shared" si="77"/>
        <v>15800000</v>
      </c>
    </row>
    <row r="222" spans="1:6" ht="15.75">
      <c r="A222" s="32" t="s">
        <v>33</v>
      </c>
      <c r="B222" s="33" t="s">
        <v>34</v>
      </c>
      <c r="C222" s="34">
        <v>0</v>
      </c>
      <c r="D222" s="34">
        <v>18000000</v>
      </c>
      <c r="E222" s="34">
        <v>0</v>
      </c>
      <c r="F222" s="35">
        <f t="shared" si="77"/>
        <v>18000000</v>
      </c>
    </row>
    <row r="223" spans="1:6" ht="15.75">
      <c r="A223" s="32" t="s">
        <v>12</v>
      </c>
      <c r="B223" s="33" t="s">
        <v>13</v>
      </c>
      <c r="C223" s="34">
        <v>0</v>
      </c>
      <c r="D223" s="34">
        <v>19494000</v>
      </c>
      <c r="E223" s="34">
        <v>0</v>
      </c>
      <c r="F223" s="35">
        <f t="shared" si="77"/>
        <v>19494000</v>
      </c>
    </row>
    <row r="224" spans="1:6" ht="15.75">
      <c r="A224" s="32" t="s">
        <v>128</v>
      </c>
      <c r="B224" s="33" t="s">
        <v>129</v>
      </c>
      <c r="C224" s="34">
        <f t="shared" ref="C224:E224" si="82">SUM(C225:C226)</f>
        <v>0</v>
      </c>
      <c r="D224" s="34">
        <f t="shared" si="82"/>
        <v>150000000</v>
      </c>
      <c r="E224" s="34">
        <f t="shared" si="82"/>
        <v>0</v>
      </c>
      <c r="F224" s="35">
        <f t="shared" si="77"/>
        <v>150000000</v>
      </c>
    </row>
    <row r="225" spans="1:6" ht="15.75">
      <c r="A225" s="32" t="s">
        <v>10</v>
      </c>
      <c r="B225" s="33" t="s">
        <v>11</v>
      </c>
      <c r="C225" s="34">
        <v>0</v>
      </c>
      <c r="D225" s="34">
        <v>23250000</v>
      </c>
      <c r="E225" s="34">
        <v>0</v>
      </c>
      <c r="F225" s="35">
        <f t="shared" si="77"/>
        <v>23250000</v>
      </c>
    </row>
    <row r="226" spans="1:6" ht="15.75">
      <c r="A226" s="32" t="s">
        <v>12</v>
      </c>
      <c r="B226" s="33" t="s">
        <v>13</v>
      </c>
      <c r="C226" s="34">
        <v>0</v>
      </c>
      <c r="D226" s="34">
        <v>126750000</v>
      </c>
      <c r="E226" s="34">
        <v>0</v>
      </c>
      <c r="F226" s="35">
        <f t="shared" si="77"/>
        <v>126750000</v>
      </c>
    </row>
    <row r="227" spans="1:6" s="6" customFormat="1" ht="15.75">
      <c r="A227" s="28" t="s">
        <v>14</v>
      </c>
      <c r="B227" s="29" t="s">
        <v>130</v>
      </c>
      <c r="C227" s="30">
        <f t="shared" ref="C227:E227" si="83">SUM(C228,C232,C234,C236,C238,C240,C242,C246,C251,C256,C260,C264,C268,C272,C275,C279)</f>
        <v>0</v>
      </c>
      <c r="D227" s="30">
        <f t="shared" si="83"/>
        <v>2043291000</v>
      </c>
      <c r="E227" s="30">
        <f t="shared" si="83"/>
        <v>0</v>
      </c>
      <c r="F227" s="31">
        <f t="shared" si="77"/>
        <v>2043291000</v>
      </c>
    </row>
    <row r="228" spans="1:6" ht="15.75">
      <c r="A228" s="32" t="s">
        <v>16</v>
      </c>
      <c r="B228" s="33" t="s">
        <v>131</v>
      </c>
      <c r="C228" s="34">
        <f t="shared" ref="C228:E228" si="84">SUM(C229:C231)</f>
        <v>0</v>
      </c>
      <c r="D228" s="34">
        <f t="shared" si="84"/>
        <v>413376000</v>
      </c>
      <c r="E228" s="34">
        <f t="shared" si="84"/>
        <v>0</v>
      </c>
      <c r="F228" s="35">
        <f t="shared" si="77"/>
        <v>413376000</v>
      </c>
    </row>
    <row r="229" spans="1:6" ht="15.75">
      <c r="A229" s="32" t="s">
        <v>10</v>
      </c>
      <c r="B229" s="33" t="s">
        <v>11</v>
      </c>
      <c r="C229" s="34">
        <v>0</v>
      </c>
      <c r="D229" s="34">
        <v>136926000</v>
      </c>
      <c r="E229" s="34">
        <v>0</v>
      </c>
      <c r="F229" s="35">
        <f t="shared" si="77"/>
        <v>136926000</v>
      </c>
    </row>
    <row r="230" spans="1:6" ht="15.75">
      <c r="A230" s="32" t="s">
        <v>83</v>
      </c>
      <c r="B230" s="33" t="s">
        <v>84</v>
      </c>
      <c r="C230" s="34">
        <v>0</v>
      </c>
      <c r="D230" s="34">
        <v>158850000</v>
      </c>
      <c r="E230" s="34">
        <v>0</v>
      </c>
      <c r="F230" s="35">
        <f t="shared" si="77"/>
        <v>158850000</v>
      </c>
    </row>
    <row r="231" spans="1:6" ht="15.75">
      <c r="A231" s="32" t="s">
        <v>12</v>
      </c>
      <c r="B231" s="33" t="s">
        <v>13</v>
      </c>
      <c r="C231" s="34">
        <v>0</v>
      </c>
      <c r="D231" s="34">
        <v>117600000</v>
      </c>
      <c r="E231" s="34">
        <v>0</v>
      </c>
      <c r="F231" s="35">
        <f t="shared" si="77"/>
        <v>117600000</v>
      </c>
    </row>
    <row r="232" spans="1:6" ht="15.75">
      <c r="A232" s="32" t="s">
        <v>18</v>
      </c>
      <c r="B232" s="33" t="s">
        <v>132</v>
      </c>
      <c r="C232" s="34">
        <f t="shared" ref="C232:E232" si="85">C233</f>
        <v>0</v>
      </c>
      <c r="D232" s="34">
        <f t="shared" si="85"/>
        <v>58700000</v>
      </c>
      <c r="E232" s="34">
        <f t="shared" si="85"/>
        <v>0</v>
      </c>
      <c r="F232" s="35">
        <f t="shared" si="77"/>
        <v>58700000</v>
      </c>
    </row>
    <row r="233" spans="1:6" ht="15.75">
      <c r="A233" s="32" t="s">
        <v>10</v>
      </c>
      <c r="B233" s="33" t="s">
        <v>11</v>
      </c>
      <c r="C233" s="34">
        <v>0</v>
      </c>
      <c r="D233" s="34">
        <v>58700000</v>
      </c>
      <c r="E233" s="34">
        <v>0</v>
      </c>
      <c r="F233" s="35">
        <f t="shared" si="77"/>
        <v>58700000</v>
      </c>
    </row>
    <row r="234" spans="1:6" ht="31.5">
      <c r="A234" s="32" t="s">
        <v>42</v>
      </c>
      <c r="B234" s="33" t="s">
        <v>133</v>
      </c>
      <c r="C234" s="34">
        <f t="shared" ref="C234:E234" si="86">C235</f>
        <v>0</v>
      </c>
      <c r="D234" s="34">
        <f t="shared" si="86"/>
        <v>58700000</v>
      </c>
      <c r="E234" s="34">
        <f t="shared" si="86"/>
        <v>0</v>
      </c>
      <c r="F234" s="35">
        <f t="shared" si="77"/>
        <v>58700000</v>
      </c>
    </row>
    <row r="235" spans="1:6" ht="15.75">
      <c r="A235" s="32" t="s">
        <v>10</v>
      </c>
      <c r="B235" s="33" t="s">
        <v>11</v>
      </c>
      <c r="C235" s="34">
        <v>0</v>
      </c>
      <c r="D235" s="34">
        <v>58700000</v>
      </c>
      <c r="E235" s="34">
        <v>0</v>
      </c>
      <c r="F235" s="35">
        <f t="shared" si="77"/>
        <v>58700000</v>
      </c>
    </row>
    <row r="236" spans="1:6" ht="31.5">
      <c r="A236" s="32" t="s">
        <v>44</v>
      </c>
      <c r="B236" s="33" t="s">
        <v>134</v>
      </c>
      <c r="C236" s="34">
        <f t="shared" ref="C236:E236" si="87">C237</f>
        <v>0</v>
      </c>
      <c r="D236" s="34">
        <f t="shared" si="87"/>
        <v>58700000</v>
      </c>
      <c r="E236" s="34">
        <f t="shared" si="87"/>
        <v>0</v>
      </c>
      <c r="F236" s="35">
        <f t="shared" si="77"/>
        <v>58700000</v>
      </c>
    </row>
    <row r="237" spans="1:6" ht="15.75">
      <c r="A237" s="32" t="s">
        <v>10</v>
      </c>
      <c r="B237" s="33" t="s">
        <v>11</v>
      </c>
      <c r="C237" s="34">
        <v>0</v>
      </c>
      <c r="D237" s="34">
        <v>58700000</v>
      </c>
      <c r="E237" s="34">
        <v>0</v>
      </c>
      <c r="F237" s="35">
        <f t="shared" si="77"/>
        <v>58700000</v>
      </c>
    </row>
    <row r="238" spans="1:6" ht="15.75">
      <c r="A238" s="32" t="s">
        <v>46</v>
      </c>
      <c r="B238" s="33" t="s">
        <v>135</v>
      </c>
      <c r="C238" s="34">
        <f t="shared" ref="C238:E238" si="88">C239</f>
        <v>0</v>
      </c>
      <c r="D238" s="34">
        <f t="shared" si="88"/>
        <v>58700000</v>
      </c>
      <c r="E238" s="34">
        <f t="shared" si="88"/>
        <v>0</v>
      </c>
      <c r="F238" s="35">
        <f t="shared" si="77"/>
        <v>58700000</v>
      </c>
    </row>
    <row r="239" spans="1:6" ht="15.75">
      <c r="A239" s="32" t="s">
        <v>10</v>
      </c>
      <c r="B239" s="33" t="s">
        <v>11</v>
      </c>
      <c r="C239" s="34">
        <v>0</v>
      </c>
      <c r="D239" s="34">
        <v>58700000</v>
      </c>
      <c r="E239" s="34">
        <v>0</v>
      </c>
      <c r="F239" s="35">
        <f t="shared" si="77"/>
        <v>58700000</v>
      </c>
    </row>
    <row r="240" spans="1:6" ht="15.75">
      <c r="A240" s="32" t="s">
        <v>54</v>
      </c>
      <c r="B240" s="33" t="s">
        <v>136</v>
      </c>
      <c r="C240" s="34">
        <f t="shared" ref="C240:E240" si="89">C241</f>
        <v>0</v>
      </c>
      <c r="D240" s="34">
        <f t="shared" si="89"/>
        <v>58700000</v>
      </c>
      <c r="E240" s="34">
        <f t="shared" si="89"/>
        <v>0</v>
      </c>
      <c r="F240" s="35">
        <f t="shared" si="77"/>
        <v>58700000</v>
      </c>
    </row>
    <row r="241" spans="1:6" ht="15.75">
      <c r="A241" s="32" t="s">
        <v>10</v>
      </c>
      <c r="B241" s="33" t="s">
        <v>11</v>
      </c>
      <c r="C241" s="34">
        <v>0</v>
      </c>
      <c r="D241" s="34">
        <v>58700000</v>
      </c>
      <c r="E241" s="34">
        <v>0</v>
      </c>
      <c r="F241" s="35">
        <f t="shared" si="77"/>
        <v>58700000</v>
      </c>
    </row>
    <row r="242" spans="1:6" ht="31.5">
      <c r="A242" s="32" t="s">
        <v>56</v>
      </c>
      <c r="B242" s="33" t="s">
        <v>137</v>
      </c>
      <c r="C242" s="34">
        <f t="shared" ref="C242:E242" si="90">SUM(C243:C245)</f>
        <v>0</v>
      </c>
      <c r="D242" s="34">
        <f t="shared" si="90"/>
        <v>291056000</v>
      </c>
      <c r="E242" s="34">
        <f t="shared" si="90"/>
        <v>0</v>
      </c>
      <c r="F242" s="35">
        <f t="shared" si="77"/>
        <v>291056000</v>
      </c>
    </row>
    <row r="243" spans="1:6" ht="15.75">
      <c r="A243" s="32" t="s">
        <v>10</v>
      </c>
      <c r="B243" s="33" t="s">
        <v>11</v>
      </c>
      <c r="C243" s="34">
        <v>0</v>
      </c>
      <c r="D243" s="34">
        <v>7700000</v>
      </c>
      <c r="E243" s="34">
        <v>0</v>
      </c>
      <c r="F243" s="35">
        <f t="shared" si="77"/>
        <v>7700000</v>
      </c>
    </row>
    <row r="244" spans="1:6" ht="15.75">
      <c r="A244" s="32" t="s">
        <v>28</v>
      </c>
      <c r="B244" s="33" t="s">
        <v>29</v>
      </c>
      <c r="C244" s="34">
        <v>0</v>
      </c>
      <c r="D244" s="34">
        <v>10590000</v>
      </c>
      <c r="E244" s="34">
        <v>0</v>
      </c>
      <c r="F244" s="35">
        <f t="shared" si="77"/>
        <v>10590000</v>
      </c>
    </row>
    <row r="245" spans="1:6" ht="15.75">
      <c r="A245" s="32" t="s">
        <v>12</v>
      </c>
      <c r="B245" s="33" t="s">
        <v>13</v>
      </c>
      <c r="C245" s="34">
        <v>0</v>
      </c>
      <c r="D245" s="34">
        <v>272766000</v>
      </c>
      <c r="E245" s="34">
        <v>0</v>
      </c>
      <c r="F245" s="35">
        <f t="shared" si="77"/>
        <v>272766000</v>
      </c>
    </row>
    <row r="246" spans="1:6" ht="31.5">
      <c r="A246" s="32" t="s">
        <v>58</v>
      </c>
      <c r="B246" s="33" t="s">
        <v>138</v>
      </c>
      <c r="C246" s="34">
        <f t="shared" ref="C246:E246" si="91">SUM(C247:C250)</f>
        <v>0</v>
      </c>
      <c r="D246" s="34">
        <f t="shared" si="91"/>
        <v>245612000</v>
      </c>
      <c r="E246" s="34">
        <f t="shared" si="91"/>
        <v>0</v>
      </c>
      <c r="F246" s="35">
        <f t="shared" si="77"/>
        <v>245612000</v>
      </c>
    </row>
    <row r="247" spans="1:6" ht="15.75">
      <c r="A247" s="32" t="s">
        <v>10</v>
      </c>
      <c r="B247" s="33" t="s">
        <v>11</v>
      </c>
      <c r="C247" s="34">
        <v>0</v>
      </c>
      <c r="D247" s="34">
        <v>81070000</v>
      </c>
      <c r="E247" s="34">
        <v>0</v>
      </c>
      <c r="F247" s="35">
        <f t="shared" si="77"/>
        <v>81070000</v>
      </c>
    </row>
    <row r="248" spans="1:6" ht="15.75">
      <c r="A248" s="32" t="s">
        <v>28</v>
      </c>
      <c r="B248" s="33" t="s">
        <v>29</v>
      </c>
      <c r="C248" s="34">
        <v>0</v>
      </c>
      <c r="D248" s="34">
        <v>1555000</v>
      </c>
      <c r="E248" s="34">
        <v>0</v>
      </c>
      <c r="F248" s="35">
        <f t="shared" si="77"/>
        <v>1555000</v>
      </c>
    </row>
    <row r="249" spans="1:6" ht="15.75">
      <c r="A249" s="32" t="s">
        <v>77</v>
      </c>
      <c r="B249" s="33" t="s">
        <v>78</v>
      </c>
      <c r="C249" s="34">
        <v>0</v>
      </c>
      <c r="D249" s="34">
        <v>5592000</v>
      </c>
      <c r="E249" s="34">
        <v>0</v>
      </c>
      <c r="F249" s="35">
        <f t="shared" si="77"/>
        <v>5592000</v>
      </c>
    </row>
    <row r="250" spans="1:6" ht="15.75">
      <c r="A250" s="32" t="s">
        <v>12</v>
      </c>
      <c r="B250" s="33" t="s">
        <v>13</v>
      </c>
      <c r="C250" s="34">
        <v>0</v>
      </c>
      <c r="D250" s="34">
        <v>157395000</v>
      </c>
      <c r="E250" s="34">
        <v>0</v>
      </c>
      <c r="F250" s="35">
        <f t="shared" si="77"/>
        <v>157395000</v>
      </c>
    </row>
    <row r="251" spans="1:6" ht="31.5">
      <c r="A251" s="32" t="s">
        <v>60</v>
      </c>
      <c r="B251" s="33" t="s">
        <v>139</v>
      </c>
      <c r="C251" s="34">
        <f t="shared" ref="C251:E251" si="92">SUM(C252:C255)</f>
        <v>0</v>
      </c>
      <c r="D251" s="34">
        <f t="shared" si="92"/>
        <v>245613000</v>
      </c>
      <c r="E251" s="34">
        <f t="shared" si="92"/>
        <v>0</v>
      </c>
      <c r="F251" s="35">
        <f t="shared" si="77"/>
        <v>245613000</v>
      </c>
    </row>
    <row r="252" spans="1:6" ht="15.75">
      <c r="A252" s="32" t="s">
        <v>10</v>
      </c>
      <c r="B252" s="33" t="s">
        <v>11</v>
      </c>
      <c r="C252" s="34">
        <v>0</v>
      </c>
      <c r="D252" s="34">
        <v>81070000</v>
      </c>
      <c r="E252" s="34">
        <v>0</v>
      </c>
      <c r="F252" s="35">
        <f t="shared" si="77"/>
        <v>81070000</v>
      </c>
    </row>
    <row r="253" spans="1:6" ht="15.75">
      <c r="A253" s="32" t="s">
        <v>28</v>
      </c>
      <c r="B253" s="33" t="s">
        <v>29</v>
      </c>
      <c r="C253" s="34">
        <v>0</v>
      </c>
      <c r="D253" s="34">
        <v>1556000</v>
      </c>
      <c r="E253" s="34">
        <v>0</v>
      </c>
      <c r="F253" s="35">
        <f t="shared" si="77"/>
        <v>1556000</v>
      </c>
    </row>
    <row r="254" spans="1:6" ht="15.75">
      <c r="A254" s="32" t="s">
        <v>77</v>
      </c>
      <c r="B254" s="33" t="s">
        <v>78</v>
      </c>
      <c r="C254" s="34">
        <v>0</v>
      </c>
      <c r="D254" s="34">
        <v>5592000</v>
      </c>
      <c r="E254" s="34">
        <v>0</v>
      </c>
      <c r="F254" s="35">
        <f t="shared" si="77"/>
        <v>5592000</v>
      </c>
    </row>
    <row r="255" spans="1:6" ht="15.75">
      <c r="A255" s="32" t="s">
        <v>12</v>
      </c>
      <c r="B255" s="33" t="s">
        <v>13</v>
      </c>
      <c r="C255" s="34">
        <v>0</v>
      </c>
      <c r="D255" s="34">
        <v>157395000</v>
      </c>
      <c r="E255" s="34">
        <v>0</v>
      </c>
      <c r="F255" s="35">
        <f t="shared" si="77"/>
        <v>157395000</v>
      </c>
    </row>
    <row r="256" spans="1:6" ht="31.5">
      <c r="A256" s="32" t="s">
        <v>62</v>
      </c>
      <c r="B256" s="33" t="s">
        <v>140</v>
      </c>
      <c r="C256" s="34">
        <f t="shared" ref="C256:E256" si="93">SUM(C257:C259)</f>
        <v>0</v>
      </c>
      <c r="D256" s="34">
        <f t="shared" si="93"/>
        <v>270330000</v>
      </c>
      <c r="E256" s="34">
        <f t="shared" si="93"/>
        <v>0</v>
      </c>
      <c r="F256" s="35">
        <f t="shared" si="77"/>
        <v>270330000</v>
      </c>
    </row>
    <row r="257" spans="1:6" ht="15.75">
      <c r="A257" s="32" t="s">
        <v>10</v>
      </c>
      <c r="B257" s="33" t="s">
        <v>11</v>
      </c>
      <c r="C257" s="34">
        <v>0</v>
      </c>
      <c r="D257" s="34">
        <v>42150000</v>
      </c>
      <c r="E257" s="34">
        <v>0</v>
      </c>
      <c r="F257" s="35">
        <f t="shared" si="77"/>
        <v>42150000</v>
      </c>
    </row>
    <row r="258" spans="1:6" ht="15.75">
      <c r="A258" s="32" t="s">
        <v>33</v>
      </c>
      <c r="B258" s="33" t="s">
        <v>34</v>
      </c>
      <c r="C258" s="34">
        <v>0</v>
      </c>
      <c r="D258" s="34">
        <v>81000000</v>
      </c>
      <c r="E258" s="34">
        <v>0</v>
      </c>
      <c r="F258" s="35">
        <f t="shared" si="77"/>
        <v>81000000</v>
      </c>
    </row>
    <row r="259" spans="1:6" ht="15.75">
      <c r="A259" s="32" t="s">
        <v>12</v>
      </c>
      <c r="B259" s="33" t="s">
        <v>13</v>
      </c>
      <c r="C259" s="34">
        <v>0</v>
      </c>
      <c r="D259" s="34">
        <v>147180000</v>
      </c>
      <c r="E259" s="34">
        <v>0</v>
      </c>
      <c r="F259" s="35">
        <f t="shared" si="77"/>
        <v>147180000</v>
      </c>
    </row>
    <row r="260" spans="1:6" ht="15.75">
      <c r="A260" s="32" t="s">
        <v>122</v>
      </c>
      <c r="B260" s="33" t="s">
        <v>141</v>
      </c>
      <c r="C260" s="34">
        <f t="shared" ref="C260:E260" si="94">SUM(C261:C263)</f>
        <v>0</v>
      </c>
      <c r="D260" s="34">
        <f t="shared" si="94"/>
        <v>74463000</v>
      </c>
      <c r="E260" s="34">
        <f t="shared" si="94"/>
        <v>0</v>
      </c>
      <c r="F260" s="35">
        <f t="shared" si="77"/>
        <v>74463000</v>
      </c>
    </row>
    <row r="261" spans="1:6" ht="15.75">
      <c r="A261" s="32" t="s">
        <v>10</v>
      </c>
      <c r="B261" s="33" t="s">
        <v>11</v>
      </c>
      <c r="C261" s="34">
        <v>0</v>
      </c>
      <c r="D261" s="34">
        <v>42925000</v>
      </c>
      <c r="E261" s="34">
        <v>0</v>
      </c>
      <c r="F261" s="35">
        <f t="shared" si="77"/>
        <v>42925000</v>
      </c>
    </row>
    <row r="262" spans="1:6" ht="15.75">
      <c r="A262" s="32" t="s">
        <v>33</v>
      </c>
      <c r="B262" s="33" t="s">
        <v>34</v>
      </c>
      <c r="C262" s="34">
        <v>0</v>
      </c>
      <c r="D262" s="34">
        <v>11200000</v>
      </c>
      <c r="E262" s="34">
        <v>0</v>
      </c>
      <c r="F262" s="35">
        <f t="shared" si="77"/>
        <v>11200000</v>
      </c>
    </row>
    <row r="263" spans="1:6" ht="15.75">
      <c r="A263" s="32" t="s">
        <v>12</v>
      </c>
      <c r="B263" s="33" t="s">
        <v>13</v>
      </c>
      <c r="C263" s="34">
        <v>0</v>
      </c>
      <c r="D263" s="34">
        <v>20338000</v>
      </c>
      <c r="E263" s="34">
        <v>0</v>
      </c>
      <c r="F263" s="35">
        <f t="shared" si="77"/>
        <v>20338000</v>
      </c>
    </row>
    <row r="264" spans="1:6" ht="15.75">
      <c r="A264" s="32" t="s">
        <v>124</v>
      </c>
      <c r="B264" s="33" t="s">
        <v>142</v>
      </c>
      <c r="C264" s="34">
        <f t="shared" ref="C264:E264" si="95">SUM(C265:C267)</f>
        <v>0</v>
      </c>
      <c r="D264" s="34">
        <f t="shared" si="95"/>
        <v>86573000</v>
      </c>
      <c r="E264" s="34">
        <f t="shared" si="95"/>
        <v>0</v>
      </c>
      <c r="F264" s="35">
        <f t="shared" si="77"/>
        <v>86573000</v>
      </c>
    </row>
    <row r="265" spans="1:6" ht="15.75">
      <c r="A265" s="32" t="s">
        <v>10</v>
      </c>
      <c r="B265" s="33" t="s">
        <v>11</v>
      </c>
      <c r="C265" s="34">
        <v>0</v>
      </c>
      <c r="D265" s="34">
        <v>42925000</v>
      </c>
      <c r="E265" s="34">
        <v>0</v>
      </c>
      <c r="F265" s="35">
        <f t="shared" si="77"/>
        <v>42925000</v>
      </c>
    </row>
    <row r="266" spans="1:6" ht="15.75">
      <c r="A266" s="32" t="s">
        <v>33</v>
      </c>
      <c r="B266" s="33" t="s">
        <v>34</v>
      </c>
      <c r="C266" s="34">
        <v>0</v>
      </c>
      <c r="D266" s="34">
        <v>11200000</v>
      </c>
      <c r="E266" s="34">
        <v>0</v>
      </c>
      <c r="F266" s="35">
        <f t="shared" ref="F266:F329" si="96">SUM(C266:E266)</f>
        <v>11200000</v>
      </c>
    </row>
    <row r="267" spans="1:6" ht="15.75">
      <c r="A267" s="32" t="s">
        <v>12</v>
      </c>
      <c r="B267" s="33" t="s">
        <v>13</v>
      </c>
      <c r="C267" s="34">
        <v>0</v>
      </c>
      <c r="D267" s="34">
        <v>32448000</v>
      </c>
      <c r="E267" s="34">
        <v>0</v>
      </c>
      <c r="F267" s="35">
        <f t="shared" si="96"/>
        <v>32448000</v>
      </c>
    </row>
    <row r="268" spans="1:6" ht="15.75">
      <c r="A268" s="32" t="s">
        <v>126</v>
      </c>
      <c r="B268" s="33" t="s">
        <v>143</v>
      </c>
      <c r="C268" s="34">
        <f t="shared" ref="C268:E268" si="97">SUM(C269:C271)</f>
        <v>0</v>
      </c>
      <c r="D268" s="34">
        <f t="shared" si="97"/>
        <v>18110000</v>
      </c>
      <c r="E268" s="34">
        <f t="shared" si="97"/>
        <v>0</v>
      </c>
      <c r="F268" s="35">
        <f t="shared" si="96"/>
        <v>18110000</v>
      </c>
    </row>
    <row r="269" spans="1:6" ht="15.75">
      <c r="A269" s="32" t="s">
        <v>10</v>
      </c>
      <c r="B269" s="33" t="s">
        <v>11</v>
      </c>
      <c r="C269" s="34">
        <v>0</v>
      </c>
      <c r="D269" s="34">
        <v>10990000</v>
      </c>
      <c r="E269" s="34">
        <v>0</v>
      </c>
      <c r="F269" s="35">
        <f t="shared" si="96"/>
        <v>10990000</v>
      </c>
    </row>
    <row r="270" spans="1:6" ht="15.75">
      <c r="A270" s="32" t="s">
        <v>33</v>
      </c>
      <c r="B270" s="33" t="s">
        <v>34</v>
      </c>
      <c r="C270" s="34">
        <v>0</v>
      </c>
      <c r="D270" s="34">
        <v>5400000</v>
      </c>
      <c r="E270" s="34">
        <v>0</v>
      </c>
      <c r="F270" s="35">
        <f t="shared" si="96"/>
        <v>5400000</v>
      </c>
    </row>
    <row r="271" spans="1:6" ht="15.75">
      <c r="A271" s="32" t="s">
        <v>12</v>
      </c>
      <c r="B271" s="33" t="s">
        <v>13</v>
      </c>
      <c r="C271" s="34">
        <v>0</v>
      </c>
      <c r="D271" s="34">
        <v>1720000</v>
      </c>
      <c r="E271" s="34">
        <v>0</v>
      </c>
      <c r="F271" s="35">
        <f t="shared" si="96"/>
        <v>1720000</v>
      </c>
    </row>
    <row r="272" spans="1:6" ht="15.75">
      <c r="A272" s="32" t="s">
        <v>128</v>
      </c>
      <c r="B272" s="33" t="s">
        <v>144</v>
      </c>
      <c r="C272" s="34">
        <f t="shared" ref="C272:E272" si="98">SUM(C273:C274)</f>
        <v>0</v>
      </c>
      <c r="D272" s="34">
        <f t="shared" si="98"/>
        <v>35970000</v>
      </c>
      <c r="E272" s="34">
        <f t="shared" si="98"/>
        <v>0</v>
      </c>
      <c r="F272" s="35">
        <f t="shared" si="96"/>
        <v>35970000</v>
      </c>
    </row>
    <row r="273" spans="1:6" ht="15.75">
      <c r="A273" s="32" t="s">
        <v>10</v>
      </c>
      <c r="B273" s="33" t="s">
        <v>11</v>
      </c>
      <c r="C273" s="34">
        <v>0</v>
      </c>
      <c r="D273" s="34">
        <v>28500000</v>
      </c>
      <c r="E273" s="34">
        <v>0</v>
      </c>
      <c r="F273" s="35">
        <f t="shared" si="96"/>
        <v>28500000</v>
      </c>
    </row>
    <row r="274" spans="1:6" ht="15.75">
      <c r="A274" s="32" t="s">
        <v>12</v>
      </c>
      <c r="B274" s="33" t="s">
        <v>13</v>
      </c>
      <c r="C274" s="34">
        <v>0</v>
      </c>
      <c r="D274" s="34">
        <v>7470000</v>
      </c>
      <c r="E274" s="34">
        <v>0</v>
      </c>
      <c r="F274" s="35">
        <f t="shared" si="96"/>
        <v>7470000</v>
      </c>
    </row>
    <row r="275" spans="1:6" ht="31.5">
      <c r="A275" s="32" t="s">
        <v>145</v>
      </c>
      <c r="B275" s="33" t="s">
        <v>146</v>
      </c>
      <c r="C275" s="34">
        <f t="shared" ref="C275:E275" si="99">SUM(C276:C278)</f>
        <v>0</v>
      </c>
      <c r="D275" s="34">
        <f t="shared" si="99"/>
        <v>21125000</v>
      </c>
      <c r="E275" s="34">
        <f t="shared" si="99"/>
        <v>0</v>
      </c>
      <c r="F275" s="35">
        <f t="shared" si="96"/>
        <v>21125000</v>
      </c>
    </row>
    <row r="276" spans="1:6" ht="15.75">
      <c r="A276" s="32" t="s">
        <v>10</v>
      </c>
      <c r="B276" s="33" t="s">
        <v>11</v>
      </c>
      <c r="C276" s="34">
        <v>0</v>
      </c>
      <c r="D276" s="34">
        <v>8300000</v>
      </c>
      <c r="E276" s="34">
        <v>0</v>
      </c>
      <c r="F276" s="35">
        <f t="shared" si="96"/>
        <v>8300000</v>
      </c>
    </row>
    <row r="277" spans="1:6" ht="15.75">
      <c r="A277" s="32" t="s">
        <v>28</v>
      </c>
      <c r="B277" s="33" t="s">
        <v>29</v>
      </c>
      <c r="C277" s="34">
        <v>0</v>
      </c>
      <c r="D277" s="34">
        <v>6875000</v>
      </c>
      <c r="E277" s="34">
        <v>0</v>
      </c>
      <c r="F277" s="35">
        <f t="shared" si="96"/>
        <v>6875000</v>
      </c>
    </row>
    <row r="278" spans="1:6" ht="15.75">
      <c r="A278" s="32" t="s">
        <v>12</v>
      </c>
      <c r="B278" s="33" t="s">
        <v>13</v>
      </c>
      <c r="C278" s="34">
        <v>0</v>
      </c>
      <c r="D278" s="34">
        <v>5950000</v>
      </c>
      <c r="E278" s="34">
        <v>0</v>
      </c>
      <c r="F278" s="35">
        <f t="shared" si="96"/>
        <v>5950000</v>
      </c>
    </row>
    <row r="279" spans="1:6" ht="31.5">
      <c r="A279" s="32" t="s">
        <v>147</v>
      </c>
      <c r="B279" s="33" t="s">
        <v>148</v>
      </c>
      <c r="C279" s="34">
        <f t="shared" ref="C279:E279" si="100">SUM(C280:C281)</f>
        <v>0</v>
      </c>
      <c r="D279" s="34">
        <f t="shared" si="100"/>
        <v>47563000</v>
      </c>
      <c r="E279" s="34">
        <f t="shared" si="100"/>
        <v>0</v>
      </c>
      <c r="F279" s="35">
        <f t="shared" si="96"/>
        <v>47563000</v>
      </c>
    </row>
    <row r="280" spans="1:6" ht="15.75">
      <c r="A280" s="32" t="s">
        <v>10</v>
      </c>
      <c r="B280" s="33" t="s">
        <v>11</v>
      </c>
      <c r="C280" s="34">
        <v>0</v>
      </c>
      <c r="D280" s="34">
        <v>2725000</v>
      </c>
      <c r="E280" s="34">
        <v>0</v>
      </c>
      <c r="F280" s="35">
        <f t="shared" si="96"/>
        <v>2725000</v>
      </c>
    </row>
    <row r="281" spans="1:6" ht="15.75">
      <c r="A281" s="32" t="s">
        <v>12</v>
      </c>
      <c r="B281" s="33" t="s">
        <v>13</v>
      </c>
      <c r="C281" s="34">
        <v>0</v>
      </c>
      <c r="D281" s="34">
        <v>44838000</v>
      </c>
      <c r="E281" s="34">
        <v>0</v>
      </c>
      <c r="F281" s="35">
        <f t="shared" si="96"/>
        <v>44838000</v>
      </c>
    </row>
    <row r="282" spans="1:6" s="6" customFormat="1" ht="15.75">
      <c r="A282" s="28" t="s">
        <v>20</v>
      </c>
      <c r="B282" s="29" t="s">
        <v>149</v>
      </c>
      <c r="C282" s="30">
        <f t="shared" ref="C282:E282" si="101">SUM(C283,C289,C291,C293,C295,C297,C299,C301,C303,C307,C312,C317,C321,C325,C329,C333,C336,C339)</f>
        <v>0</v>
      </c>
      <c r="D282" s="30">
        <f t="shared" si="101"/>
        <v>2486621000</v>
      </c>
      <c r="E282" s="30">
        <f t="shared" si="101"/>
        <v>0</v>
      </c>
      <c r="F282" s="31">
        <f t="shared" si="96"/>
        <v>2486621000</v>
      </c>
    </row>
    <row r="283" spans="1:6" ht="15.75">
      <c r="A283" s="32" t="s">
        <v>16</v>
      </c>
      <c r="B283" s="33" t="s">
        <v>131</v>
      </c>
      <c r="C283" s="34">
        <f t="shared" ref="C283:E283" si="102">SUM(C284:C288)</f>
        <v>0</v>
      </c>
      <c r="D283" s="34">
        <f t="shared" si="102"/>
        <v>469226000</v>
      </c>
      <c r="E283" s="34">
        <f t="shared" si="102"/>
        <v>0</v>
      </c>
      <c r="F283" s="35">
        <f t="shared" si="96"/>
        <v>469226000</v>
      </c>
    </row>
    <row r="284" spans="1:6" ht="15.75">
      <c r="A284" s="32" t="s">
        <v>10</v>
      </c>
      <c r="B284" s="33" t="s">
        <v>11</v>
      </c>
      <c r="C284" s="34">
        <v>0</v>
      </c>
      <c r="D284" s="34">
        <v>130672000</v>
      </c>
      <c r="E284" s="34">
        <v>0</v>
      </c>
      <c r="F284" s="35">
        <f t="shared" si="96"/>
        <v>130672000</v>
      </c>
    </row>
    <row r="285" spans="1:6" ht="15.75">
      <c r="A285" s="32" t="s">
        <v>83</v>
      </c>
      <c r="B285" s="33" t="s">
        <v>84</v>
      </c>
      <c r="C285" s="34">
        <v>0</v>
      </c>
      <c r="D285" s="34">
        <v>163350000</v>
      </c>
      <c r="E285" s="34">
        <v>0</v>
      </c>
      <c r="F285" s="35">
        <f t="shared" si="96"/>
        <v>163350000</v>
      </c>
    </row>
    <row r="286" spans="1:6" ht="15.75">
      <c r="A286" s="32" t="s">
        <v>28</v>
      </c>
      <c r="B286" s="33" t="s">
        <v>29</v>
      </c>
      <c r="C286" s="34">
        <v>0</v>
      </c>
      <c r="D286" s="34">
        <v>23520000</v>
      </c>
      <c r="E286" s="34">
        <v>0</v>
      </c>
      <c r="F286" s="35">
        <f t="shared" si="96"/>
        <v>23520000</v>
      </c>
    </row>
    <row r="287" spans="1:6" ht="15.75">
      <c r="A287" s="32" t="s">
        <v>77</v>
      </c>
      <c r="B287" s="33" t="s">
        <v>78</v>
      </c>
      <c r="C287" s="34">
        <v>0</v>
      </c>
      <c r="D287" s="34">
        <v>11184000</v>
      </c>
      <c r="E287" s="34">
        <v>0</v>
      </c>
      <c r="F287" s="35">
        <f t="shared" si="96"/>
        <v>11184000</v>
      </c>
    </row>
    <row r="288" spans="1:6" ht="15.75">
      <c r="A288" s="32" t="s">
        <v>12</v>
      </c>
      <c r="B288" s="33" t="s">
        <v>13</v>
      </c>
      <c r="C288" s="34">
        <v>0</v>
      </c>
      <c r="D288" s="34">
        <v>140500000</v>
      </c>
      <c r="E288" s="34">
        <v>0</v>
      </c>
      <c r="F288" s="35">
        <f t="shared" si="96"/>
        <v>140500000</v>
      </c>
    </row>
    <row r="289" spans="1:6" ht="15.75">
      <c r="A289" s="32" t="s">
        <v>18</v>
      </c>
      <c r="B289" s="33" t="s">
        <v>150</v>
      </c>
      <c r="C289" s="34">
        <f t="shared" ref="C289:E289" si="103">C290</f>
        <v>0</v>
      </c>
      <c r="D289" s="34">
        <f t="shared" si="103"/>
        <v>58700000</v>
      </c>
      <c r="E289" s="34">
        <f t="shared" si="103"/>
        <v>0</v>
      </c>
      <c r="F289" s="35">
        <f t="shared" si="96"/>
        <v>58700000</v>
      </c>
    </row>
    <row r="290" spans="1:6" ht="15.75">
      <c r="A290" s="32" t="s">
        <v>10</v>
      </c>
      <c r="B290" s="33" t="s">
        <v>11</v>
      </c>
      <c r="C290" s="34">
        <v>0</v>
      </c>
      <c r="D290" s="34">
        <v>58700000</v>
      </c>
      <c r="E290" s="34">
        <v>0</v>
      </c>
      <c r="F290" s="35">
        <f t="shared" si="96"/>
        <v>58700000</v>
      </c>
    </row>
    <row r="291" spans="1:6" ht="15.75">
      <c r="A291" s="32" t="s">
        <v>42</v>
      </c>
      <c r="B291" s="33" t="s">
        <v>151</v>
      </c>
      <c r="C291" s="34">
        <f t="shared" ref="C291:E291" si="104">C292</f>
        <v>0</v>
      </c>
      <c r="D291" s="34">
        <f t="shared" si="104"/>
        <v>58700000</v>
      </c>
      <c r="E291" s="34">
        <f t="shared" si="104"/>
        <v>0</v>
      </c>
      <c r="F291" s="35">
        <f t="shared" si="96"/>
        <v>58700000</v>
      </c>
    </row>
    <row r="292" spans="1:6" ht="15.75">
      <c r="A292" s="32" t="s">
        <v>10</v>
      </c>
      <c r="B292" s="33" t="s">
        <v>11</v>
      </c>
      <c r="C292" s="34">
        <v>0</v>
      </c>
      <c r="D292" s="34">
        <v>58700000</v>
      </c>
      <c r="E292" s="34">
        <v>0</v>
      </c>
      <c r="F292" s="35">
        <f t="shared" si="96"/>
        <v>58700000</v>
      </c>
    </row>
    <row r="293" spans="1:6" ht="15.75">
      <c r="A293" s="32" t="s">
        <v>44</v>
      </c>
      <c r="B293" s="33" t="s">
        <v>152</v>
      </c>
      <c r="C293" s="34">
        <f t="shared" ref="C293:E293" si="105">C294</f>
        <v>0</v>
      </c>
      <c r="D293" s="34">
        <f t="shared" si="105"/>
        <v>58700000</v>
      </c>
      <c r="E293" s="34">
        <f t="shared" si="105"/>
        <v>0</v>
      </c>
      <c r="F293" s="35">
        <f t="shared" si="96"/>
        <v>58700000</v>
      </c>
    </row>
    <row r="294" spans="1:6" ht="15.75">
      <c r="A294" s="32" t="s">
        <v>10</v>
      </c>
      <c r="B294" s="33" t="s">
        <v>11</v>
      </c>
      <c r="C294" s="34">
        <v>0</v>
      </c>
      <c r="D294" s="34">
        <v>58700000</v>
      </c>
      <c r="E294" s="34">
        <v>0</v>
      </c>
      <c r="F294" s="35">
        <f t="shared" si="96"/>
        <v>58700000</v>
      </c>
    </row>
    <row r="295" spans="1:6" ht="31.5">
      <c r="A295" s="32" t="s">
        <v>46</v>
      </c>
      <c r="B295" s="33" t="s">
        <v>153</v>
      </c>
      <c r="C295" s="34">
        <f t="shared" ref="C295:E295" si="106">C296</f>
        <v>0</v>
      </c>
      <c r="D295" s="34">
        <f t="shared" si="106"/>
        <v>58700000</v>
      </c>
      <c r="E295" s="34">
        <f t="shared" si="106"/>
        <v>0</v>
      </c>
      <c r="F295" s="35">
        <f t="shared" si="96"/>
        <v>58700000</v>
      </c>
    </row>
    <row r="296" spans="1:6" ht="15.75">
      <c r="A296" s="32" t="s">
        <v>10</v>
      </c>
      <c r="B296" s="33" t="s">
        <v>11</v>
      </c>
      <c r="C296" s="34">
        <v>0</v>
      </c>
      <c r="D296" s="34">
        <v>58700000</v>
      </c>
      <c r="E296" s="34">
        <v>0</v>
      </c>
      <c r="F296" s="35">
        <f t="shared" si="96"/>
        <v>58700000</v>
      </c>
    </row>
    <row r="297" spans="1:6" ht="15.75">
      <c r="A297" s="32" t="s">
        <v>54</v>
      </c>
      <c r="B297" s="33" t="s">
        <v>154</v>
      </c>
      <c r="C297" s="34">
        <f t="shared" ref="C297:E297" si="107">C298</f>
        <v>0</v>
      </c>
      <c r="D297" s="34">
        <f t="shared" si="107"/>
        <v>58700000</v>
      </c>
      <c r="E297" s="34">
        <f t="shared" si="107"/>
        <v>0</v>
      </c>
      <c r="F297" s="35">
        <f t="shared" si="96"/>
        <v>58700000</v>
      </c>
    </row>
    <row r="298" spans="1:6" ht="15.75">
      <c r="A298" s="32" t="s">
        <v>10</v>
      </c>
      <c r="B298" s="33" t="s">
        <v>11</v>
      </c>
      <c r="C298" s="34">
        <v>0</v>
      </c>
      <c r="D298" s="34">
        <v>58700000</v>
      </c>
      <c r="E298" s="34">
        <v>0</v>
      </c>
      <c r="F298" s="35">
        <f t="shared" si="96"/>
        <v>58700000</v>
      </c>
    </row>
    <row r="299" spans="1:6" ht="15.75">
      <c r="A299" s="32" t="s">
        <v>56</v>
      </c>
      <c r="B299" s="33" t="s">
        <v>155</v>
      </c>
      <c r="C299" s="34">
        <f t="shared" ref="C299:E299" si="108">C300</f>
        <v>0</v>
      </c>
      <c r="D299" s="34">
        <f t="shared" si="108"/>
        <v>58700000</v>
      </c>
      <c r="E299" s="34">
        <f t="shared" si="108"/>
        <v>0</v>
      </c>
      <c r="F299" s="35">
        <f t="shared" si="96"/>
        <v>58700000</v>
      </c>
    </row>
    <row r="300" spans="1:6" ht="15.75">
      <c r="A300" s="32" t="s">
        <v>10</v>
      </c>
      <c r="B300" s="33" t="s">
        <v>11</v>
      </c>
      <c r="C300" s="34">
        <v>0</v>
      </c>
      <c r="D300" s="34">
        <v>58700000</v>
      </c>
      <c r="E300" s="34">
        <v>0</v>
      </c>
      <c r="F300" s="35">
        <f t="shared" si="96"/>
        <v>58700000</v>
      </c>
    </row>
    <row r="301" spans="1:6" ht="15.75">
      <c r="A301" s="32" t="s">
        <v>58</v>
      </c>
      <c r="B301" s="33" t="s">
        <v>156</v>
      </c>
      <c r="C301" s="34">
        <f t="shared" ref="C301:E301" si="109">C302</f>
        <v>0</v>
      </c>
      <c r="D301" s="34">
        <f t="shared" si="109"/>
        <v>58700000</v>
      </c>
      <c r="E301" s="34">
        <f t="shared" si="109"/>
        <v>0</v>
      </c>
      <c r="F301" s="35">
        <f t="shared" si="96"/>
        <v>58700000</v>
      </c>
    </row>
    <row r="302" spans="1:6" ht="15.75">
      <c r="A302" s="32" t="s">
        <v>10</v>
      </c>
      <c r="B302" s="33" t="s">
        <v>11</v>
      </c>
      <c r="C302" s="34">
        <v>0</v>
      </c>
      <c r="D302" s="34">
        <v>58700000</v>
      </c>
      <c r="E302" s="34">
        <v>0</v>
      </c>
      <c r="F302" s="35">
        <f t="shared" si="96"/>
        <v>58700000</v>
      </c>
    </row>
    <row r="303" spans="1:6" ht="31.5">
      <c r="A303" s="32" t="s">
        <v>60</v>
      </c>
      <c r="B303" s="33" t="s">
        <v>157</v>
      </c>
      <c r="C303" s="34">
        <f t="shared" ref="C303:E303" si="110">SUM(C304:C306)</f>
        <v>0</v>
      </c>
      <c r="D303" s="34">
        <f t="shared" si="110"/>
        <v>278596000</v>
      </c>
      <c r="E303" s="34">
        <f t="shared" si="110"/>
        <v>0</v>
      </c>
      <c r="F303" s="35">
        <f t="shared" si="96"/>
        <v>278596000</v>
      </c>
    </row>
    <row r="304" spans="1:6" ht="15.75">
      <c r="A304" s="32" t="s">
        <v>10</v>
      </c>
      <c r="B304" s="33" t="s">
        <v>11</v>
      </c>
      <c r="C304" s="34">
        <v>0</v>
      </c>
      <c r="D304" s="34">
        <v>3200000</v>
      </c>
      <c r="E304" s="34">
        <v>0</v>
      </c>
      <c r="F304" s="35">
        <f t="shared" si="96"/>
        <v>3200000</v>
      </c>
    </row>
    <row r="305" spans="1:6" ht="15.75">
      <c r="A305" s="32" t="s">
        <v>28</v>
      </c>
      <c r="B305" s="33" t="s">
        <v>29</v>
      </c>
      <c r="C305" s="34">
        <v>0</v>
      </c>
      <c r="D305" s="34">
        <v>10890000</v>
      </c>
      <c r="E305" s="34">
        <v>0</v>
      </c>
      <c r="F305" s="35">
        <f t="shared" si="96"/>
        <v>10890000</v>
      </c>
    </row>
    <row r="306" spans="1:6" ht="15.75">
      <c r="A306" s="32" t="s">
        <v>12</v>
      </c>
      <c r="B306" s="33" t="s">
        <v>13</v>
      </c>
      <c r="C306" s="34">
        <v>0</v>
      </c>
      <c r="D306" s="34">
        <v>264506000</v>
      </c>
      <c r="E306" s="34">
        <v>0</v>
      </c>
      <c r="F306" s="35">
        <f t="shared" si="96"/>
        <v>264506000</v>
      </c>
    </row>
    <row r="307" spans="1:6" ht="31.5">
      <c r="A307" s="32" t="s">
        <v>62</v>
      </c>
      <c r="B307" s="33" t="s">
        <v>158</v>
      </c>
      <c r="C307" s="34">
        <f t="shared" ref="C307:E307" si="111">SUM(C308:C311)</f>
        <v>0</v>
      </c>
      <c r="D307" s="34">
        <f t="shared" si="111"/>
        <v>228197000</v>
      </c>
      <c r="E307" s="34">
        <f t="shared" si="111"/>
        <v>0</v>
      </c>
      <c r="F307" s="35">
        <f t="shared" si="96"/>
        <v>228197000</v>
      </c>
    </row>
    <row r="308" spans="1:6" ht="15.75">
      <c r="A308" s="32" t="s">
        <v>10</v>
      </c>
      <c r="B308" s="33" t="s">
        <v>11</v>
      </c>
      <c r="C308" s="34">
        <v>0</v>
      </c>
      <c r="D308" s="34">
        <v>81220000</v>
      </c>
      <c r="E308" s="34">
        <v>0</v>
      </c>
      <c r="F308" s="35">
        <f t="shared" si="96"/>
        <v>81220000</v>
      </c>
    </row>
    <row r="309" spans="1:6" ht="15.75">
      <c r="A309" s="32" t="s">
        <v>28</v>
      </c>
      <c r="B309" s="33" t="s">
        <v>29</v>
      </c>
      <c r="C309" s="34">
        <v>0</v>
      </c>
      <c r="D309" s="34">
        <v>1555000</v>
      </c>
      <c r="E309" s="34">
        <v>0</v>
      </c>
      <c r="F309" s="35">
        <f t="shared" si="96"/>
        <v>1555000</v>
      </c>
    </row>
    <row r="310" spans="1:6" ht="15.75">
      <c r="A310" s="32" t="s">
        <v>77</v>
      </c>
      <c r="B310" s="33" t="s">
        <v>78</v>
      </c>
      <c r="C310" s="34">
        <v>0</v>
      </c>
      <c r="D310" s="34">
        <v>5592000</v>
      </c>
      <c r="E310" s="34">
        <v>0</v>
      </c>
      <c r="F310" s="35">
        <f t="shared" si="96"/>
        <v>5592000</v>
      </c>
    </row>
    <row r="311" spans="1:6" ht="15.75">
      <c r="A311" s="32" t="s">
        <v>12</v>
      </c>
      <c r="B311" s="33" t="s">
        <v>13</v>
      </c>
      <c r="C311" s="34">
        <v>0</v>
      </c>
      <c r="D311" s="34">
        <v>139830000</v>
      </c>
      <c r="E311" s="34">
        <v>0</v>
      </c>
      <c r="F311" s="35">
        <f t="shared" si="96"/>
        <v>139830000</v>
      </c>
    </row>
    <row r="312" spans="1:6" ht="31.5">
      <c r="A312" s="32" t="s">
        <v>122</v>
      </c>
      <c r="B312" s="33" t="s">
        <v>159</v>
      </c>
      <c r="C312" s="34">
        <f t="shared" ref="C312:E312" si="112">SUM(C313:C316)</f>
        <v>0</v>
      </c>
      <c r="D312" s="34">
        <f t="shared" si="112"/>
        <v>229497000</v>
      </c>
      <c r="E312" s="34">
        <f t="shared" si="112"/>
        <v>0</v>
      </c>
      <c r="F312" s="35">
        <f t="shared" si="96"/>
        <v>229497000</v>
      </c>
    </row>
    <row r="313" spans="1:6" ht="15.75">
      <c r="A313" s="32" t="s">
        <v>10</v>
      </c>
      <c r="B313" s="33" t="s">
        <v>11</v>
      </c>
      <c r="C313" s="34">
        <v>0</v>
      </c>
      <c r="D313" s="34">
        <v>81220000</v>
      </c>
      <c r="E313" s="34">
        <v>0</v>
      </c>
      <c r="F313" s="35">
        <f t="shared" si="96"/>
        <v>81220000</v>
      </c>
    </row>
    <row r="314" spans="1:6" ht="15.75">
      <c r="A314" s="32" t="s">
        <v>28</v>
      </c>
      <c r="B314" s="33" t="s">
        <v>29</v>
      </c>
      <c r="C314" s="34">
        <v>0</v>
      </c>
      <c r="D314" s="34">
        <v>1555000</v>
      </c>
      <c r="E314" s="34">
        <v>0</v>
      </c>
      <c r="F314" s="35">
        <f t="shared" si="96"/>
        <v>1555000</v>
      </c>
    </row>
    <row r="315" spans="1:6" ht="15.75">
      <c r="A315" s="32" t="s">
        <v>77</v>
      </c>
      <c r="B315" s="33" t="s">
        <v>78</v>
      </c>
      <c r="C315" s="34">
        <v>0</v>
      </c>
      <c r="D315" s="34">
        <v>5592000</v>
      </c>
      <c r="E315" s="34">
        <v>0</v>
      </c>
      <c r="F315" s="35">
        <f t="shared" si="96"/>
        <v>5592000</v>
      </c>
    </row>
    <row r="316" spans="1:6" ht="15.75">
      <c r="A316" s="32" t="s">
        <v>12</v>
      </c>
      <c r="B316" s="33" t="s">
        <v>13</v>
      </c>
      <c r="C316" s="34">
        <v>0</v>
      </c>
      <c r="D316" s="34">
        <v>141130000</v>
      </c>
      <c r="E316" s="34">
        <v>0</v>
      </c>
      <c r="F316" s="35">
        <f t="shared" si="96"/>
        <v>141130000</v>
      </c>
    </row>
    <row r="317" spans="1:6" ht="31.5">
      <c r="A317" s="32" t="s">
        <v>124</v>
      </c>
      <c r="B317" s="33" t="s">
        <v>160</v>
      </c>
      <c r="C317" s="34">
        <f t="shared" ref="C317:E317" si="113">SUM(C318:C320)</f>
        <v>0</v>
      </c>
      <c r="D317" s="34">
        <f t="shared" si="113"/>
        <v>444300000</v>
      </c>
      <c r="E317" s="34">
        <f t="shared" si="113"/>
        <v>0</v>
      </c>
      <c r="F317" s="35">
        <f t="shared" si="96"/>
        <v>444300000</v>
      </c>
    </row>
    <row r="318" spans="1:6" ht="15.75">
      <c r="A318" s="32" t="s">
        <v>10</v>
      </c>
      <c r="B318" s="33" t="s">
        <v>11</v>
      </c>
      <c r="C318" s="34">
        <v>0</v>
      </c>
      <c r="D318" s="34">
        <v>64000000</v>
      </c>
      <c r="E318" s="34">
        <v>0</v>
      </c>
      <c r="F318" s="35">
        <f t="shared" si="96"/>
        <v>64000000</v>
      </c>
    </row>
    <row r="319" spans="1:6" ht="15.75">
      <c r="A319" s="32" t="s">
        <v>33</v>
      </c>
      <c r="B319" s="33" t="s">
        <v>34</v>
      </c>
      <c r="C319" s="34">
        <v>0</v>
      </c>
      <c r="D319" s="34">
        <v>135000000</v>
      </c>
      <c r="E319" s="34">
        <v>0</v>
      </c>
      <c r="F319" s="35">
        <f t="shared" si="96"/>
        <v>135000000</v>
      </c>
    </row>
    <row r="320" spans="1:6" ht="15.75">
      <c r="A320" s="32" t="s">
        <v>12</v>
      </c>
      <c r="B320" s="33" t="s">
        <v>13</v>
      </c>
      <c r="C320" s="34">
        <v>0</v>
      </c>
      <c r="D320" s="34">
        <v>245300000</v>
      </c>
      <c r="E320" s="34">
        <v>0</v>
      </c>
      <c r="F320" s="35">
        <f t="shared" si="96"/>
        <v>245300000</v>
      </c>
    </row>
    <row r="321" spans="1:6" ht="31.5">
      <c r="A321" s="32" t="s">
        <v>126</v>
      </c>
      <c r="B321" s="33" t="s">
        <v>161</v>
      </c>
      <c r="C321" s="34">
        <f t="shared" ref="C321:E321" si="114">SUM(C322:C324)</f>
        <v>0</v>
      </c>
      <c r="D321" s="34">
        <f t="shared" si="114"/>
        <v>27825000</v>
      </c>
      <c r="E321" s="34">
        <f t="shared" si="114"/>
        <v>0</v>
      </c>
      <c r="F321" s="35">
        <f t="shared" si="96"/>
        <v>27825000</v>
      </c>
    </row>
    <row r="322" spans="1:6" ht="15.75">
      <c r="A322" s="32" t="s">
        <v>10</v>
      </c>
      <c r="B322" s="33" t="s">
        <v>11</v>
      </c>
      <c r="C322" s="34">
        <v>0</v>
      </c>
      <c r="D322" s="34">
        <v>9870000</v>
      </c>
      <c r="E322" s="34">
        <v>0</v>
      </c>
      <c r="F322" s="35">
        <f t="shared" si="96"/>
        <v>9870000</v>
      </c>
    </row>
    <row r="323" spans="1:6" ht="15.75">
      <c r="A323" s="32" t="s">
        <v>28</v>
      </c>
      <c r="B323" s="33" t="s">
        <v>29</v>
      </c>
      <c r="C323" s="34">
        <v>0</v>
      </c>
      <c r="D323" s="34">
        <v>9625000</v>
      </c>
      <c r="E323" s="34">
        <v>0</v>
      </c>
      <c r="F323" s="35">
        <f t="shared" si="96"/>
        <v>9625000</v>
      </c>
    </row>
    <row r="324" spans="1:6" ht="15.75">
      <c r="A324" s="32" t="s">
        <v>12</v>
      </c>
      <c r="B324" s="33" t="s">
        <v>13</v>
      </c>
      <c r="C324" s="34">
        <v>0</v>
      </c>
      <c r="D324" s="34">
        <v>8330000</v>
      </c>
      <c r="E324" s="34">
        <v>0</v>
      </c>
      <c r="F324" s="35">
        <f t="shared" si="96"/>
        <v>8330000</v>
      </c>
    </row>
    <row r="325" spans="1:6" ht="15.75">
      <c r="A325" s="32" t="s">
        <v>128</v>
      </c>
      <c r="B325" s="33" t="s">
        <v>162</v>
      </c>
      <c r="C325" s="34">
        <f t="shared" ref="C325:E325" si="115">SUM(C326:C328)</f>
        <v>0</v>
      </c>
      <c r="D325" s="34">
        <f t="shared" si="115"/>
        <v>63503000</v>
      </c>
      <c r="E325" s="34">
        <f t="shared" si="115"/>
        <v>0</v>
      </c>
      <c r="F325" s="35">
        <f t="shared" si="96"/>
        <v>63503000</v>
      </c>
    </row>
    <row r="326" spans="1:6" ht="15.75">
      <c r="A326" s="32" t="s">
        <v>10</v>
      </c>
      <c r="B326" s="33" t="s">
        <v>11</v>
      </c>
      <c r="C326" s="34">
        <v>0</v>
      </c>
      <c r="D326" s="34">
        <v>35425000</v>
      </c>
      <c r="E326" s="34">
        <v>0</v>
      </c>
      <c r="F326" s="35">
        <f t="shared" si="96"/>
        <v>35425000</v>
      </c>
    </row>
    <row r="327" spans="1:6" ht="15.75">
      <c r="A327" s="32" t="s">
        <v>33</v>
      </c>
      <c r="B327" s="33" t="s">
        <v>34</v>
      </c>
      <c r="C327" s="34">
        <v>0</v>
      </c>
      <c r="D327" s="34">
        <v>11200000</v>
      </c>
      <c r="E327" s="34">
        <v>0</v>
      </c>
      <c r="F327" s="35">
        <f t="shared" si="96"/>
        <v>11200000</v>
      </c>
    </row>
    <row r="328" spans="1:6" ht="15.75">
      <c r="A328" s="32" t="s">
        <v>12</v>
      </c>
      <c r="B328" s="33" t="s">
        <v>13</v>
      </c>
      <c r="C328" s="34">
        <v>0</v>
      </c>
      <c r="D328" s="34">
        <v>16878000</v>
      </c>
      <c r="E328" s="34">
        <v>0</v>
      </c>
      <c r="F328" s="35">
        <f t="shared" si="96"/>
        <v>16878000</v>
      </c>
    </row>
    <row r="329" spans="1:6" ht="15.75">
      <c r="A329" s="32" t="s">
        <v>145</v>
      </c>
      <c r="B329" s="33" t="s">
        <v>163</v>
      </c>
      <c r="C329" s="34">
        <f t="shared" ref="C329:E329" si="116">SUM(C330:C332)</f>
        <v>0</v>
      </c>
      <c r="D329" s="34">
        <f t="shared" si="116"/>
        <v>65233000</v>
      </c>
      <c r="E329" s="34">
        <f t="shared" si="116"/>
        <v>0</v>
      </c>
      <c r="F329" s="35">
        <f t="shared" si="96"/>
        <v>65233000</v>
      </c>
    </row>
    <row r="330" spans="1:6" ht="15.75">
      <c r="A330" s="32" t="s">
        <v>10</v>
      </c>
      <c r="B330" s="33" t="s">
        <v>11</v>
      </c>
      <c r="C330" s="34">
        <v>0</v>
      </c>
      <c r="D330" s="34">
        <v>35425000</v>
      </c>
      <c r="E330" s="34">
        <v>0</v>
      </c>
      <c r="F330" s="35">
        <f t="shared" ref="F330:F393" si="117">SUM(C330:E330)</f>
        <v>35425000</v>
      </c>
    </row>
    <row r="331" spans="1:6" ht="15.75">
      <c r="A331" s="32" t="s">
        <v>33</v>
      </c>
      <c r="B331" s="33" t="s">
        <v>34</v>
      </c>
      <c r="C331" s="34">
        <v>0</v>
      </c>
      <c r="D331" s="34">
        <v>11200000</v>
      </c>
      <c r="E331" s="34">
        <v>0</v>
      </c>
      <c r="F331" s="35">
        <f t="shared" si="117"/>
        <v>11200000</v>
      </c>
    </row>
    <row r="332" spans="1:6" ht="15.75">
      <c r="A332" s="32" t="s">
        <v>12</v>
      </c>
      <c r="B332" s="33" t="s">
        <v>13</v>
      </c>
      <c r="C332" s="34">
        <v>0</v>
      </c>
      <c r="D332" s="34">
        <v>18608000</v>
      </c>
      <c r="E332" s="34">
        <v>0</v>
      </c>
      <c r="F332" s="35">
        <f t="shared" si="117"/>
        <v>18608000</v>
      </c>
    </row>
    <row r="333" spans="1:6" ht="31.5">
      <c r="A333" s="32" t="s">
        <v>147</v>
      </c>
      <c r="B333" s="33" t="s">
        <v>164</v>
      </c>
      <c r="C333" s="34">
        <f t="shared" ref="C333:E333" si="118">SUM(C334:C335)</f>
        <v>0</v>
      </c>
      <c r="D333" s="34">
        <f t="shared" si="118"/>
        <v>28882000</v>
      </c>
      <c r="E333" s="34">
        <f t="shared" si="118"/>
        <v>0</v>
      </c>
      <c r="F333" s="35">
        <f t="shared" si="117"/>
        <v>28882000</v>
      </c>
    </row>
    <row r="334" spans="1:6" ht="15.75">
      <c r="A334" s="32" t="s">
        <v>10</v>
      </c>
      <c r="B334" s="33" t="s">
        <v>11</v>
      </c>
      <c r="C334" s="34">
        <v>0</v>
      </c>
      <c r="D334" s="34">
        <v>2725000</v>
      </c>
      <c r="E334" s="34">
        <v>0</v>
      </c>
      <c r="F334" s="35">
        <f t="shared" si="117"/>
        <v>2725000</v>
      </c>
    </row>
    <row r="335" spans="1:6" ht="15.75">
      <c r="A335" s="32" t="s">
        <v>12</v>
      </c>
      <c r="B335" s="33" t="s">
        <v>13</v>
      </c>
      <c r="C335" s="34">
        <v>0</v>
      </c>
      <c r="D335" s="34">
        <v>26157000</v>
      </c>
      <c r="E335" s="34">
        <v>0</v>
      </c>
      <c r="F335" s="35">
        <f t="shared" si="117"/>
        <v>26157000</v>
      </c>
    </row>
    <row r="336" spans="1:6" ht="15.75">
      <c r="A336" s="32" t="s">
        <v>165</v>
      </c>
      <c r="B336" s="33" t="s">
        <v>144</v>
      </c>
      <c r="C336" s="34">
        <f t="shared" ref="C336:E336" si="119">SUM(C337:C338)</f>
        <v>0</v>
      </c>
      <c r="D336" s="34">
        <f t="shared" si="119"/>
        <v>67760000</v>
      </c>
      <c r="E336" s="34">
        <f t="shared" si="119"/>
        <v>0</v>
      </c>
      <c r="F336" s="35">
        <f t="shared" si="117"/>
        <v>67760000</v>
      </c>
    </row>
    <row r="337" spans="1:6" ht="15.75">
      <c r="A337" s="32" t="s">
        <v>10</v>
      </c>
      <c r="B337" s="33" t="s">
        <v>11</v>
      </c>
      <c r="C337" s="34">
        <v>0</v>
      </c>
      <c r="D337" s="34">
        <v>49500000</v>
      </c>
      <c r="E337" s="34">
        <v>0</v>
      </c>
      <c r="F337" s="35">
        <f t="shared" si="117"/>
        <v>49500000</v>
      </c>
    </row>
    <row r="338" spans="1:6" ht="15.75">
      <c r="A338" s="32" t="s">
        <v>12</v>
      </c>
      <c r="B338" s="33" t="s">
        <v>13</v>
      </c>
      <c r="C338" s="34">
        <v>0</v>
      </c>
      <c r="D338" s="34">
        <v>18260000</v>
      </c>
      <c r="E338" s="34">
        <v>0</v>
      </c>
      <c r="F338" s="35">
        <f t="shared" si="117"/>
        <v>18260000</v>
      </c>
    </row>
    <row r="339" spans="1:6" ht="31.5">
      <c r="A339" s="32" t="s">
        <v>166</v>
      </c>
      <c r="B339" s="33" t="s">
        <v>167</v>
      </c>
      <c r="C339" s="34">
        <f t="shared" ref="C339:E339" si="120">SUM(C340:C344)</f>
        <v>0</v>
      </c>
      <c r="D339" s="34">
        <f t="shared" si="120"/>
        <v>172702000</v>
      </c>
      <c r="E339" s="34">
        <f t="shared" si="120"/>
        <v>0</v>
      </c>
      <c r="F339" s="35">
        <f t="shared" si="117"/>
        <v>172702000</v>
      </c>
    </row>
    <row r="340" spans="1:6" ht="15.75">
      <c r="A340" s="32" t="s">
        <v>10</v>
      </c>
      <c r="B340" s="33" t="s">
        <v>11</v>
      </c>
      <c r="C340" s="34">
        <v>0</v>
      </c>
      <c r="D340" s="34">
        <v>3025000</v>
      </c>
      <c r="E340" s="34">
        <v>0</v>
      </c>
      <c r="F340" s="35">
        <f t="shared" si="117"/>
        <v>3025000</v>
      </c>
    </row>
    <row r="341" spans="1:6" ht="15.75">
      <c r="A341" s="32" t="s">
        <v>28</v>
      </c>
      <c r="B341" s="33" t="s">
        <v>29</v>
      </c>
      <c r="C341" s="34">
        <v>0</v>
      </c>
      <c r="D341" s="34">
        <v>2115000</v>
      </c>
      <c r="E341" s="34">
        <v>0</v>
      </c>
      <c r="F341" s="35">
        <f t="shared" si="117"/>
        <v>2115000</v>
      </c>
    </row>
    <row r="342" spans="1:6" ht="15.75">
      <c r="A342" s="32" t="s">
        <v>77</v>
      </c>
      <c r="B342" s="33" t="s">
        <v>78</v>
      </c>
      <c r="C342" s="34">
        <v>0</v>
      </c>
      <c r="D342" s="34">
        <v>8388000</v>
      </c>
      <c r="E342" s="34">
        <v>0</v>
      </c>
      <c r="F342" s="35">
        <f t="shared" si="117"/>
        <v>8388000</v>
      </c>
    </row>
    <row r="343" spans="1:6" ht="15.75">
      <c r="A343" s="32" t="s">
        <v>33</v>
      </c>
      <c r="B343" s="33" t="s">
        <v>34</v>
      </c>
      <c r="C343" s="34">
        <v>0</v>
      </c>
      <c r="D343" s="34">
        <v>20100000</v>
      </c>
      <c r="E343" s="34">
        <v>0</v>
      </c>
      <c r="F343" s="35">
        <f t="shared" si="117"/>
        <v>20100000</v>
      </c>
    </row>
    <row r="344" spans="1:6" ht="15.75">
      <c r="A344" s="32" t="s">
        <v>35</v>
      </c>
      <c r="B344" s="33" t="s">
        <v>36</v>
      </c>
      <c r="C344" s="34">
        <v>0</v>
      </c>
      <c r="D344" s="34">
        <v>139074000</v>
      </c>
      <c r="E344" s="34">
        <v>0</v>
      </c>
      <c r="F344" s="35">
        <f t="shared" si="117"/>
        <v>139074000</v>
      </c>
    </row>
    <row r="345" spans="1:6" s="6" customFormat="1" ht="15.75">
      <c r="A345" s="28" t="s">
        <v>94</v>
      </c>
      <c r="B345" s="29" t="s">
        <v>168</v>
      </c>
      <c r="C345" s="30">
        <f t="shared" ref="C345:E345" si="121">SUM(C346,C351,C357,C362,C368,C373,C379,C384)</f>
        <v>0</v>
      </c>
      <c r="D345" s="30">
        <f t="shared" si="121"/>
        <v>5816509000</v>
      </c>
      <c r="E345" s="30">
        <f t="shared" si="121"/>
        <v>0</v>
      </c>
      <c r="F345" s="31">
        <f t="shared" si="117"/>
        <v>5816509000</v>
      </c>
    </row>
    <row r="346" spans="1:6" ht="15.75">
      <c r="A346" s="32" t="s">
        <v>16</v>
      </c>
      <c r="B346" s="33" t="s">
        <v>169</v>
      </c>
      <c r="C346" s="34">
        <f t="shared" ref="C346:E346" si="122">SUM(C347:C350)</f>
        <v>0</v>
      </c>
      <c r="D346" s="34">
        <f t="shared" si="122"/>
        <v>126255000</v>
      </c>
      <c r="E346" s="34">
        <f t="shared" si="122"/>
        <v>0</v>
      </c>
      <c r="F346" s="35">
        <f t="shared" si="117"/>
        <v>126255000</v>
      </c>
    </row>
    <row r="347" spans="1:6" ht="15.75">
      <c r="A347" s="32" t="s">
        <v>10</v>
      </c>
      <c r="B347" s="33" t="s">
        <v>11</v>
      </c>
      <c r="C347" s="34">
        <v>0</v>
      </c>
      <c r="D347" s="34">
        <v>69815000</v>
      </c>
      <c r="E347" s="34">
        <v>0</v>
      </c>
      <c r="F347" s="35">
        <f t="shared" si="117"/>
        <v>69815000</v>
      </c>
    </row>
    <row r="348" spans="1:6" ht="15.75">
      <c r="A348" s="32" t="s">
        <v>28</v>
      </c>
      <c r="B348" s="33" t="s">
        <v>29</v>
      </c>
      <c r="C348" s="34">
        <v>0</v>
      </c>
      <c r="D348" s="34">
        <v>40000000</v>
      </c>
      <c r="E348" s="34">
        <v>0</v>
      </c>
      <c r="F348" s="35">
        <f t="shared" si="117"/>
        <v>40000000</v>
      </c>
    </row>
    <row r="349" spans="1:6" ht="15.75">
      <c r="A349" s="32" t="s">
        <v>12</v>
      </c>
      <c r="B349" s="33" t="s">
        <v>13</v>
      </c>
      <c r="C349" s="34">
        <v>0</v>
      </c>
      <c r="D349" s="34">
        <v>10320000</v>
      </c>
      <c r="E349" s="34">
        <v>0</v>
      </c>
      <c r="F349" s="35">
        <f t="shared" si="117"/>
        <v>10320000</v>
      </c>
    </row>
    <row r="350" spans="1:6" ht="15.75">
      <c r="A350" s="32" t="s">
        <v>68</v>
      </c>
      <c r="B350" s="33" t="s">
        <v>69</v>
      </c>
      <c r="C350" s="34">
        <v>0</v>
      </c>
      <c r="D350" s="34">
        <v>6120000</v>
      </c>
      <c r="E350" s="34">
        <v>0</v>
      </c>
      <c r="F350" s="35">
        <f t="shared" si="117"/>
        <v>6120000</v>
      </c>
    </row>
    <row r="351" spans="1:6" ht="15.75">
      <c r="A351" s="32" t="s">
        <v>18</v>
      </c>
      <c r="B351" s="33" t="s">
        <v>170</v>
      </c>
      <c r="C351" s="34">
        <f t="shared" ref="C351:E351" si="123">SUM(C352:C356)</f>
        <v>0</v>
      </c>
      <c r="D351" s="34">
        <f t="shared" si="123"/>
        <v>2087841000</v>
      </c>
      <c r="E351" s="34">
        <f t="shared" si="123"/>
        <v>0</v>
      </c>
      <c r="F351" s="35">
        <f t="shared" si="117"/>
        <v>2087841000</v>
      </c>
    </row>
    <row r="352" spans="1:6" ht="15.75">
      <c r="A352" s="32" t="s">
        <v>10</v>
      </c>
      <c r="B352" s="33" t="s">
        <v>11</v>
      </c>
      <c r="C352" s="34">
        <v>0</v>
      </c>
      <c r="D352" s="34">
        <v>108115000</v>
      </c>
      <c r="E352" s="34">
        <v>0</v>
      </c>
      <c r="F352" s="35">
        <f t="shared" si="117"/>
        <v>108115000</v>
      </c>
    </row>
    <row r="353" spans="1:6" ht="15.75">
      <c r="A353" s="32" t="s">
        <v>28</v>
      </c>
      <c r="B353" s="33" t="s">
        <v>29</v>
      </c>
      <c r="C353" s="34">
        <v>0</v>
      </c>
      <c r="D353" s="34">
        <v>483764000</v>
      </c>
      <c r="E353" s="34">
        <v>0</v>
      </c>
      <c r="F353" s="35">
        <f t="shared" si="117"/>
        <v>483764000</v>
      </c>
    </row>
    <row r="354" spans="1:6" ht="15.75">
      <c r="A354" s="32" t="s">
        <v>77</v>
      </c>
      <c r="B354" s="33" t="s">
        <v>78</v>
      </c>
      <c r="C354" s="34">
        <v>0</v>
      </c>
      <c r="D354" s="34">
        <v>426848000</v>
      </c>
      <c r="E354" s="34">
        <v>0</v>
      </c>
      <c r="F354" s="35">
        <f t="shared" si="117"/>
        <v>426848000</v>
      </c>
    </row>
    <row r="355" spans="1:6" ht="15.75">
      <c r="A355" s="32" t="s">
        <v>33</v>
      </c>
      <c r="B355" s="33" t="s">
        <v>34</v>
      </c>
      <c r="C355" s="34">
        <v>0</v>
      </c>
      <c r="D355" s="34">
        <v>20400000</v>
      </c>
      <c r="E355" s="34">
        <v>0</v>
      </c>
      <c r="F355" s="35">
        <f t="shared" si="117"/>
        <v>20400000</v>
      </c>
    </row>
    <row r="356" spans="1:6" ht="15.75">
      <c r="A356" s="32" t="s">
        <v>12</v>
      </c>
      <c r="B356" s="33" t="s">
        <v>13</v>
      </c>
      <c r="C356" s="34">
        <v>0</v>
      </c>
      <c r="D356" s="34">
        <v>1048714000</v>
      </c>
      <c r="E356" s="34">
        <v>0</v>
      </c>
      <c r="F356" s="35">
        <f t="shared" si="117"/>
        <v>1048714000</v>
      </c>
    </row>
    <row r="357" spans="1:6" ht="15.75">
      <c r="A357" s="32" t="s">
        <v>42</v>
      </c>
      <c r="B357" s="33" t="s">
        <v>171</v>
      </c>
      <c r="C357" s="34">
        <f t="shared" ref="C357:E357" si="124">SUM(C358:C361)</f>
        <v>0</v>
      </c>
      <c r="D357" s="34">
        <f t="shared" si="124"/>
        <v>153873000</v>
      </c>
      <c r="E357" s="34">
        <f t="shared" si="124"/>
        <v>0</v>
      </c>
      <c r="F357" s="35">
        <f t="shared" si="117"/>
        <v>153873000</v>
      </c>
    </row>
    <row r="358" spans="1:6" ht="15.75">
      <c r="A358" s="32" t="s">
        <v>10</v>
      </c>
      <c r="B358" s="33" t="s">
        <v>11</v>
      </c>
      <c r="C358" s="34">
        <v>0</v>
      </c>
      <c r="D358" s="34">
        <v>82273000</v>
      </c>
      <c r="E358" s="34">
        <v>0</v>
      </c>
      <c r="F358" s="35">
        <f t="shared" si="117"/>
        <v>82273000</v>
      </c>
    </row>
    <row r="359" spans="1:6" ht="15.75">
      <c r="A359" s="32" t="s">
        <v>28</v>
      </c>
      <c r="B359" s="33" t="s">
        <v>29</v>
      </c>
      <c r="C359" s="34">
        <v>0</v>
      </c>
      <c r="D359" s="34">
        <v>40000000</v>
      </c>
      <c r="E359" s="34">
        <v>0</v>
      </c>
      <c r="F359" s="35">
        <f t="shared" si="117"/>
        <v>40000000</v>
      </c>
    </row>
    <row r="360" spans="1:6" ht="15.75">
      <c r="A360" s="32" t="s">
        <v>12</v>
      </c>
      <c r="B360" s="33" t="s">
        <v>13</v>
      </c>
      <c r="C360" s="34">
        <v>0</v>
      </c>
      <c r="D360" s="34">
        <v>27520000</v>
      </c>
      <c r="E360" s="34">
        <v>0</v>
      </c>
      <c r="F360" s="35">
        <f t="shared" si="117"/>
        <v>27520000</v>
      </c>
    </row>
    <row r="361" spans="1:6" ht="15.75">
      <c r="A361" s="32" t="s">
        <v>68</v>
      </c>
      <c r="B361" s="33" t="s">
        <v>69</v>
      </c>
      <c r="C361" s="34">
        <v>0</v>
      </c>
      <c r="D361" s="34">
        <v>4080000</v>
      </c>
      <c r="E361" s="34">
        <v>0</v>
      </c>
      <c r="F361" s="35">
        <f t="shared" si="117"/>
        <v>4080000</v>
      </c>
    </row>
    <row r="362" spans="1:6" ht="31.5">
      <c r="A362" s="32" t="s">
        <v>44</v>
      </c>
      <c r="B362" s="33" t="s">
        <v>172</v>
      </c>
      <c r="C362" s="34">
        <f t="shared" ref="C362:E362" si="125">SUM(C363:C367)</f>
        <v>0</v>
      </c>
      <c r="D362" s="34">
        <f t="shared" si="125"/>
        <v>1184147000</v>
      </c>
      <c r="E362" s="34">
        <f t="shared" si="125"/>
        <v>0</v>
      </c>
      <c r="F362" s="35">
        <f t="shared" si="117"/>
        <v>1184147000</v>
      </c>
    </row>
    <row r="363" spans="1:6" ht="15.75">
      <c r="A363" s="32" t="s">
        <v>10</v>
      </c>
      <c r="B363" s="33" t="s">
        <v>11</v>
      </c>
      <c r="C363" s="34">
        <v>0</v>
      </c>
      <c r="D363" s="34">
        <v>65629000</v>
      </c>
      <c r="E363" s="34">
        <v>0</v>
      </c>
      <c r="F363" s="35">
        <f t="shared" si="117"/>
        <v>65629000</v>
      </c>
    </row>
    <row r="364" spans="1:6" ht="15.75">
      <c r="A364" s="32" t="s">
        <v>28</v>
      </c>
      <c r="B364" s="33" t="s">
        <v>29</v>
      </c>
      <c r="C364" s="34">
        <v>0</v>
      </c>
      <c r="D364" s="34">
        <v>266078000</v>
      </c>
      <c r="E364" s="34">
        <v>0</v>
      </c>
      <c r="F364" s="35">
        <f t="shared" si="117"/>
        <v>266078000</v>
      </c>
    </row>
    <row r="365" spans="1:6" ht="15.75">
      <c r="A365" s="32" t="s">
        <v>77</v>
      </c>
      <c r="B365" s="33" t="s">
        <v>78</v>
      </c>
      <c r="C365" s="34">
        <v>0</v>
      </c>
      <c r="D365" s="34">
        <v>226080000</v>
      </c>
      <c r="E365" s="34">
        <v>0</v>
      </c>
      <c r="F365" s="35">
        <f t="shared" si="117"/>
        <v>226080000</v>
      </c>
    </row>
    <row r="366" spans="1:6" ht="15.75">
      <c r="A366" s="32" t="s">
        <v>33</v>
      </c>
      <c r="B366" s="33" t="s">
        <v>34</v>
      </c>
      <c r="C366" s="34">
        <v>0</v>
      </c>
      <c r="D366" s="34">
        <v>20400000</v>
      </c>
      <c r="E366" s="34">
        <v>0</v>
      </c>
      <c r="F366" s="35">
        <f t="shared" si="117"/>
        <v>20400000</v>
      </c>
    </row>
    <row r="367" spans="1:6" ht="15.75">
      <c r="A367" s="32" t="s">
        <v>12</v>
      </c>
      <c r="B367" s="33" t="s">
        <v>13</v>
      </c>
      <c r="C367" s="34">
        <v>0</v>
      </c>
      <c r="D367" s="34">
        <v>605960000</v>
      </c>
      <c r="E367" s="34">
        <v>0</v>
      </c>
      <c r="F367" s="35">
        <f t="shared" si="117"/>
        <v>605960000</v>
      </c>
    </row>
    <row r="368" spans="1:6" ht="15.75">
      <c r="A368" s="32" t="s">
        <v>46</v>
      </c>
      <c r="B368" s="33" t="s">
        <v>173</v>
      </c>
      <c r="C368" s="34">
        <f t="shared" ref="C368:E368" si="126">SUM(C369:C372)</f>
        <v>0</v>
      </c>
      <c r="D368" s="34">
        <f t="shared" si="126"/>
        <v>122690000</v>
      </c>
      <c r="E368" s="34">
        <f t="shared" si="126"/>
        <v>0</v>
      </c>
      <c r="F368" s="35">
        <f t="shared" si="117"/>
        <v>122690000</v>
      </c>
    </row>
    <row r="369" spans="1:6" ht="15.75">
      <c r="A369" s="32" t="s">
        <v>10</v>
      </c>
      <c r="B369" s="33" t="s">
        <v>11</v>
      </c>
      <c r="C369" s="34">
        <v>0</v>
      </c>
      <c r="D369" s="34">
        <v>68830000</v>
      </c>
      <c r="E369" s="34">
        <v>0</v>
      </c>
      <c r="F369" s="35">
        <f t="shared" si="117"/>
        <v>68830000</v>
      </c>
    </row>
    <row r="370" spans="1:6" ht="15.75">
      <c r="A370" s="32" t="s">
        <v>28</v>
      </c>
      <c r="B370" s="33" t="s">
        <v>29</v>
      </c>
      <c r="C370" s="34">
        <v>0</v>
      </c>
      <c r="D370" s="34">
        <v>40000000</v>
      </c>
      <c r="E370" s="34">
        <v>0</v>
      </c>
      <c r="F370" s="35">
        <f t="shared" si="117"/>
        <v>40000000</v>
      </c>
    </row>
    <row r="371" spans="1:6" ht="15.75">
      <c r="A371" s="32" t="s">
        <v>12</v>
      </c>
      <c r="B371" s="33" t="s">
        <v>13</v>
      </c>
      <c r="C371" s="34">
        <v>0</v>
      </c>
      <c r="D371" s="34">
        <v>7740000</v>
      </c>
      <c r="E371" s="34">
        <v>0</v>
      </c>
      <c r="F371" s="35">
        <f t="shared" si="117"/>
        <v>7740000</v>
      </c>
    </row>
    <row r="372" spans="1:6" ht="15.75">
      <c r="A372" s="32" t="s">
        <v>68</v>
      </c>
      <c r="B372" s="33" t="s">
        <v>69</v>
      </c>
      <c r="C372" s="34">
        <v>0</v>
      </c>
      <c r="D372" s="34">
        <v>6120000</v>
      </c>
      <c r="E372" s="34">
        <v>0</v>
      </c>
      <c r="F372" s="35">
        <f t="shared" si="117"/>
        <v>6120000</v>
      </c>
    </row>
    <row r="373" spans="1:6" ht="15.75">
      <c r="A373" s="32" t="s">
        <v>54</v>
      </c>
      <c r="B373" s="33" t="s">
        <v>174</v>
      </c>
      <c r="C373" s="34">
        <f t="shared" ref="C373:E373" si="127">SUM(C374:C378)</f>
        <v>0</v>
      </c>
      <c r="D373" s="34">
        <f t="shared" si="127"/>
        <v>1730287000</v>
      </c>
      <c r="E373" s="34">
        <f t="shared" si="127"/>
        <v>0</v>
      </c>
      <c r="F373" s="35">
        <f t="shared" si="117"/>
        <v>1730287000</v>
      </c>
    </row>
    <row r="374" spans="1:6" ht="15.75">
      <c r="A374" s="32" t="s">
        <v>10</v>
      </c>
      <c r="B374" s="33" t="s">
        <v>11</v>
      </c>
      <c r="C374" s="34">
        <v>0</v>
      </c>
      <c r="D374" s="34">
        <v>122565000</v>
      </c>
      <c r="E374" s="34">
        <v>0</v>
      </c>
      <c r="F374" s="35">
        <f t="shared" si="117"/>
        <v>122565000</v>
      </c>
    </row>
    <row r="375" spans="1:6" ht="15.75">
      <c r="A375" s="32" t="s">
        <v>28</v>
      </c>
      <c r="B375" s="33" t="s">
        <v>29</v>
      </c>
      <c r="C375" s="34">
        <v>0</v>
      </c>
      <c r="D375" s="34">
        <v>424552000</v>
      </c>
      <c r="E375" s="34">
        <v>0</v>
      </c>
      <c r="F375" s="35">
        <f t="shared" si="117"/>
        <v>424552000</v>
      </c>
    </row>
    <row r="376" spans="1:6" ht="15.75">
      <c r="A376" s="32" t="s">
        <v>77</v>
      </c>
      <c r="B376" s="33" t="s">
        <v>78</v>
      </c>
      <c r="C376" s="34">
        <v>0</v>
      </c>
      <c r="D376" s="34">
        <v>396120000</v>
      </c>
      <c r="E376" s="34">
        <v>0</v>
      </c>
      <c r="F376" s="35">
        <f t="shared" si="117"/>
        <v>396120000</v>
      </c>
    </row>
    <row r="377" spans="1:6" ht="15.75">
      <c r="A377" s="32" t="s">
        <v>33</v>
      </c>
      <c r="B377" s="33" t="s">
        <v>34</v>
      </c>
      <c r="C377" s="34">
        <v>0</v>
      </c>
      <c r="D377" s="34">
        <v>20400000</v>
      </c>
      <c r="E377" s="34">
        <v>0</v>
      </c>
      <c r="F377" s="35">
        <f t="shared" si="117"/>
        <v>20400000</v>
      </c>
    </row>
    <row r="378" spans="1:6" ht="15.75">
      <c r="A378" s="32" t="s">
        <v>12</v>
      </c>
      <c r="B378" s="33" t="s">
        <v>13</v>
      </c>
      <c r="C378" s="34">
        <v>0</v>
      </c>
      <c r="D378" s="34">
        <v>766650000</v>
      </c>
      <c r="E378" s="34">
        <v>0</v>
      </c>
      <c r="F378" s="35">
        <f t="shared" si="117"/>
        <v>766650000</v>
      </c>
    </row>
    <row r="379" spans="1:6" ht="31.5">
      <c r="A379" s="32" t="s">
        <v>56</v>
      </c>
      <c r="B379" s="33" t="s">
        <v>175</v>
      </c>
      <c r="C379" s="34">
        <f t="shared" ref="C379:E379" si="128">SUM(C380:C383)</f>
        <v>0</v>
      </c>
      <c r="D379" s="34">
        <f t="shared" si="128"/>
        <v>205708000</v>
      </c>
      <c r="E379" s="34">
        <f t="shared" si="128"/>
        <v>0</v>
      </c>
      <c r="F379" s="35">
        <f t="shared" si="117"/>
        <v>205708000</v>
      </c>
    </row>
    <row r="380" spans="1:6" ht="15.75">
      <c r="A380" s="32" t="s">
        <v>10</v>
      </c>
      <c r="B380" s="33" t="s">
        <v>11</v>
      </c>
      <c r="C380" s="34">
        <v>0</v>
      </c>
      <c r="D380" s="34">
        <v>19000000</v>
      </c>
      <c r="E380" s="34">
        <v>0</v>
      </c>
      <c r="F380" s="35">
        <f t="shared" si="117"/>
        <v>19000000</v>
      </c>
    </row>
    <row r="381" spans="1:6" ht="15.75">
      <c r="A381" s="32" t="s">
        <v>28</v>
      </c>
      <c r="B381" s="33" t="s">
        <v>29</v>
      </c>
      <c r="C381" s="34">
        <v>0</v>
      </c>
      <c r="D381" s="34">
        <v>150000000</v>
      </c>
      <c r="E381" s="34">
        <v>0</v>
      </c>
      <c r="F381" s="35">
        <f t="shared" si="117"/>
        <v>150000000</v>
      </c>
    </row>
    <row r="382" spans="1:6" ht="15.75">
      <c r="A382" s="32" t="s">
        <v>33</v>
      </c>
      <c r="B382" s="33" t="s">
        <v>34</v>
      </c>
      <c r="C382" s="34">
        <v>0</v>
      </c>
      <c r="D382" s="34">
        <v>16200000</v>
      </c>
      <c r="E382" s="34">
        <v>0</v>
      </c>
      <c r="F382" s="35">
        <f t="shared" si="117"/>
        <v>16200000</v>
      </c>
    </row>
    <row r="383" spans="1:6" ht="15.75">
      <c r="A383" s="32" t="s">
        <v>12</v>
      </c>
      <c r="B383" s="33" t="s">
        <v>13</v>
      </c>
      <c r="C383" s="34">
        <v>0</v>
      </c>
      <c r="D383" s="34">
        <v>20508000</v>
      </c>
      <c r="E383" s="34">
        <v>0</v>
      </c>
      <c r="F383" s="35">
        <f t="shared" si="117"/>
        <v>20508000</v>
      </c>
    </row>
    <row r="384" spans="1:6" ht="31.5">
      <c r="A384" s="32" t="s">
        <v>58</v>
      </c>
      <c r="B384" s="33" t="s">
        <v>176</v>
      </c>
      <c r="C384" s="34">
        <f t="shared" ref="C384:E384" si="129">SUM(C385:C388)</f>
        <v>0</v>
      </c>
      <c r="D384" s="34">
        <f t="shared" si="129"/>
        <v>205708000</v>
      </c>
      <c r="E384" s="34">
        <f t="shared" si="129"/>
        <v>0</v>
      </c>
      <c r="F384" s="35">
        <f t="shared" si="117"/>
        <v>205708000</v>
      </c>
    </row>
    <row r="385" spans="1:6" ht="15.75">
      <c r="A385" s="32" t="s">
        <v>10</v>
      </c>
      <c r="B385" s="33" t="s">
        <v>11</v>
      </c>
      <c r="C385" s="34">
        <v>0</v>
      </c>
      <c r="D385" s="34">
        <v>19000000</v>
      </c>
      <c r="E385" s="34">
        <v>0</v>
      </c>
      <c r="F385" s="35">
        <f t="shared" si="117"/>
        <v>19000000</v>
      </c>
    </row>
    <row r="386" spans="1:6" ht="15.75">
      <c r="A386" s="32" t="s">
        <v>28</v>
      </c>
      <c r="B386" s="33" t="s">
        <v>29</v>
      </c>
      <c r="C386" s="34">
        <v>0</v>
      </c>
      <c r="D386" s="34">
        <v>150000000</v>
      </c>
      <c r="E386" s="34">
        <v>0</v>
      </c>
      <c r="F386" s="35">
        <f t="shared" si="117"/>
        <v>150000000</v>
      </c>
    </row>
    <row r="387" spans="1:6" ht="15.75">
      <c r="A387" s="32" t="s">
        <v>33</v>
      </c>
      <c r="B387" s="33" t="s">
        <v>34</v>
      </c>
      <c r="C387" s="34">
        <v>0</v>
      </c>
      <c r="D387" s="34">
        <v>16200000</v>
      </c>
      <c r="E387" s="34">
        <v>0</v>
      </c>
      <c r="F387" s="35">
        <f t="shared" si="117"/>
        <v>16200000</v>
      </c>
    </row>
    <row r="388" spans="1:6" ht="15.75">
      <c r="A388" s="32" t="s">
        <v>12</v>
      </c>
      <c r="B388" s="33" t="s">
        <v>13</v>
      </c>
      <c r="C388" s="34">
        <v>0</v>
      </c>
      <c r="D388" s="34">
        <v>20508000</v>
      </c>
      <c r="E388" s="34">
        <v>0</v>
      </c>
      <c r="F388" s="35">
        <f t="shared" si="117"/>
        <v>20508000</v>
      </c>
    </row>
    <row r="389" spans="1:6" s="6" customFormat="1" ht="15.75">
      <c r="A389" s="28" t="s">
        <v>177</v>
      </c>
      <c r="B389" s="29" t="s">
        <v>178</v>
      </c>
      <c r="C389" s="30">
        <f t="shared" ref="C389:E389" si="130">SUM(C390,C393,C396,C402,C408,C412,C416,C419,C423,C427)</f>
        <v>0</v>
      </c>
      <c r="D389" s="30">
        <f t="shared" si="130"/>
        <v>4516079000</v>
      </c>
      <c r="E389" s="30">
        <f t="shared" si="130"/>
        <v>0</v>
      </c>
      <c r="F389" s="31">
        <f t="shared" si="117"/>
        <v>4516079000</v>
      </c>
    </row>
    <row r="390" spans="1:6" ht="31.5">
      <c r="A390" s="32" t="s">
        <v>16</v>
      </c>
      <c r="B390" s="33" t="s">
        <v>179</v>
      </c>
      <c r="C390" s="34">
        <f t="shared" ref="C390:E390" si="131">SUM(C391:C392)</f>
        <v>0</v>
      </c>
      <c r="D390" s="34">
        <f t="shared" si="131"/>
        <v>96864000</v>
      </c>
      <c r="E390" s="34">
        <f t="shared" si="131"/>
        <v>0</v>
      </c>
      <c r="F390" s="35">
        <f t="shared" si="117"/>
        <v>96864000</v>
      </c>
    </row>
    <row r="391" spans="1:6" ht="15.75">
      <c r="A391" s="32" t="s">
        <v>10</v>
      </c>
      <c r="B391" s="33" t="s">
        <v>11</v>
      </c>
      <c r="C391" s="34">
        <v>0</v>
      </c>
      <c r="D391" s="34">
        <v>30800000</v>
      </c>
      <c r="E391" s="34">
        <v>0</v>
      </c>
      <c r="F391" s="35">
        <f t="shared" si="117"/>
        <v>30800000</v>
      </c>
    </row>
    <row r="392" spans="1:6" ht="15.75">
      <c r="A392" s="32" t="s">
        <v>12</v>
      </c>
      <c r="B392" s="33" t="s">
        <v>13</v>
      </c>
      <c r="C392" s="34">
        <v>0</v>
      </c>
      <c r="D392" s="34">
        <v>66064000</v>
      </c>
      <c r="E392" s="34">
        <v>0</v>
      </c>
      <c r="F392" s="35">
        <f t="shared" si="117"/>
        <v>66064000</v>
      </c>
    </row>
    <row r="393" spans="1:6" ht="15.75">
      <c r="A393" s="32" t="s">
        <v>18</v>
      </c>
      <c r="B393" s="33" t="s">
        <v>180</v>
      </c>
      <c r="C393" s="34">
        <f t="shared" ref="C393:E393" si="132">SUM(C394:C395)</f>
        <v>0</v>
      </c>
      <c r="D393" s="34">
        <f t="shared" si="132"/>
        <v>150888000</v>
      </c>
      <c r="E393" s="34">
        <f t="shared" si="132"/>
        <v>0</v>
      </c>
      <c r="F393" s="35">
        <f t="shared" si="117"/>
        <v>150888000</v>
      </c>
    </row>
    <row r="394" spans="1:6" ht="15.75">
      <c r="A394" s="32" t="s">
        <v>10</v>
      </c>
      <c r="B394" s="33" t="s">
        <v>11</v>
      </c>
      <c r="C394" s="34">
        <v>0</v>
      </c>
      <c r="D394" s="34">
        <v>26300000</v>
      </c>
      <c r="E394" s="34">
        <v>0</v>
      </c>
      <c r="F394" s="35">
        <f t="shared" ref="F394:F457" si="133">SUM(C394:E394)</f>
        <v>26300000</v>
      </c>
    </row>
    <row r="395" spans="1:6" ht="15.75">
      <c r="A395" s="32" t="s">
        <v>12</v>
      </c>
      <c r="B395" s="33" t="s">
        <v>13</v>
      </c>
      <c r="C395" s="34">
        <v>0</v>
      </c>
      <c r="D395" s="34">
        <v>124588000</v>
      </c>
      <c r="E395" s="34">
        <v>0</v>
      </c>
      <c r="F395" s="35">
        <f t="shared" si="133"/>
        <v>124588000</v>
      </c>
    </row>
    <row r="396" spans="1:6" ht="15.75">
      <c r="A396" s="32" t="s">
        <v>42</v>
      </c>
      <c r="B396" s="33" t="s">
        <v>181</v>
      </c>
      <c r="C396" s="34">
        <f t="shared" ref="C396:E396" si="134">SUM(C397:C401)</f>
        <v>0</v>
      </c>
      <c r="D396" s="34">
        <f t="shared" si="134"/>
        <v>314010000</v>
      </c>
      <c r="E396" s="34">
        <f t="shared" si="134"/>
        <v>0</v>
      </c>
      <c r="F396" s="35">
        <f t="shared" si="133"/>
        <v>314010000</v>
      </c>
    </row>
    <row r="397" spans="1:6" ht="15.75">
      <c r="A397" s="32" t="s">
        <v>10</v>
      </c>
      <c r="B397" s="33" t="s">
        <v>11</v>
      </c>
      <c r="C397" s="34">
        <v>0</v>
      </c>
      <c r="D397" s="34">
        <v>99950000</v>
      </c>
      <c r="E397" s="34">
        <v>0</v>
      </c>
      <c r="F397" s="35">
        <f t="shared" si="133"/>
        <v>99950000</v>
      </c>
    </row>
    <row r="398" spans="1:6" ht="15.75">
      <c r="A398" s="32" t="s">
        <v>28</v>
      </c>
      <c r="B398" s="33" t="s">
        <v>29</v>
      </c>
      <c r="C398" s="34">
        <v>0</v>
      </c>
      <c r="D398" s="34">
        <v>49000000</v>
      </c>
      <c r="E398" s="34">
        <v>0</v>
      </c>
      <c r="F398" s="35">
        <f t="shared" si="133"/>
        <v>49000000</v>
      </c>
    </row>
    <row r="399" spans="1:6" ht="15.75">
      <c r="A399" s="32" t="s">
        <v>77</v>
      </c>
      <c r="B399" s="33" t="s">
        <v>78</v>
      </c>
      <c r="C399" s="34">
        <v>0</v>
      </c>
      <c r="D399" s="34">
        <v>64000000</v>
      </c>
      <c r="E399" s="34">
        <v>0</v>
      </c>
      <c r="F399" s="35">
        <f t="shared" si="133"/>
        <v>64000000</v>
      </c>
    </row>
    <row r="400" spans="1:6" ht="15.75">
      <c r="A400" s="32" t="s">
        <v>33</v>
      </c>
      <c r="B400" s="33" t="s">
        <v>34</v>
      </c>
      <c r="C400" s="34">
        <v>0</v>
      </c>
      <c r="D400" s="34">
        <v>45000000</v>
      </c>
      <c r="E400" s="34">
        <v>0</v>
      </c>
      <c r="F400" s="35">
        <f t="shared" si="133"/>
        <v>45000000</v>
      </c>
    </row>
    <row r="401" spans="1:6" ht="15.75">
      <c r="A401" s="32" t="s">
        <v>12</v>
      </c>
      <c r="B401" s="33" t="s">
        <v>13</v>
      </c>
      <c r="C401" s="34">
        <v>0</v>
      </c>
      <c r="D401" s="34">
        <v>56060000</v>
      </c>
      <c r="E401" s="34">
        <v>0</v>
      </c>
      <c r="F401" s="35">
        <f t="shared" si="133"/>
        <v>56060000</v>
      </c>
    </row>
    <row r="402" spans="1:6" ht="15.75">
      <c r="A402" s="32" t="s">
        <v>44</v>
      </c>
      <c r="B402" s="33" t="s">
        <v>182</v>
      </c>
      <c r="C402" s="34">
        <f t="shared" ref="C402:E402" si="135">SUM(C403:C407)</f>
        <v>0</v>
      </c>
      <c r="D402" s="34">
        <f t="shared" si="135"/>
        <v>2633897000</v>
      </c>
      <c r="E402" s="34">
        <f t="shared" si="135"/>
        <v>0</v>
      </c>
      <c r="F402" s="35">
        <f t="shared" si="133"/>
        <v>2633897000</v>
      </c>
    </row>
    <row r="403" spans="1:6" ht="15.75">
      <c r="A403" s="32" t="s">
        <v>10</v>
      </c>
      <c r="B403" s="33" t="s">
        <v>11</v>
      </c>
      <c r="C403" s="34">
        <v>0</v>
      </c>
      <c r="D403" s="34">
        <v>540450000</v>
      </c>
      <c r="E403" s="34">
        <v>0</v>
      </c>
      <c r="F403" s="35">
        <f t="shared" si="133"/>
        <v>540450000</v>
      </c>
    </row>
    <row r="404" spans="1:6" ht="15.75">
      <c r="A404" s="32" t="s">
        <v>28</v>
      </c>
      <c r="B404" s="33" t="s">
        <v>29</v>
      </c>
      <c r="C404" s="34">
        <v>0</v>
      </c>
      <c r="D404" s="34">
        <v>980922000</v>
      </c>
      <c r="E404" s="34">
        <v>0</v>
      </c>
      <c r="F404" s="35">
        <f t="shared" si="133"/>
        <v>980922000</v>
      </c>
    </row>
    <row r="405" spans="1:6" ht="15.75">
      <c r="A405" s="32" t="s">
        <v>77</v>
      </c>
      <c r="B405" s="33" t="s">
        <v>78</v>
      </c>
      <c r="C405" s="34">
        <v>0</v>
      </c>
      <c r="D405" s="34">
        <v>929649000</v>
      </c>
      <c r="E405" s="34">
        <v>0</v>
      </c>
      <c r="F405" s="35">
        <f t="shared" si="133"/>
        <v>929649000</v>
      </c>
    </row>
    <row r="406" spans="1:6" ht="15.75">
      <c r="A406" s="32" t="s">
        <v>33</v>
      </c>
      <c r="B406" s="33" t="s">
        <v>34</v>
      </c>
      <c r="C406" s="34">
        <v>0</v>
      </c>
      <c r="D406" s="34">
        <v>34600000</v>
      </c>
      <c r="E406" s="34">
        <v>0</v>
      </c>
      <c r="F406" s="35">
        <f t="shared" si="133"/>
        <v>34600000</v>
      </c>
    </row>
    <row r="407" spans="1:6" ht="15.75">
      <c r="A407" s="32" t="s">
        <v>12</v>
      </c>
      <c r="B407" s="33" t="s">
        <v>13</v>
      </c>
      <c r="C407" s="34">
        <v>0</v>
      </c>
      <c r="D407" s="34">
        <v>148276000</v>
      </c>
      <c r="E407" s="34">
        <v>0</v>
      </c>
      <c r="F407" s="35">
        <f t="shared" si="133"/>
        <v>148276000</v>
      </c>
    </row>
    <row r="408" spans="1:6" ht="31.5">
      <c r="A408" s="32" t="s">
        <v>46</v>
      </c>
      <c r="B408" s="33" t="s">
        <v>183</v>
      </c>
      <c r="C408" s="34">
        <f t="shared" ref="C408:E408" si="136">SUM(C409:C411)</f>
        <v>0</v>
      </c>
      <c r="D408" s="34">
        <f t="shared" si="136"/>
        <v>493924000</v>
      </c>
      <c r="E408" s="34">
        <f t="shared" si="136"/>
        <v>0</v>
      </c>
      <c r="F408" s="35">
        <f t="shared" si="133"/>
        <v>493924000</v>
      </c>
    </row>
    <row r="409" spans="1:6" ht="15.75">
      <c r="A409" s="32" t="s">
        <v>10</v>
      </c>
      <c r="B409" s="33" t="s">
        <v>11</v>
      </c>
      <c r="C409" s="34">
        <v>0</v>
      </c>
      <c r="D409" s="34">
        <v>160250000</v>
      </c>
      <c r="E409" s="34">
        <v>0</v>
      </c>
      <c r="F409" s="35">
        <f t="shared" si="133"/>
        <v>160250000</v>
      </c>
    </row>
    <row r="410" spans="1:6" ht="15.75">
      <c r="A410" s="32" t="s">
        <v>28</v>
      </c>
      <c r="B410" s="33" t="s">
        <v>29</v>
      </c>
      <c r="C410" s="34">
        <v>0</v>
      </c>
      <c r="D410" s="34">
        <v>70000000</v>
      </c>
      <c r="E410" s="34">
        <v>0</v>
      </c>
      <c r="F410" s="35">
        <f t="shared" si="133"/>
        <v>70000000</v>
      </c>
    </row>
    <row r="411" spans="1:6" ht="15.75">
      <c r="A411" s="32" t="s">
        <v>12</v>
      </c>
      <c r="B411" s="33" t="s">
        <v>13</v>
      </c>
      <c r="C411" s="34">
        <v>0</v>
      </c>
      <c r="D411" s="34">
        <v>263674000</v>
      </c>
      <c r="E411" s="34">
        <v>0</v>
      </c>
      <c r="F411" s="35">
        <f t="shared" si="133"/>
        <v>263674000</v>
      </c>
    </row>
    <row r="412" spans="1:6" ht="15.75">
      <c r="A412" s="32" t="s">
        <v>54</v>
      </c>
      <c r="B412" s="33" t="s">
        <v>184</v>
      </c>
      <c r="C412" s="34">
        <f t="shared" ref="C412:E412" si="137">SUM(C413:C415)</f>
        <v>0</v>
      </c>
      <c r="D412" s="34">
        <f t="shared" si="137"/>
        <v>244910000</v>
      </c>
      <c r="E412" s="34">
        <f t="shared" si="137"/>
        <v>0</v>
      </c>
      <c r="F412" s="35">
        <f t="shared" si="133"/>
        <v>244910000</v>
      </c>
    </row>
    <row r="413" spans="1:6" ht="15.75">
      <c r="A413" s="32" t="s">
        <v>10</v>
      </c>
      <c r="B413" s="33" t="s">
        <v>11</v>
      </c>
      <c r="C413" s="34">
        <v>0</v>
      </c>
      <c r="D413" s="34">
        <v>15350000</v>
      </c>
      <c r="E413" s="34">
        <v>0</v>
      </c>
      <c r="F413" s="35">
        <f t="shared" si="133"/>
        <v>15350000</v>
      </c>
    </row>
    <row r="414" spans="1:6" ht="15.75">
      <c r="A414" s="32" t="s">
        <v>83</v>
      </c>
      <c r="B414" s="33" t="s">
        <v>84</v>
      </c>
      <c r="C414" s="34">
        <v>0</v>
      </c>
      <c r="D414" s="34">
        <v>219600000</v>
      </c>
      <c r="E414" s="34">
        <v>0</v>
      </c>
      <c r="F414" s="35">
        <f t="shared" si="133"/>
        <v>219600000</v>
      </c>
    </row>
    <row r="415" spans="1:6" ht="15.75">
      <c r="A415" s="32" t="s">
        <v>12</v>
      </c>
      <c r="B415" s="33" t="s">
        <v>13</v>
      </c>
      <c r="C415" s="34">
        <v>0</v>
      </c>
      <c r="D415" s="34">
        <v>9960000</v>
      </c>
      <c r="E415" s="34">
        <v>0</v>
      </c>
      <c r="F415" s="35">
        <f t="shared" si="133"/>
        <v>9960000</v>
      </c>
    </row>
    <row r="416" spans="1:6" ht="31.5">
      <c r="A416" s="32" t="s">
        <v>56</v>
      </c>
      <c r="B416" s="33" t="s">
        <v>185</v>
      </c>
      <c r="C416" s="34">
        <f t="shared" ref="C416:E416" si="138">SUM(C417:C418)</f>
        <v>0</v>
      </c>
      <c r="D416" s="34">
        <f t="shared" si="138"/>
        <v>137766000</v>
      </c>
      <c r="E416" s="34">
        <f t="shared" si="138"/>
        <v>0</v>
      </c>
      <c r="F416" s="35">
        <f t="shared" si="133"/>
        <v>137766000</v>
      </c>
    </row>
    <row r="417" spans="1:6" ht="15.75">
      <c r="A417" s="32" t="s">
        <v>10</v>
      </c>
      <c r="B417" s="33" t="s">
        <v>11</v>
      </c>
      <c r="C417" s="34">
        <v>0</v>
      </c>
      <c r="D417" s="34">
        <v>27700000</v>
      </c>
      <c r="E417" s="34">
        <v>0</v>
      </c>
      <c r="F417" s="35">
        <f t="shared" si="133"/>
        <v>27700000</v>
      </c>
    </row>
    <row r="418" spans="1:6" ht="15.75">
      <c r="A418" s="32" t="s">
        <v>12</v>
      </c>
      <c r="B418" s="33" t="s">
        <v>13</v>
      </c>
      <c r="C418" s="34">
        <v>0</v>
      </c>
      <c r="D418" s="34">
        <v>110066000</v>
      </c>
      <c r="E418" s="34">
        <v>0</v>
      </c>
      <c r="F418" s="35">
        <f t="shared" si="133"/>
        <v>110066000</v>
      </c>
    </row>
    <row r="419" spans="1:6" ht="15.75">
      <c r="A419" s="32" t="s">
        <v>58</v>
      </c>
      <c r="B419" s="33" t="s">
        <v>186</v>
      </c>
      <c r="C419" s="34">
        <f t="shared" ref="C419:E419" si="139">SUM(C420:C422)</f>
        <v>0</v>
      </c>
      <c r="D419" s="34">
        <f t="shared" si="139"/>
        <v>147940000</v>
      </c>
      <c r="E419" s="34">
        <f t="shared" si="139"/>
        <v>0</v>
      </c>
      <c r="F419" s="35">
        <f t="shared" si="133"/>
        <v>147940000</v>
      </c>
    </row>
    <row r="420" spans="1:6" ht="15.75">
      <c r="A420" s="32" t="s">
        <v>10</v>
      </c>
      <c r="B420" s="33" t="s">
        <v>11</v>
      </c>
      <c r="C420" s="34">
        <v>0</v>
      </c>
      <c r="D420" s="34">
        <v>37960000</v>
      </c>
      <c r="E420" s="34">
        <v>0</v>
      </c>
      <c r="F420" s="35">
        <f t="shared" si="133"/>
        <v>37960000</v>
      </c>
    </row>
    <row r="421" spans="1:6" ht="15.75">
      <c r="A421" s="32" t="s">
        <v>83</v>
      </c>
      <c r="B421" s="33" t="s">
        <v>84</v>
      </c>
      <c r="C421" s="34">
        <v>0</v>
      </c>
      <c r="D421" s="34">
        <v>57600000</v>
      </c>
      <c r="E421" s="34">
        <v>0</v>
      </c>
      <c r="F421" s="35">
        <f t="shared" si="133"/>
        <v>57600000</v>
      </c>
    </row>
    <row r="422" spans="1:6" ht="15.75">
      <c r="A422" s="32" t="s">
        <v>12</v>
      </c>
      <c r="B422" s="33" t="s">
        <v>13</v>
      </c>
      <c r="C422" s="34">
        <v>0</v>
      </c>
      <c r="D422" s="34">
        <v>52380000</v>
      </c>
      <c r="E422" s="34">
        <v>0</v>
      </c>
      <c r="F422" s="35">
        <f t="shared" si="133"/>
        <v>52380000</v>
      </c>
    </row>
    <row r="423" spans="1:6" ht="15.75">
      <c r="A423" s="32" t="s">
        <v>60</v>
      </c>
      <c r="B423" s="33" t="s">
        <v>187</v>
      </c>
      <c r="C423" s="34">
        <f t="shared" ref="C423:E423" si="140">SUM(C424:C426)</f>
        <v>0</v>
      </c>
      <c r="D423" s="34">
        <f t="shared" si="140"/>
        <v>147940000</v>
      </c>
      <c r="E423" s="34">
        <f t="shared" si="140"/>
        <v>0</v>
      </c>
      <c r="F423" s="35">
        <f t="shared" si="133"/>
        <v>147940000</v>
      </c>
    </row>
    <row r="424" spans="1:6" ht="15.75">
      <c r="A424" s="32" t="s">
        <v>10</v>
      </c>
      <c r="B424" s="33" t="s">
        <v>11</v>
      </c>
      <c r="C424" s="34">
        <v>0</v>
      </c>
      <c r="D424" s="34">
        <v>37960000</v>
      </c>
      <c r="E424" s="34">
        <v>0</v>
      </c>
      <c r="F424" s="35">
        <f t="shared" si="133"/>
        <v>37960000</v>
      </c>
    </row>
    <row r="425" spans="1:6" ht="15.75">
      <c r="A425" s="32" t="s">
        <v>83</v>
      </c>
      <c r="B425" s="33" t="s">
        <v>84</v>
      </c>
      <c r="C425" s="34">
        <v>0</v>
      </c>
      <c r="D425" s="34">
        <v>57600000</v>
      </c>
      <c r="E425" s="34">
        <v>0</v>
      </c>
      <c r="F425" s="35">
        <f t="shared" si="133"/>
        <v>57600000</v>
      </c>
    </row>
    <row r="426" spans="1:6" ht="15.75">
      <c r="A426" s="32" t="s">
        <v>12</v>
      </c>
      <c r="B426" s="33" t="s">
        <v>13</v>
      </c>
      <c r="C426" s="34">
        <v>0</v>
      </c>
      <c r="D426" s="34">
        <v>52380000</v>
      </c>
      <c r="E426" s="34">
        <v>0</v>
      </c>
      <c r="F426" s="35">
        <f t="shared" si="133"/>
        <v>52380000</v>
      </c>
    </row>
    <row r="427" spans="1:6" ht="15.75">
      <c r="A427" s="32" t="s">
        <v>62</v>
      </c>
      <c r="B427" s="33" t="s">
        <v>188</v>
      </c>
      <c r="C427" s="34">
        <f t="shared" ref="C427:E427" si="141">SUM(C428:C430)</f>
        <v>0</v>
      </c>
      <c r="D427" s="34">
        <f t="shared" si="141"/>
        <v>147940000</v>
      </c>
      <c r="E427" s="34">
        <f t="shared" si="141"/>
        <v>0</v>
      </c>
      <c r="F427" s="35">
        <f t="shared" si="133"/>
        <v>147940000</v>
      </c>
    </row>
    <row r="428" spans="1:6" ht="15.75">
      <c r="A428" s="32" t="s">
        <v>10</v>
      </c>
      <c r="B428" s="33" t="s">
        <v>11</v>
      </c>
      <c r="C428" s="34">
        <v>0</v>
      </c>
      <c r="D428" s="34">
        <v>37960000</v>
      </c>
      <c r="E428" s="34">
        <v>0</v>
      </c>
      <c r="F428" s="35">
        <f t="shared" si="133"/>
        <v>37960000</v>
      </c>
    </row>
    <row r="429" spans="1:6" ht="15.75">
      <c r="A429" s="32" t="s">
        <v>83</v>
      </c>
      <c r="B429" s="33" t="s">
        <v>84</v>
      </c>
      <c r="C429" s="34">
        <v>0</v>
      </c>
      <c r="D429" s="34">
        <v>57600000</v>
      </c>
      <c r="E429" s="34">
        <v>0</v>
      </c>
      <c r="F429" s="35">
        <f t="shared" si="133"/>
        <v>57600000</v>
      </c>
    </row>
    <row r="430" spans="1:6" ht="15.75">
      <c r="A430" s="32" t="s">
        <v>12</v>
      </c>
      <c r="B430" s="33" t="s">
        <v>13</v>
      </c>
      <c r="C430" s="34">
        <v>0</v>
      </c>
      <c r="D430" s="34">
        <v>52380000</v>
      </c>
      <c r="E430" s="34">
        <v>0</v>
      </c>
      <c r="F430" s="35">
        <f t="shared" si="133"/>
        <v>52380000</v>
      </c>
    </row>
    <row r="431" spans="1:6" s="6" customFormat="1" ht="15.75">
      <c r="A431" s="28" t="s">
        <v>189</v>
      </c>
      <c r="B431" s="29" t="s">
        <v>190</v>
      </c>
      <c r="C431" s="30">
        <f t="shared" ref="C431:E431" si="142">SUM(C432,C435,C437,C439,C441,C446,C451,C455,C459,C462,C466)</f>
        <v>0</v>
      </c>
      <c r="D431" s="30">
        <f t="shared" si="142"/>
        <v>1195816000</v>
      </c>
      <c r="E431" s="30">
        <f t="shared" si="142"/>
        <v>0</v>
      </c>
      <c r="F431" s="31">
        <f t="shared" si="133"/>
        <v>1195816000</v>
      </c>
    </row>
    <row r="432" spans="1:6" ht="31.5">
      <c r="A432" s="32" t="s">
        <v>16</v>
      </c>
      <c r="B432" s="33" t="s">
        <v>191</v>
      </c>
      <c r="C432" s="34">
        <f t="shared" ref="C432:E432" si="143">SUM(C433:C434)</f>
        <v>0</v>
      </c>
      <c r="D432" s="34">
        <f t="shared" si="143"/>
        <v>266866000</v>
      </c>
      <c r="E432" s="34">
        <f t="shared" si="143"/>
        <v>0</v>
      </c>
      <c r="F432" s="35">
        <f t="shared" si="133"/>
        <v>266866000</v>
      </c>
    </row>
    <row r="433" spans="1:6" ht="15.75">
      <c r="A433" s="32" t="s">
        <v>10</v>
      </c>
      <c r="B433" s="33" t="s">
        <v>11</v>
      </c>
      <c r="C433" s="34">
        <v>0</v>
      </c>
      <c r="D433" s="34">
        <v>149266000</v>
      </c>
      <c r="E433" s="34">
        <v>0</v>
      </c>
      <c r="F433" s="35">
        <f t="shared" si="133"/>
        <v>149266000</v>
      </c>
    </row>
    <row r="434" spans="1:6" ht="15.75">
      <c r="A434" s="32" t="s">
        <v>12</v>
      </c>
      <c r="B434" s="33" t="s">
        <v>13</v>
      </c>
      <c r="C434" s="34">
        <v>0</v>
      </c>
      <c r="D434" s="34">
        <v>117600000</v>
      </c>
      <c r="E434" s="34">
        <v>0</v>
      </c>
      <c r="F434" s="35">
        <f t="shared" si="133"/>
        <v>117600000</v>
      </c>
    </row>
    <row r="435" spans="1:6" ht="15.75">
      <c r="A435" s="32" t="s">
        <v>18</v>
      </c>
      <c r="B435" s="33" t="s">
        <v>192</v>
      </c>
      <c r="C435" s="34">
        <f t="shared" ref="C435:E435" si="144">C436</f>
        <v>0</v>
      </c>
      <c r="D435" s="34">
        <f t="shared" si="144"/>
        <v>58700000</v>
      </c>
      <c r="E435" s="34">
        <f t="shared" si="144"/>
        <v>0</v>
      </c>
      <c r="F435" s="35">
        <f t="shared" si="133"/>
        <v>58700000</v>
      </c>
    </row>
    <row r="436" spans="1:6" ht="15.75">
      <c r="A436" s="32" t="s">
        <v>10</v>
      </c>
      <c r="B436" s="33" t="s">
        <v>11</v>
      </c>
      <c r="C436" s="34">
        <v>0</v>
      </c>
      <c r="D436" s="34">
        <v>58700000</v>
      </c>
      <c r="E436" s="34">
        <v>0</v>
      </c>
      <c r="F436" s="35">
        <f t="shared" si="133"/>
        <v>58700000</v>
      </c>
    </row>
    <row r="437" spans="1:6" ht="31.5">
      <c r="A437" s="32" t="s">
        <v>42</v>
      </c>
      <c r="B437" s="33" t="s">
        <v>193</v>
      </c>
      <c r="C437" s="34">
        <f t="shared" ref="C437:E437" si="145">C438</f>
        <v>0</v>
      </c>
      <c r="D437" s="34">
        <f t="shared" si="145"/>
        <v>58700000</v>
      </c>
      <c r="E437" s="34">
        <f t="shared" si="145"/>
        <v>0</v>
      </c>
      <c r="F437" s="35">
        <f t="shared" si="133"/>
        <v>58700000</v>
      </c>
    </row>
    <row r="438" spans="1:6" ht="15.75">
      <c r="A438" s="32" t="s">
        <v>10</v>
      </c>
      <c r="B438" s="33" t="s">
        <v>11</v>
      </c>
      <c r="C438" s="34">
        <v>0</v>
      </c>
      <c r="D438" s="34">
        <v>58700000</v>
      </c>
      <c r="E438" s="34">
        <v>0</v>
      </c>
      <c r="F438" s="35">
        <f t="shared" si="133"/>
        <v>58700000</v>
      </c>
    </row>
    <row r="439" spans="1:6" ht="31.5">
      <c r="A439" s="32" t="s">
        <v>44</v>
      </c>
      <c r="B439" s="33" t="s">
        <v>194</v>
      </c>
      <c r="C439" s="34">
        <f t="shared" ref="C439:E439" si="146">C440</f>
        <v>0</v>
      </c>
      <c r="D439" s="34">
        <f t="shared" si="146"/>
        <v>58700000</v>
      </c>
      <c r="E439" s="34">
        <f t="shared" si="146"/>
        <v>0</v>
      </c>
      <c r="F439" s="35">
        <f t="shared" si="133"/>
        <v>58700000</v>
      </c>
    </row>
    <row r="440" spans="1:6" ht="15.75">
      <c r="A440" s="32" t="s">
        <v>10</v>
      </c>
      <c r="B440" s="33" t="s">
        <v>11</v>
      </c>
      <c r="C440" s="34">
        <v>0</v>
      </c>
      <c r="D440" s="34">
        <v>58700000</v>
      </c>
      <c r="E440" s="34">
        <v>0</v>
      </c>
      <c r="F440" s="35">
        <f t="shared" si="133"/>
        <v>58700000</v>
      </c>
    </row>
    <row r="441" spans="1:6" ht="15.75">
      <c r="A441" s="32" t="s">
        <v>46</v>
      </c>
      <c r="B441" s="33" t="s">
        <v>195</v>
      </c>
      <c r="C441" s="34">
        <f t="shared" ref="C441:E441" si="147">SUM(C442:C445)</f>
        <v>0</v>
      </c>
      <c r="D441" s="34">
        <f t="shared" si="147"/>
        <v>91583000</v>
      </c>
      <c r="E441" s="34">
        <f t="shared" si="147"/>
        <v>0</v>
      </c>
      <c r="F441" s="35">
        <f t="shared" si="133"/>
        <v>91583000</v>
      </c>
    </row>
    <row r="442" spans="1:6" ht="15.75">
      <c r="A442" s="32" t="s">
        <v>10</v>
      </c>
      <c r="B442" s="33" t="s">
        <v>11</v>
      </c>
      <c r="C442" s="34">
        <v>0</v>
      </c>
      <c r="D442" s="34">
        <v>35425000</v>
      </c>
      <c r="E442" s="34">
        <v>0</v>
      </c>
      <c r="F442" s="35">
        <f t="shared" si="133"/>
        <v>35425000</v>
      </c>
    </row>
    <row r="443" spans="1:6" ht="15.75">
      <c r="A443" s="32" t="s">
        <v>28</v>
      </c>
      <c r="B443" s="33" t="s">
        <v>29</v>
      </c>
      <c r="C443" s="34">
        <v>0</v>
      </c>
      <c r="D443" s="34">
        <v>5000000</v>
      </c>
      <c r="E443" s="34">
        <v>0</v>
      </c>
      <c r="F443" s="35">
        <f t="shared" si="133"/>
        <v>5000000</v>
      </c>
    </row>
    <row r="444" spans="1:6" ht="15.75">
      <c r="A444" s="32" t="s">
        <v>33</v>
      </c>
      <c r="B444" s="33" t="s">
        <v>34</v>
      </c>
      <c r="C444" s="34">
        <v>0</v>
      </c>
      <c r="D444" s="34">
        <v>11200000</v>
      </c>
      <c r="E444" s="34">
        <v>0</v>
      </c>
      <c r="F444" s="35">
        <f t="shared" si="133"/>
        <v>11200000</v>
      </c>
    </row>
    <row r="445" spans="1:6" ht="15.75">
      <c r="A445" s="32" t="s">
        <v>12</v>
      </c>
      <c r="B445" s="33" t="s">
        <v>13</v>
      </c>
      <c r="C445" s="34">
        <v>0</v>
      </c>
      <c r="D445" s="34">
        <v>39958000</v>
      </c>
      <c r="E445" s="34">
        <v>0</v>
      </c>
      <c r="F445" s="35">
        <f t="shared" si="133"/>
        <v>39958000</v>
      </c>
    </row>
    <row r="446" spans="1:6" ht="15.75">
      <c r="A446" s="32" t="s">
        <v>54</v>
      </c>
      <c r="B446" s="33" t="s">
        <v>196</v>
      </c>
      <c r="C446" s="34">
        <f t="shared" ref="C446:E446" si="148">SUM(C447:C450)</f>
        <v>0</v>
      </c>
      <c r="D446" s="34">
        <f t="shared" si="148"/>
        <v>140358000</v>
      </c>
      <c r="E446" s="34">
        <f t="shared" si="148"/>
        <v>0</v>
      </c>
      <c r="F446" s="35">
        <f t="shared" si="133"/>
        <v>140358000</v>
      </c>
    </row>
    <row r="447" spans="1:6" ht="15.75">
      <c r="A447" s="32" t="s">
        <v>10</v>
      </c>
      <c r="B447" s="33" t="s">
        <v>11</v>
      </c>
      <c r="C447" s="34">
        <v>0</v>
      </c>
      <c r="D447" s="34">
        <v>41625000</v>
      </c>
      <c r="E447" s="34">
        <v>0</v>
      </c>
      <c r="F447" s="35">
        <f t="shared" si="133"/>
        <v>41625000</v>
      </c>
    </row>
    <row r="448" spans="1:6" ht="15.75">
      <c r="A448" s="32" t="s">
        <v>28</v>
      </c>
      <c r="B448" s="33" t="s">
        <v>29</v>
      </c>
      <c r="C448" s="34">
        <v>0</v>
      </c>
      <c r="D448" s="34">
        <v>15000000</v>
      </c>
      <c r="E448" s="34">
        <v>0</v>
      </c>
      <c r="F448" s="35">
        <f t="shared" si="133"/>
        <v>15000000</v>
      </c>
    </row>
    <row r="449" spans="1:6" ht="15.75">
      <c r="A449" s="32" t="s">
        <v>33</v>
      </c>
      <c r="B449" s="33" t="s">
        <v>34</v>
      </c>
      <c r="C449" s="34">
        <v>0</v>
      </c>
      <c r="D449" s="34">
        <v>18900000</v>
      </c>
      <c r="E449" s="34">
        <v>0</v>
      </c>
      <c r="F449" s="35">
        <f t="shared" si="133"/>
        <v>18900000</v>
      </c>
    </row>
    <row r="450" spans="1:6" ht="15.75">
      <c r="A450" s="32" t="s">
        <v>12</v>
      </c>
      <c r="B450" s="33" t="s">
        <v>13</v>
      </c>
      <c r="C450" s="34">
        <v>0</v>
      </c>
      <c r="D450" s="34">
        <v>64833000</v>
      </c>
      <c r="E450" s="34">
        <v>0</v>
      </c>
      <c r="F450" s="35">
        <f t="shared" si="133"/>
        <v>64833000</v>
      </c>
    </row>
    <row r="451" spans="1:6" ht="31.5">
      <c r="A451" s="32" t="s">
        <v>56</v>
      </c>
      <c r="B451" s="33" t="s">
        <v>197</v>
      </c>
      <c r="C451" s="34">
        <f t="shared" ref="C451:E451" si="149">SUM(C452:C454)</f>
        <v>0</v>
      </c>
      <c r="D451" s="34">
        <f t="shared" si="149"/>
        <v>56180000</v>
      </c>
      <c r="E451" s="34">
        <f t="shared" si="149"/>
        <v>0</v>
      </c>
      <c r="F451" s="35">
        <f t="shared" si="133"/>
        <v>56180000</v>
      </c>
    </row>
    <row r="452" spans="1:6" ht="15.75">
      <c r="A452" s="32" t="s">
        <v>10</v>
      </c>
      <c r="B452" s="33" t="s">
        <v>11</v>
      </c>
      <c r="C452" s="34">
        <v>0</v>
      </c>
      <c r="D452" s="34">
        <v>24000000</v>
      </c>
      <c r="E452" s="34">
        <v>0</v>
      </c>
      <c r="F452" s="35">
        <f t="shared" si="133"/>
        <v>24000000</v>
      </c>
    </row>
    <row r="453" spans="1:6" ht="15.75">
      <c r="A453" s="32" t="s">
        <v>33</v>
      </c>
      <c r="B453" s="33" t="s">
        <v>34</v>
      </c>
      <c r="C453" s="34">
        <v>0</v>
      </c>
      <c r="D453" s="34">
        <v>18900000</v>
      </c>
      <c r="E453" s="34">
        <v>0</v>
      </c>
      <c r="F453" s="35">
        <f t="shared" si="133"/>
        <v>18900000</v>
      </c>
    </row>
    <row r="454" spans="1:6" ht="15.75">
      <c r="A454" s="32" t="s">
        <v>12</v>
      </c>
      <c r="B454" s="33" t="s">
        <v>13</v>
      </c>
      <c r="C454" s="34">
        <v>0</v>
      </c>
      <c r="D454" s="34">
        <v>13280000</v>
      </c>
      <c r="E454" s="34">
        <v>0</v>
      </c>
      <c r="F454" s="35">
        <f t="shared" si="133"/>
        <v>13280000</v>
      </c>
    </row>
    <row r="455" spans="1:6" ht="31.5">
      <c r="A455" s="32" t="s">
        <v>58</v>
      </c>
      <c r="B455" s="33" t="s">
        <v>198</v>
      </c>
      <c r="C455" s="34">
        <f t="shared" ref="C455:E455" si="150">SUM(C456:C458)</f>
        <v>0</v>
      </c>
      <c r="D455" s="34">
        <f t="shared" si="150"/>
        <v>23730000</v>
      </c>
      <c r="E455" s="34">
        <f t="shared" si="150"/>
        <v>0</v>
      </c>
      <c r="F455" s="35">
        <f t="shared" si="133"/>
        <v>23730000</v>
      </c>
    </row>
    <row r="456" spans="1:6" ht="15.75">
      <c r="A456" s="32" t="s">
        <v>10</v>
      </c>
      <c r="B456" s="33" t="s">
        <v>11</v>
      </c>
      <c r="C456" s="34">
        <v>0</v>
      </c>
      <c r="D456" s="34">
        <v>11910000</v>
      </c>
      <c r="E456" s="34">
        <v>0</v>
      </c>
      <c r="F456" s="35">
        <f t="shared" si="133"/>
        <v>11910000</v>
      </c>
    </row>
    <row r="457" spans="1:6" ht="15.75">
      <c r="A457" s="32" t="s">
        <v>28</v>
      </c>
      <c r="B457" s="33" t="s">
        <v>29</v>
      </c>
      <c r="C457" s="34">
        <v>0</v>
      </c>
      <c r="D457" s="34">
        <v>8250000</v>
      </c>
      <c r="E457" s="34">
        <v>0</v>
      </c>
      <c r="F457" s="35">
        <f t="shared" si="133"/>
        <v>8250000</v>
      </c>
    </row>
    <row r="458" spans="1:6" ht="15.75">
      <c r="A458" s="32" t="s">
        <v>12</v>
      </c>
      <c r="B458" s="33" t="s">
        <v>13</v>
      </c>
      <c r="C458" s="34">
        <v>0</v>
      </c>
      <c r="D458" s="34">
        <v>3570000</v>
      </c>
      <c r="E458" s="34">
        <v>0</v>
      </c>
      <c r="F458" s="35">
        <f t="shared" ref="F458:F521" si="151">SUM(C458:E458)</f>
        <v>3570000</v>
      </c>
    </row>
    <row r="459" spans="1:6" ht="31.5">
      <c r="A459" s="32" t="s">
        <v>60</v>
      </c>
      <c r="B459" s="33" t="s">
        <v>199</v>
      </c>
      <c r="C459" s="34">
        <f t="shared" ref="C459:E459" si="152">SUM(C460:C461)</f>
        <v>0</v>
      </c>
      <c r="D459" s="34">
        <f t="shared" si="152"/>
        <v>140704000</v>
      </c>
      <c r="E459" s="34">
        <f t="shared" si="152"/>
        <v>0</v>
      </c>
      <c r="F459" s="35">
        <f t="shared" si="151"/>
        <v>140704000</v>
      </c>
    </row>
    <row r="460" spans="1:6" ht="15.75">
      <c r="A460" s="32" t="s">
        <v>10</v>
      </c>
      <c r="B460" s="33" t="s">
        <v>11</v>
      </c>
      <c r="C460" s="34">
        <v>0</v>
      </c>
      <c r="D460" s="34">
        <v>3050000</v>
      </c>
      <c r="E460" s="34">
        <v>0</v>
      </c>
      <c r="F460" s="35">
        <f t="shared" si="151"/>
        <v>3050000</v>
      </c>
    </row>
    <row r="461" spans="1:6" ht="15.75">
      <c r="A461" s="32" t="s">
        <v>12</v>
      </c>
      <c r="B461" s="33" t="s">
        <v>13</v>
      </c>
      <c r="C461" s="34">
        <v>0</v>
      </c>
      <c r="D461" s="34">
        <v>137654000</v>
      </c>
      <c r="E461" s="34">
        <v>0</v>
      </c>
      <c r="F461" s="35">
        <f t="shared" si="151"/>
        <v>137654000</v>
      </c>
    </row>
    <row r="462" spans="1:6" ht="31.5">
      <c r="A462" s="32" t="s">
        <v>62</v>
      </c>
      <c r="B462" s="33" t="s">
        <v>200</v>
      </c>
      <c r="C462" s="34">
        <f t="shared" ref="C462:E462" si="153">SUM(C463:C465)</f>
        <v>0</v>
      </c>
      <c r="D462" s="34">
        <f t="shared" si="153"/>
        <v>98439000</v>
      </c>
      <c r="E462" s="34">
        <f t="shared" si="153"/>
        <v>0</v>
      </c>
      <c r="F462" s="35">
        <f t="shared" si="151"/>
        <v>98439000</v>
      </c>
    </row>
    <row r="463" spans="1:6" ht="15.75">
      <c r="A463" s="32" t="s">
        <v>10</v>
      </c>
      <c r="B463" s="33" t="s">
        <v>11</v>
      </c>
      <c r="C463" s="34">
        <v>0</v>
      </c>
      <c r="D463" s="34">
        <v>21075000</v>
      </c>
      <c r="E463" s="34">
        <v>0</v>
      </c>
      <c r="F463" s="35">
        <f t="shared" si="151"/>
        <v>21075000</v>
      </c>
    </row>
    <row r="464" spans="1:6" ht="15.75">
      <c r="A464" s="32" t="s">
        <v>33</v>
      </c>
      <c r="B464" s="33" t="s">
        <v>34</v>
      </c>
      <c r="C464" s="34">
        <v>0</v>
      </c>
      <c r="D464" s="34">
        <v>24000000</v>
      </c>
      <c r="E464" s="34">
        <v>0</v>
      </c>
      <c r="F464" s="35">
        <f t="shared" si="151"/>
        <v>24000000</v>
      </c>
    </row>
    <row r="465" spans="1:6" ht="15.75">
      <c r="A465" s="32" t="s">
        <v>12</v>
      </c>
      <c r="B465" s="33" t="s">
        <v>13</v>
      </c>
      <c r="C465" s="34">
        <v>0</v>
      </c>
      <c r="D465" s="34">
        <v>53364000</v>
      </c>
      <c r="E465" s="34">
        <v>0</v>
      </c>
      <c r="F465" s="35">
        <f t="shared" si="151"/>
        <v>53364000</v>
      </c>
    </row>
    <row r="466" spans="1:6" ht="31.5">
      <c r="A466" s="32" t="s">
        <v>122</v>
      </c>
      <c r="B466" s="33" t="s">
        <v>201</v>
      </c>
      <c r="C466" s="34">
        <f t="shared" ref="C466:E466" si="154">SUM(C467:C471)</f>
        <v>0</v>
      </c>
      <c r="D466" s="34">
        <f t="shared" si="154"/>
        <v>201856000</v>
      </c>
      <c r="E466" s="34">
        <f t="shared" si="154"/>
        <v>0</v>
      </c>
      <c r="F466" s="35">
        <f t="shared" si="151"/>
        <v>201856000</v>
      </c>
    </row>
    <row r="467" spans="1:6" ht="15.75">
      <c r="A467" s="32" t="s">
        <v>10</v>
      </c>
      <c r="B467" s="33" t="s">
        <v>11</v>
      </c>
      <c r="C467" s="34">
        <v>0</v>
      </c>
      <c r="D467" s="34">
        <v>4900000</v>
      </c>
      <c r="E467" s="34">
        <v>0</v>
      </c>
      <c r="F467" s="35">
        <f t="shared" si="151"/>
        <v>4900000</v>
      </c>
    </row>
    <row r="468" spans="1:6" ht="15.75">
      <c r="A468" s="32" t="s">
        <v>28</v>
      </c>
      <c r="B468" s="33" t="s">
        <v>29</v>
      </c>
      <c r="C468" s="34">
        <v>0</v>
      </c>
      <c r="D468" s="34">
        <v>2350000</v>
      </c>
      <c r="E468" s="34">
        <v>0</v>
      </c>
      <c r="F468" s="35">
        <f t="shared" si="151"/>
        <v>2350000</v>
      </c>
    </row>
    <row r="469" spans="1:6" ht="15.75">
      <c r="A469" s="32" t="s">
        <v>33</v>
      </c>
      <c r="B469" s="33" t="s">
        <v>34</v>
      </c>
      <c r="C469" s="34">
        <v>0</v>
      </c>
      <c r="D469" s="34">
        <v>18200000</v>
      </c>
      <c r="E469" s="34">
        <v>0</v>
      </c>
      <c r="F469" s="35">
        <f t="shared" si="151"/>
        <v>18200000</v>
      </c>
    </row>
    <row r="470" spans="1:6" ht="15.75">
      <c r="A470" s="32" t="s">
        <v>12</v>
      </c>
      <c r="B470" s="33" t="s">
        <v>13</v>
      </c>
      <c r="C470" s="34">
        <v>0</v>
      </c>
      <c r="D470" s="34">
        <v>12996000</v>
      </c>
      <c r="E470" s="34">
        <v>0</v>
      </c>
      <c r="F470" s="35">
        <f t="shared" si="151"/>
        <v>12996000</v>
      </c>
    </row>
    <row r="471" spans="1:6" ht="15.75">
      <c r="A471" s="32" t="s">
        <v>35</v>
      </c>
      <c r="B471" s="33" t="s">
        <v>36</v>
      </c>
      <c r="C471" s="34">
        <v>0</v>
      </c>
      <c r="D471" s="34">
        <v>163410000</v>
      </c>
      <c r="E471" s="34">
        <v>0</v>
      </c>
      <c r="F471" s="35">
        <f t="shared" si="151"/>
        <v>163410000</v>
      </c>
    </row>
    <row r="472" spans="1:6" s="6" customFormat="1" ht="31.5">
      <c r="A472" s="28" t="s">
        <v>202</v>
      </c>
      <c r="B472" s="29" t="s">
        <v>203</v>
      </c>
      <c r="C472" s="30">
        <f t="shared" ref="C472:E472" si="155">SUM(C473,C477,C480,C484,C487,C491)</f>
        <v>0</v>
      </c>
      <c r="D472" s="30">
        <f t="shared" si="155"/>
        <v>299754000</v>
      </c>
      <c r="E472" s="30">
        <f t="shared" si="155"/>
        <v>0</v>
      </c>
      <c r="F472" s="31">
        <f t="shared" si="151"/>
        <v>299754000</v>
      </c>
    </row>
    <row r="473" spans="1:6" ht="31.5">
      <c r="A473" s="32" t="s">
        <v>16</v>
      </c>
      <c r="B473" s="33" t="s">
        <v>204</v>
      </c>
      <c r="C473" s="34">
        <f t="shared" ref="C473:E473" si="156">SUM(C474:C476)</f>
        <v>0</v>
      </c>
      <c r="D473" s="34">
        <f t="shared" si="156"/>
        <v>44413000</v>
      </c>
      <c r="E473" s="34">
        <f t="shared" si="156"/>
        <v>0</v>
      </c>
      <c r="F473" s="35">
        <f t="shared" si="151"/>
        <v>44413000</v>
      </c>
    </row>
    <row r="474" spans="1:6" ht="15.75">
      <c r="A474" s="32" t="s">
        <v>10</v>
      </c>
      <c r="B474" s="33" t="s">
        <v>11</v>
      </c>
      <c r="C474" s="34">
        <v>0</v>
      </c>
      <c r="D474" s="34">
        <v>15025000</v>
      </c>
      <c r="E474" s="34">
        <v>0</v>
      </c>
      <c r="F474" s="35">
        <f t="shared" si="151"/>
        <v>15025000</v>
      </c>
    </row>
    <row r="475" spans="1:6" ht="15.75">
      <c r="A475" s="32" t="s">
        <v>33</v>
      </c>
      <c r="B475" s="33" t="s">
        <v>34</v>
      </c>
      <c r="C475" s="34">
        <v>0</v>
      </c>
      <c r="D475" s="34">
        <v>8600000</v>
      </c>
      <c r="E475" s="34">
        <v>0</v>
      </c>
      <c r="F475" s="35">
        <f t="shared" si="151"/>
        <v>8600000</v>
      </c>
    </row>
    <row r="476" spans="1:6" ht="15.75">
      <c r="A476" s="32" t="s">
        <v>12</v>
      </c>
      <c r="B476" s="33" t="s">
        <v>13</v>
      </c>
      <c r="C476" s="34">
        <v>0</v>
      </c>
      <c r="D476" s="34">
        <v>20788000</v>
      </c>
      <c r="E476" s="34">
        <v>0</v>
      </c>
      <c r="F476" s="35">
        <f t="shared" si="151"/>
        <v>20788000</v>
      </c>
    </row>
    <row r="477" spans="1:6" ht="31.5">
      <c r="A477" s="32" t="s">
        <v>18</v>
      </c>
      <c r="B477" s="33" t="s">
        <v>205</v>
      </c>
      <c r="C477" s="34">
        <f t="shared" ref="C477:E477" si="157">SUM(C478:C479)</f>
        <v>0</v>
      </c>
      <c r="D477" s="34">
        <f t="shared" si="157"/>
        <v>55505000</v>
      </c>
      <c r="E477" s="34">
        <f t="shared" si="157"/>
        <v>0</v>
      </c>
      <c r="F477" s="35">
        <f t="shared" si="151"/>
        <v>55505000</v>
      </c>
    </row>
    <row r="478" spans="1:6" ht="15.75">
      <c r="A478" s="32" t="s">
        <v>28</v>
      </c>
      <c r="B478" s="33" t="s">
        <v>29</v>
      </c>
      <c r="C478" s="34">
        <v>0</v>
      </c>
      <c r="D478" s="34">
        <v>12000000</v>
      </c>
      <c r="E478" s="34">
        <v>0</v>
      </c>
      <c r="F478" s="35">
        <f t="shared" si="151"/>
        <v>12000000</v>
      </c>
    </row>
    <row r="479" spans="1:6" ht="15.75">
      <c r="A479" s="32" t="s">
        <v>12</v>
      </c>
      <c r="B479" s="33" t="s">
        <v>13</v>
      </c>
      <c r="C479" s="34">
        <v>0</v>
      </c>
      <c r="D479" s="34">
        <v>43505000</v>
      </c>
      <c r="E479" s="34">
        <v>0</v>
      </c>
      <c r="F479" s="35">
        <f t="shared" si="151"/>
        <v>43505000</v>
      </c>
    </row>
    <row r="480" spans="1:6" ht="31.5">
      <c r="A480" s="32" t="s">
        <v>42</v>
      </c>
      <c r="B480" s="33" t="s">
        <v>206</v>
      </c>
      <c r="C480" s="34">
        <f t="shared" ref="C480:E480" si="158">SUM(C481:C483)</f>
        <v>0</v>
      </c>
      <c r="D480" s="34">
        <f t="shared" si="158"/>
        <v>44413000</v>
      </c>
      <c r="E480" s="34">
        <f t="shared" si="158"/>
        <v>0</v>
      </c>
      <c r="F480" s="35">
        <f t="shared" si="151"/>
        <v>44413000</v>
      </c>
    </row>
    <row r="481" spans="1:6" ht="15.75">
      <c r="A481" s="32" t="s">
        <v>10</v>
      </c>
      <c r="B481" s="33" t="s">
        <v>11</v>
      </c>
      <c r="C481" s="34">
        <v>0</v>
      </c>
      <c r="D481" s="34">
        <v>15025000</v>
      </c>
      <c r="E481" s="34">
        <v>0</v>
      </c>
      <c r="F481" s="35">
        <f t="shared" si="151"/>
        <v>15025000</v>
      </c>
    </row>
    <row r="482" spans="1:6" ht="15.75">
      <c r="A482" s="32" t="s">
        <v>33</v>
      </c>
      <c r="B482" s="33" t="s">
        <v>34</v>
      </c>
      <c r="C482" s="34">
        <v>0</v>
      </c>
      <c r="D482" s="34">
        <v>8600000</v>
      </c>
      <c r="E482" s="34">
        <v>0</v>
      </c>
      <c r="F482" s="35">
        <f t="shared" si="151"/>
        <v>8600000</v>
      </c>
    </row>
    <row r="483" spans="1:6" ht="15.75">
      <c r="A483" s="32" t="s">
        <v>12</v>
      </c>
      <c r="B483" s="33" t="s">
        <v>13</v>
      </c>
      <c r="C483" s="34">
        <v>0</v>
      </c>
      <c r="D483" s="34">
        <v>20788000</v>
      </c>
      <c r="E483" s="34">
        <v>0</v>
      </c>
      <c r="F483" s="35">
        <f t="shared" si="151"/>
        <v>20788000</v>
      </c>
    </row>
    <row r="484" spans="1:6" ht="31.5">
      <c r="A484" s="32" t="s">
        <v>44</v>
      </c>
      <c r="B484" s="33" t="s">
        <v>207</v>
      </c>
      <c r="C484" s="34">
        <f t="shared" ref="C484:E484" si="159">SUM(C485:C486)</f>
        <v>0</v>
      </c>
      <c r="D484" s="34">
        <f t="shared" si="159"/>
        <v>55505000</v>
      </c>
      <c r="E484" s="34">
        <f t="shared" si="159"/>
        <v>0</v>
      </c>
      <c r="F484" s="35">
        <f t="shared" si="151"/>
        <v>55505000</v>
      </c>
    </row>
    <row r="485" spans="1:6" ht="15.75">
      <c r="A485" s="32" t="s">
        <v>28</v>
      </c>
      <c r="B485" s="33" t="s">
        <v>29</v>
      </c>
      <c r="C485" s="34">
        <v>0</v>
      </c>
      <c r="D485" s="34">
        <v>12000000</v>
      </c>
      <c r="E485" s="34">
        <v>0</v>
      </c>
      <c r="F485" s="35">
        <f t="shared" si="151"/>
        <v>12000000</v>
      </c>
    </row>
    <row r="486" spans="1:6" ht="15.75">
      <c r="A486" s="32" t="s">
        <v>12</v>
      </c>
      <c r="B486" s="33" t="s">
        <v>13</v>
      </c>
      <c r="C486" s="34">
        <v>0</v>
      </c>
      <c r="D486" s="34">
        <v>43505000</v>
      </c>
      <c r="E486" s="34">
        <v>0</v>
      </c>
      <c r="F486" s="35">
        <f t="shared" si="151"/>
        <v>43505000</v>
      </c>
    </row>
    <row r="487" spans="1:6" ht="31.5">
      <c r="A487" s="32" t="s">
        <v>46</v>
      </c>
      <c r="B487" s="33" t="s">
        <v>208</v>
      </c>
      <c r="C487" s="34">
        <f t="shared" ref="C487:E487" si="160">SUM(C488:C490)</f>
        <v>0</v>
      </c>
      <c r="D487" s="34">
        <f t="shared" si="160"/>
        <v>44413000</v>
      </c>
      <c r="E487" s="34">
        <f t="shared" si="160"/>
        <v>0</v>
      </c>
      <c r="F487" s="35">
        <f t="shared" si="151"/>
        <v>44413000</v>
      </c>
    </row>
    <row r="488" spans="1:6" ht="15.75">
      <c r="A488" s="32" t="s">
        <v>10</v>
      </c>
      <c r="B488" s="33" t="s">
        <v>11</v>
      </c>
      <c r="C488" s="34">
        <v>0</v>
      </c>
      <c r="D488" s="34">
        <v>15025000</v>
      </c>
      <c r="E488" s="34">
        <v>0</v>
      </c>
      <c r="F488" s="35">
        <f t="shared" si="151"/>
        <v>15025000</v>
      </c>
    </row>
    <row r="489" spans="1:6" ht="15.75">
      <c r="A489" s="32" t="s">
        <v>33</v>
      </c>
      <c r="B489" s="33" t="s">
        <v>34</v>
      </c>
      <c r="C489" s="34">
        <v>0</v>
      </c>
      <c r="D489" s="34">
        <v>8600000</v>
      </c>
      <c r="E489" s="34">
        <v>0</v>
      </c>
      <c r="F489" s="35">
        <f t="shared" si="151"/>
        <v>8600000</v>
      </c>
    </row>
    <row r="490" spans="1:6" ht="15.75">
      <c r="A490" s="32" t="s">
        <v>12</v>
      </c>
      <c r="B490" s="33" t="s">
        <v>13</v>
      </c>
      <c r="C490" s="34">
        <v>0</v>
      </c>
      <c r="D490" s="34">
        <v>20788000</v>
      </c>
      <c r="E490" s="34">
        <v>0</v>
      </c>
      <c r="F490" s="35">
        <f t="shared" si="151"/>
        <v>20788000</v>
      </c>
    </row>
    <row r="491" spans="1:6" ht="31.5">
      <c r="A491" s="32" t="s">
        <v>54</v>
      </c>
      <c r="B491" s="33" t="s">
        <v>209</v>
      </c>
      <c r="C491" s="34">
        <f t="shared" ref="C491:E491" si="161">SUM(C492:C493)</f>
        <v>0</v>
      </c>
      <c r="D491" s="34">
        <f t="shared" si="161"/>
        <v>55505000</v>
      </c>
      <c r="E491" s="34">
        <f t="shared" si="161"/>
        <v>0</v>
      </c>
      <c r="F491" s="35">
        <f t="shared" si="151"/>
        <v>55505000</v>
      </c>
    </row>
    <row r="492" spans="1:6" ht="15.75">
      <c r="A492" s="32" t="s">
        <v>28</v>
      </c>
      <c r="B492" s="33" t="s">
        <v>29</v>
      </c>
      <c r="C492" s="34">
        <v>0</v>
      </c>
      <c r="D492" s="34">
        <v>12000000</v>
      </c>
      <c r="E492" s="34">
        <v>0</v>
      </c>
      <c r="F492" s="35">
        <f t="shared" si="151"/>
        <v>12000000</v>
      </c>
    </row>
    <row r="493" spans="1:6" ht="15.75">
      <c r="A493" s="32" t="s">
        <v>12</v>
      </c>
      <c r="B493" s="33" t="s">
        <v>13</v>
      </c>
      <c r="C493" s="34">
        <v>0</v>
      </c>
      <c r="D493" s="34">
        <v>43505000</v>
      </c>
      <c r="E493" s="34">
        <v>0</v>
      </c>
      <c r="F493" s="35">
        <f t="shared" si="151"/>
        <v>43505000</v>
      </c>
    </row>
    <row r="494" spans="1:6" s="6" customFormat="1" ht="15.75">
      <c r="A494" s="28" t="s">
        <v>210</v>
      </c>
      <c r="B494" s="29" t="s">
        <v>211</v>
      </c>
      <c r="C494" s="30">
        <f>SUM(C495,C575,C580,C590)</f>
        <v>0</v>
      </c>
      <c r="D494" s="30">
        <f t="shared" ref="D494:E494" si="162">SUM(D495,D575,D580,D590)</f>
        <v>0</v>
      </c>
      <c r="E494" s="30">
        <f t="shared" si="162"/>
        <v>9431983000</v>
      </c>
      <c r="F494" s="31">
        <f t="shared" si="151"/>
        <v>9431983000</v>
      </c>
    </row>
    <row r="495" spans="1:6" s="6" customFormat="1" ht="31.5">
      <c r="A495" s="28" t="s">
        <v>8</v>
      </c>
      <c r="B495" s="29" t="s">
        <v>212</v>
      </c>
      <c r="C495" s="30">
        <f>SUM(C496,C501,C504,C507,C511,C515,C519,C522,C526,C530,C534,C539,C543,C548,C552,C556,C559,C564,C567,C571,C573)</f>
        <v>0</v>
      </c>
      <c r="D495" s="30">
        <f t="shared" ref="D495:E495" si="163">SUM(D496,D501,D504,D507,D511,D515,D519,D522,D526,D530,D534,D539,D543,D548,D552,D556,D559,D564,D567,D571,D573)</f>
        <v>0</v>
      </c>
      <c r="E495" s="30">
        <f t="shared" si="163"/>
        <v>2215939000</v>
      </c>
      <c r="F495" s="31">
        <f t="shared" si="151"/>
        <v>2215939000</v>
      </c>
    </row>
    <row r="496" spans="1:6" ht="15.75">
      <c r="A496" s="32" t="s">
        <v>16</v>
      </c>
      <c r="B496" s="33" t="s">
        <v>213</v>
      </c>
      <c r="C496" s="34">
        <f>SUM(C497:C500)</f>
        <v>0</v>
      </c>
      <c r="D496" s="34">
        <f t="shared" ref="D496:E496" si="164">SUM(D497:D500)</f>
        <v>0</v>
      </c>
      <c r="E496" s="34">
        <f t="shared" si="164"/>
        <v>472470000</v>
      </c>
      <c r="F496" s="35">
        <f t="shared" si="151"/>
        <v>472470000</v>
      </c>
    </row>
    <row r="497" spans="1:6" ht="15.75">
      <c r="A497" s="32" t="s">
        <v>214</v>
      </c>
      <c r="B497" s="33" t="s">
        <v>215</v>
      </c>
      <c r="C497" s="34">
        <v>0</v>
      </c>
      <c r="D497" s="34">
        <v>0</v>
      </c>
      <c r="E497" s="34">
        <v>281100000</v>
      </c>
      <c r="F497" s="35">
        <f t="shared" si="151"/>
        <v>281100000</v>
      </c>
    </row>
    <row r="498" spans="1:6" ht="15.75">
      <c r="A498" s="32" t="s">
        <v>10</v>
      </c>
      <c r="B498" s="33" t="s">
        <v>11</v>
      </c>
      <c r="C498" s="34">
        <v>0</v>
      </c>
      <c r="D498" s="34">
        <v>0</v>
      </c>
      <c r="E498" s="34">
        <v>41170000</v>
      </c>
      <c r="F498" s="35">
        <f t="shared" si="151"/>
        <v>41170000</v>
      </c>
    </row>
    <row r="499" spans="1:6" ht="15.75">
      <c r="A499" s="32" t="s">
        <v>28</v>
      </c>
      <c r="B499" s="33" t="s">
        <v>29</v>
      </c>
      <c r="C499" s="34">
        <v>0</v>
      </c>
      <c r="D499" s="34">
        <v>0</v>
      </c>
      <c r="E499" s="34">
        <v>84500000</v>
      </c>
      <c r="F499" s="35">
        <f t="shared" si="151"/>
        <v>84500000</v>
      </c>
    </row>
    <row r="500" spans="1:6" ht="15.75">
      <c r="A500" s="32" t="s">
        <v>12</v>
      </c>
      <c r="B500" s="33" t="s">
        <v>13</v>
      </c>
      <c r="C500" s="34">
        <v>0</v>
      </c>
      <c r="D500" s="34">
        <v>0</v>
      </c>
      <c r="E500" s="34">
        <v>65700000</v>
      </c>
      <c r="F500" s="35">
        <f t="shared" si="151"/>
        <v>65700000</v>
      </c>
    </row>
    <row r="501" spans="1:6" ht="15.75">
      <c r="A501" s="32" t="s">
        <v>18</v>
      </c>
      <c r="B501" s="33" t="s">
        <v>216</v>
      </c>
      <c r="C501" s="34">
        <f>SUM(C502:C503)</f>
        <v>0</v>
      </c>
      <c r="D501" s="34">
        <f t="shared" ref="D501:E501" si="165">SUM(D502:D503)</f>
        <v>0</v>
      </c>
      <c r="E501" s="34">
        <f t="shared" si="165"/>
        <v>11180000</v>
      </c>
      <c r="F501" s="35">
        <f t="shared" si="151"/>
        <v>11180000</v>
      </c>
    </row>
    <row r="502" spans="1:6" ht="15.75">
      <c r="A502" s="32" t="s">
        <v>10</v>
      </c>
      <c r="B502" s="33" t="s">
        <v>11</v>
      </c>
      <c r="C502" s="34">
        <v>0</v>
      </c>
      <c r="D502" s="34">
        <v>0</v>
      </c>
      <c r="E502" s="34">
        <v>2880000</v>
      </c>
      <c r="F502" s="35">
        <f t="shared" si="151"/>
        <v>2880000</v>
      </c>
    </row>
    <row r="503" spans="1:6" ht="15.75">
      <c r="A503" s="32" t="s">
        <v>12</v>
      </c>
      <c r="B503" s="33" t="s">
        <v>13</v>
      </c>
      <c r="C503" s="34">
        <v>0</v>
      </c>
      <c r="D503" s="34">
        <v>0</v>
      </c>
      <c r="E503" s="34">
        <v>8300000</v>
      </c>
      <c r="F503" s="35">
        <f t="shared" si="151"/>
        <v>8300000</v>
      </c>
    </row>
    <row r="504" spans="1:6" ht="15.75">
      <c r="A504" s="32" t="s">
        <v>42</v>
      </c>
      <c r="B504" s="33" t="s">
        <v>217</v>
      </c>
      <c r="C504" s="34">
        <f>SUM(C505:C506)</f>
        <v>0</v>
      </c>
      <c r="D504" s="34">
        <f t="shared" ref="D504:E504" si="166">SUM(D505:D506)</f>
        <v>0</v>
      </c>
      <c r="E504" s="34">
        <f t="shared" si="166"/>
        <v>18110000</v>
      </c>
      <c r="F504" s="35">
        <f t="shared" si="151"/>
        <v>18110000</v>
      </c>
    </row>
    <row r="505" spans="1:6" ht="15.75">
      <c r="A505" s="32" t="s">
        <v>10</v>
      </c>
      <c r="B505" s="33" t="s">
        <v>11</v>
      </c>
      <c r="C505" s="34">
        <v>0</v>
      </c>
      <c r="D505" s="34">
        <v>0</v>
      </c>
      <c r="E505" s="34">
        <v>12500000</v>
      </c>
      <c r="F505" s="35">
        <f t="shared" si="151"/>
        <v>12500000</v>
      </c>
    </row>
    <row r="506" spans="1:6" ht="15.75">
      <c r="A506" s="32" t="s">
        <v>12</v>
      </c>
      <c r="B506" s="33" t="s">
        <v>13</v>
      </c>
      <c r="C506" s="34">
        <v>0</v>
      </c>
      <c r="D506" s="34">
        <v>0</v>
      </c>
      <c r="E506" s="34">
        <v>5610000</v>
      </c>
      <c r="F506" s="35">
        <f t="shared" si="151"/>
        <v>5610000</v>
      </c>
    </row>
    <row r="507" spans="1:6" ht="15.75">
      <c r="A507" s="32" t="s">
        <v>44</v>
      </c>
      <c r="B507" s="33" t="s">
        <v>218</v>
      </c>
      <c r="C507" s="34">
        <f>SUM(C508:C510)</f>
        <v>0</v>
      </c>
      <c r="D507" s="34">
        <f t="shared" ref="D507:E507" si="167">SUM(D508:D510)</f>
        <v>0</v>
      </c>
      <c r="E507" s="34">
        <f t="shared" si="167"/>
        <v>19995000</v>
      </c>
      <c r="F507" s="35">
        <f t="shared" si="151"/>
        <v>19995000</v>
      </c>
    </row>
    <row r="508" spans="1:6" ht="15.75">
      <c r="A508" s="32" t="s">
        <v>10</v>
      </c>
      <c r="B508" s="33" t="s">
        <v>11</v>
      </c>
      <c r="C508" s="34">
        <v>0</v>
      </c>
      <c r="D508" s="34">
        <v>0</v>
      </c>
      <c r="E508" s="34">
        <v>7325000</v>
      </c>
      <c r="F508" s="35">
        <f t="shared" si="151"/>
        <v>7325000</v>
      </c>
    </row>
    <row r="509" spans="1:6" ht="15.75">
      <c r="A509" s="32" t="s">
        <v>33</v>
      </c>
      <c r="B509" s="33" t="s">
        <v>34</v>
      </c>
      <c r="C509" s="34">
        <v>0</v>
      </c>
      <c r="D509" s="34">
        <v>0</v>
      </c>
      <c r="E509" s="34">
        <v>5400000</v>
      </c>
      <c r="F509" s="35">
        <f t="shared" si="151"/>
        <v>5400000</v>
      </c>
    </row>
    <row r="510" spans="1:6" ht="15.75">
      <c r="A510" s="32" t="s">
        <v>12</v>
      </c>
      <c r="B510" s="33" t="s">
        <v>13</v>
      </c>
      <c r="C510" s="34">
        <v>0</v>
      </c>
      <c r="D510" s="34">
        <v>0</v>
      </c>
      <c r="E510" s="34">
        <v>7270000</v>
      </c>
      <c r="F510" s="35">
        <f t="shared" si="151"/>
        <v>7270000</v>
      </c>
    </row>
    <row r="511" spans="1:6" ht="31.5">
      <c r="A511" s="32" t="s">
        <v>46</v>
      </c>
      <c r="B511" s="33" t="s">
        <v>219</v>
      </c>
      <c r="C511" s="34">
        <f>SUM(C512:C514)</f>
        <v>0</v>
      </c>
      <c r="D511" s="34">
        <f t="shared" ref="D511:E511" si="168">SUM(D512:D514)</f>
        <v>0</v>
      </c>
      <c r="E511" s="34">
        <f t="shared" si="168"/>
        <v>48852000</v>
      </c>
      <c r="F511" s="35">
        <f t="shared" si="151"/>
        <v>48852000</v>
      </c>
    </row>
    <row r="512" spans="1:6" ht="15.75">
      <c r="A512" s="32" t="s">
        <v>10</v>
      </c>
      <c r="B512" s="33" t="s">
        <v>11</v>
      </c>
      <c r="C512" s="34">
        <v>0</v>
      </c>
      <c r="D512" s="34">
        <v>0</v>
      </c>
      <c r="E512" s="34">
        <v>5100000</v>
      </c>
      <c r="F512" s="35">
        <f t="shared" si="151"/>
        <v>5100000</v>
      </c>
    </row>
    <row r="513" spans="1:6" ht="15.75">
      <c r="A513" s="32" t="s">
        <v>33</v>
      </c>
      <c r="B513" s="33" t="s">
        <v>34</v>
      </c>
      <c r="C513" s="34">
        <v>0</v>
      </c>
      <c r="D513" s="34">
        <v>0</v>
      </c>
      <c r="E513" s="34">
        <v>9000000</v>
      </c>
      <c r="F513" s="35">
        <f t="shared" si="151"/>
        <v>9000000</v>
      </c>
    </row>
    <row r="514" spans="1:6" ht="15.75">
      <c r="A514" s="32" t="s">
        <v>12</v>
      </c>
      <c r="B514" s="33" t="s">
        <v>13</v>
      </c>
      <c r="C514" s="34">
        <v>0</v>
      </c>
      <c r="D514" s="34">
        <v>0</v>
      </c>
      <c r="E514" s="34">
        <v>34752000</v>
      </c>
      <c r="F514" s="35">
        <f t="shared" si="151"/>
        <v>34752000</v>
      </c>
    </row>
    <row r="515" spans="1:6" ht="15.75">
      <c r="A515" s="32" t="s">
        <v>54</v>
      </c>
      <c r="B515" s="33" t="s">
        <v>220</v>
      </c>
      <c r="C515" s="34">
        <f>SUM(C516:C518)</f>
        <v>0</v>
      </c>
      <c r="D515" s="34">
        <f t="shared" ref="D515:E515" si="169">SUM(D516:D518)</f>
        <v>0</v>
      </c>
      <c r="E515" s="34">
        <f t="shared" si="169"/>
        <v>17526000</v>
      </c>
      <c r="F515" s="35">
        <f t="shared" si="151"/>
        <v>17526000</v>
      </c>
    </row>
    <row r="516" spans="1:6" ht="15.75">
      <c r="A516" s="32" t="s">
        <v>10</v>
      </c>
      <c r="B516" s="33" t="s">
        <v>11</v>
      </c>
      <c r="C516" s="34">
        <v>0</v>
      </c>
      <c r="D516" s="34">
        <v>0</v>
      </c>
      <c r="E516" s="34">
        <v>3300000</v>
      </c>
      <c r="F516" s="35">
        <f t="shared" si="151"/>
        <v>3300000</v>
      </c>
    </row>
    <row r="517" spans="1:6" ht="15.75">
      <c r="A517" s="32" t="s">
        <v>33</v>
      </c>
      <c r="B517" s="33" t="s">
        <v>34</v>
      </c>
      <c r="C517" s="34">
        <v>0</v>
      </c>
      <c r="D517" s="34">
        <v>0</v>
      </c>
      <c r="E517" s="34">
        <v>2600000</v>
      </c>
      <c r="F517" s="35">
        <f t="shared" si="151"/>
        <v>2600000</v>
      </c>
    </row>
    <row r="518" spans="1:6" ht="15.75">
      <c r="A518" s="32" t="s">
        <v>12</v>
      </c>
      <c r="B518" s="33" t="s">
        <v>13</v>
      </c>
      <c r="C518" s="34">
        <v>0</v>
      </c>
      <c r="D518" s="34">
        <v>0</v>
      </c>
      <c r="E518" s="34">
        <v>11626000</v>
      </c>
      <c r="F518" s="35">
        <f t="shared" si="151"/>
        <v>11626000</v>
      </c>
    </row>
    <row r="519" spans="1:6" ht="15.75">
      <c r="A519" s="32" t="s">
        <v>56</v>
      </c>
      <c r="B519" s="33" t="s">
        <v>221</v>
      </c>
      <c r="C519" s="34">
        <f>SUM(C520:C521)</f>
        <v>0</v>
      </c>
      <c r="D519" s="34">
        <f t="shared" ref="D519:E519" si="170">SUM(D520:D521)</f>
        <v>0</v>
      </c>
      <c r="E519" s="34">
        <f t="shared" si="170"/>
        <v>17020000</v>
      </c>
      <c r="F519" s="35">
        <f t="shared" si="151"/>
        <v>17020000</v>
      </c>
    </row>
    <row r="520" spans="1:6" ht="15.75">
      <c r="A520" s="32" t="s">
        <v>10</v>
      </c>
      <c r="B520" s="33" t="s">
        <v>11</v>
      </c>
      <c r="C520" s="34">
        <v>0</v>
      </c>
      <c r="D520" s="34">
        <v>0</v>
      </c>
      <c r="E520" s="34">
        <v>6700000</v>
      </c>
      <c r="F520" s="35">
        <f t="shared" si="151"/>
        <v>6700000</v>
      </c>
    </row>
    <row r="521" spans="1:6" ht="15.75">
      <c r="A521" s="32" t="s">
        <v>12</v>
      </c>
      <c r="B521" s="33" t="s">
        <v>13</v>
      </c>
      <c r="C521" s="34">
        <v>0</v>
      </c>
      <c r="D521" s="34">
        <v>0</v>
      </c>
      <c r="E521" s="34">
        <v>10320000</v>
      </c>
      <c r="F521" s="35">
        <f t="shared" si="151"/>
        <v>10320000</v>
      </c>
    </row>
    <row r="522" spans="1:6" ht="15.75">
      <c r="A522" s="32" t="s">
        <v>58</v>
      </c>
      <c r="B522" s="33" t="s">
        <v>222</v>
      </c>
      <c r="C522" s="34">
        <f>SUM(C523:C525)</f>
        <v>0</v>
      </c>
      <c r="D522" s="34">
        <f t="shared" ref="D522:E522" si="171">SUM(D523:D525)</f>
        <v>0</v>
      </c>
      <c r="E522" s="34">
        <f t="shared" si="171"/>
        <v>353165000</v>
      </c>
      <c r="F522" s="35">
        <f t="shared" ref="F522:F585" si="172">SUM(C522:E522)</f>
        <v>353165000</v>
      </c>
    </row>
    <row r="523" spans="1:6" ht="15.75">
      <c r="A523" s="32" t="s">
        <v>10</v>
      </c>
      <c r="B523" s="33" t="s">
        <v>11</v>
      </c>
      <c r="C523" s="34">
        <v>0</v>
      </c>
      <c r="D523" s="34">
        <v>0</v>
      </c>
      <c r="E523" s="34">
        <v>29365000</v>
      </c>
      <c r="F523" s="35">
        <f t="shared" si="172"/>
        <v>29365000</v>
      </c>
    </row>
    <row r="524" spans="1:6" ht="15.75">
      <c r="A524" s="32" t="s">
        <v>28</v>
      </c>
      <c r="B524" s="33" t="s">
        <v>29</v>
      </c>
      <c r="C524" s="34">
        <v>0</v>
      </c>
      <c r="D524" s="34">
        <v>0</v>
      </c>
      <c r="E524" s="34">
        <v>280000000</v>
      </c>
      <c r="F524" s="35">
        <f t="shared" si="172"/>
        <v>280000000</v>
      </c>
    </row>
    <row r="525" spans="1:6" ht="15.75">
      <c r="A525" s="32" t="s">
        <v>12</v>
      </c>
      <c r="B525" s="33" t="s">
        <v>13</v>
      </c>
      <c r="C525" s="34">
        <v>0</v>
      </c>
      <c r="D525" s="34">
        <v>0</v>
      </c>
      <c r="E525" s="34">
        <v>43800000</v>
      </c>
      <c r="F525" s="35">
        <f t="shared" si="172"/>
        <v>43800000</v>
      </c>
    </row>
    <row r="526" spans="1:6" ht="15.75">
      <c r="A526" s="32" t="s">
        <v>60</v>
      </c>
      <c r="B526" s="33" t="s">
        <v>223</v>
      </c>
      <c r="C526" s="34">
        <f>SUM(C527:C529)</f>
        <v>0</v>
      </c>
      <c r="D526" s="34">
        <f t="shared" ref="D526:E526" si="173">SUM(D527:D529)</f>
        <v>0</v>
      </c>
      <c r="E526" s="34">
        <f t="shared" si="173"/>
        <v>41795000</v>
      </c>
      <c r="F526" s="35">
        <f t="shared" si="172"/>
        <v>41795000</v>
      </c>
    </row>
    <row r="527" spans="1:6" ht="15.75">
      <c r="A527" s="32" t="s">
        <v>10</v>
      </c>
      <c r="B527" s="33" t="s">
        <v>11</v>
      </c>
      <c r="C527" s="34">
        <v>0</v>
      </c>
      <c r="D527" s="34">
        <v>0</v>
      </c>
      <c r="E527" s="34">
        <v>8495000</v>
      </c>
      <c r="F527" s="35">
        <f t="shared" si="172"/>
        <v>8495000</v>
      </c>
    </row>
    <row r="528" spans="1:6" ht="15.75">
      <c r="A528" s="32" t="s">
        <v>28</v>
      </c>
      <c r="B528" s="33" t="s">
        <v>29</v>
      </c>
      <c r="C528" s="34">
        <v>0</v>
      </c>
      <c r="D528" s="34">
        <v>0</v>
      </c>
      <c r="E528" s="34">
        <v>25000000</v>
      </c>
      <c r="F528" s="35">
        <f t="shared" si="172"/>
        <v>25000000</v>
      </c>
    </row>
    <row r="529" spans="1:6" ht="15.75">
      <c r="A529" s="32" t="s">
        <v>12</v>
      </c>
      <c r="B529" s="33" t="s">
        <v>13</v>
      </c>
      <c r="C529" s="34">
        <v>0</v>
      </c>
      <c r="D529" s="34">
        <v>0</v>
      </c>
      <c r="E529" s="34">
        <v>8300000</v>
      </c>
      <c r="F529" s="35">
        <f t="shared" si="172"/>
        <v>8300000</v>
      </c>
    </row>
    <row r="530" spans="1:6" ht="15.75">
      <c r="A530" s="32" t="s">
        <v>62</v>
      </c>
      <c r="B530" s="33" t="s">
        <v>224</v>
      </c>
      <c r="C530" s="34">
        <f>SUM(C531:C533)</f>
        <v>0</v>
      </c>
      <c r="D530" s="34">
        <f t="shared" ref="D530:E530" si="174">SUM(D531:D533)</f>
        <v>0</v>
      </c>
      <c r="E530" s="34">
        <f t="shared" si="174"/>
        <v>25200000</v>
      </c>
      <c r="F530" s="35">
        <f t="shared" si="172"/>
        <v>25200000</v>
      </c>
    </row>
    <row r="531" spans="1:6" ht="15.75">
      <c r="A531" s="32" t="s">
        <v>10</v>
      </c>
      <c r="B531" s="33" t="s">
        <v>11</v>
      </c>
      <c r="C531" s="34">
        <v>0</v>
      </c>
      <c r="D531" s="34">
        <v>0</v>
      </c>
      <c r="E531" s="34">
        <v>8380000</v>
      </c>
      <c r="F531" s="35">
        <f t="shared" si="172"/>
        <v>8380000</v>
      </c>
    </row>
    <row r="532" spans="1:6" ht="15.75">
      <c r="A532" s="32" t="s">
        <v>33</v>
      </c>
      <c r="B532" s="33" t="s">
        <v>34</v>
      </c>
      <c r="C532" s="34">
        <v>0</v>
      </c>
      <c r="D532" s="34">
        <v>0</v>
      </c>
      <c r="E532" s="34">
        <v>5400000</v>
      </c>
      <c r="F532" s="35">
        <f t="shared" si="172"/>
        <v>5400000</v>
      </c>
    </row>
    <row r="533" spans="1:6" ht="15.75">
      <c r="A533" s="32" t="s">
        <v>12</v>
      </c>
      <c r="B533" s="33" t="s">
        <v>13</v>
      </c>
      <c r="C533" s="34">
        <v>0</v>
      </c>
      <c r="D533" s="34">
        <v>0</v>
      </c>
      <c r="E533" s="34">
        <v>11420000</v>
      </c>
      <c r="F533" s="35">
        <f t="shared" si="172"/>
        <v>11420000</v>
      </c>
    </row>
    <row r="534" spans="1:6" ht="15.75">
      <c r="A534" s="32" t="s">
        <v>122</v>
      </c>
      <c r="B534" s="33" t="s">
        <v>225</v>
      </c>
      <c r="C534" s="34">
        <f>SUM(C535:C538)</f>
        <v>0</v>
      </c>
      <c r="D534" s="34">
        <f t="shared" ref="D534:E534" si="175">SUM(D535:D538)</f>
        <v>0</v>
      </c>
      <c r="E534" s="34">
        <f t="shared" si="175"/>
        <v>27266000</v>
      </c>
      <c r="F534" s="35">
        <f t="shared" si="172"/>
        <v>27266000</v>
      </c>
    </row>
    <row r="535" spans="1:6" ht="15.75">
      <c r="A535" s="32" t="s">
        <v>10</v>
      </c>
      <c r="B535" s="33" t="s">
        <v>11</v>
      </c>
      <c r="C535" s="34">
        <v>0</v>
      </c>
      <c r="D535" s="34">
        <v>0</v>
      </c>
      <c r="E535" s="34">
        <v>2466000</v>
      </c>
      <c r="F535" s="35">
        <f t="shared" si="172"/>
        <v>2466000</v>
      </c>
    </row>
    <row r="536" spans="1:6" ht="15.75">
      <c r="A536" s="32" t="s">
        <v>28</v>
      </c>
      <c r="B536" s="33" t="s">
        <v>29</v>
      </c>
      <c r="C536" s="34">
        <v>0</v>
      </c>
      <c r="D536" s="34">
        <v>0</v>
      </c>
      <c r="E536" s="34">
        <v>17500000</v>
      </c>
      <c r="F536" s="35">
        <f t="shared" si="172"/>
        <v>17500000</v>
      </c>
    </row>
    <row r="537" spans="1:6" ht="15.75">
      <c r="A537" s="32" t="s">
        <v>33</v>
      </c>
      <c r="B537" s="33" t="s">
        <v>34</v>
      </c>
      <c r="C537" s="34">
        <v>0</v>
      </c>
      <c r="D537" s="34">
        <v>0</v>
      </c>
      <c r="E537" s="34">
        <v>4500000</v>
      </c>
      <c r="F537" s="35">
        <f t="shared" si="172"/>
        <v>4500000</v>
      </c>
    </row>
    <row r="538" spans="1:6" ht="15.75">
      <c r="A538" s="32" t="s">
        <v>12</v>
      </c>
      <c r="B538" s="33" t="s">
        <v>13</v>
      </c>
      <c r="C538" s="34">
        <v>0</v>
      </c>
      <c r="D538" s="34">
        <v>0</v>
      </c>
      <c r="E538" s="34">
        <v>2800000</v>
      </c>
      <c r="F538" s="35">
        <f t="shared" si="172"/>
        <v>2800000</v>
      </c>
    </row>
    <row r="539" spans="1:6" ht="15.75">
      <c r="A539" s="32" t="s">
        <v>124</v>
      </c>
      <c r="B539" s="33" t="s">
        <v>226</v>
      </c>
      <c r="C539" s="34">
        <f>SUM(C540:C542)</f>
        <v>0</v>
      </c>
      <c r="D539" s="34">
        <f t="shared" ref="D539:E539" si="176">SUM(D540:D542)</f>
        <v>0</v>
      </c>
      <c r="E539" s="34">
        <f t="shared" si="176"/>
        <v>59666000</v>
      </c>
      <c r="F539" s="35">
        <f t="shared" si="172"/>
        <v>59666000</v>
      </c>
    </row>
    <row r="540" spans="1:6" ht="15.75">
      <c r="A540" s="32" t="s">
        <v>10</v>
      </c>
      <c r="B540" s="33" t="s">
        <v>11</v>
      </c>
      <c r="C540" s="34">
        <v>0</v>
      </c>
      <c r="D540" s="34">
        <v>0</v>
      </c>
      <c r="E540" s="34">
        <v>8475000</v>
      </c>
      <c r="F540" s="35">
        <f t="shared" si="172"/>
        <v>8475000</v>
      </c>
    </row>
    <row r="541" spans="1:6" ht="15.75">
      <c r="A541" s="32" t="s">
        <v>33</v>
      </c>
      <c r="B541" s="33" t="s">
        <v>34</v>
      </c>
      <c r="C541" s="34">
        <v>0</v>
      </c>
      <c r="D541" s="34">
        <v>0</v>
      </c>
      <c r="E541" s="34">
        <v>12800000</v>
      </c>
      <c r="F541" s="35">
        <f t="shared" si="172"/>
        <v>12800000</v>
      </c>
    </row>
    <row r="542" spans="1:6" ht="15.75">
      <c r="A542" s="32" t="s">
        <v>12</v>
      </c>
      <c r="B542" s="33" t="s">
        <v>13</v>
      </c>
      <c r="C542" s="34">
        <v>0</v>
      </c>
      <c r="D542" s="34">
        <v>0</v>
      </c>
      <c r="E542" s="34">
        <v>38391000</v>
      </c>
      <c r="F542" s="35">
        <f t="shared" si="172"/>
        <v>38391000</v>
      </c>
    </row>
    <row r="543" spans="1:6" ht="31.5">
      <c r="A543" s="32" t="s">
        <v>126</v>
      </c>
      <c r="B543" s="33" t="s">
        <v>227</v>
      </c>
      <c r="C543" s="34">
        <f>SUM(C544:C547)</f>
        <v>0</v>
      </c>
      <c r="D543" s="34">
        <f t="shared" ref="D543:E543" si="177">SUM(D544:D547)</f>
        <v>0</v>
      </c>
      <c r="E543" s="34">
        <f t="shared" si="177"/>
        <v>131240000</v>
      </c>
      <c r="F543" s="35">
        <f t="shared" si="172"/>
        <v>131240000</v>
      </c>
    </row>
    <row r="544" spans="1:6" ht="15.75">
      <c r="A544" s="32" t="s">
        <v>10</v>
      </c>
      <c r="B544" s="33" t="s">
        <v>11</v>
      </c>
      <c r="C544" s="34">
        <v>0</v>
      </c>
      <c r="D544" s="34">
        <v>0</v>
      </c>
      <c r="E544" s="34">
        <v>11400000</v>
      </c>
      <c r="F544" s="35">
        <f t="shared" si="172"/>
        <v>11400000</v>
      </c>
    </row>
    <row r="545" spans="1:6" ht="15.75">
      <c r="A545" s="32" t="s">
        <v>83</v>
      </c>
      <c r="B545" s="33" t="s">
        <v>84</v>
      </c>
      <c r="C545" s="34">
        <v>0</v>
      </c>
      <c r="D545" s="34">
        <v>0</v>
      </c>
      <c r="E545" s="34">
        <v>108000000</v>
      </c>
      <c r="F545" s="35">
        <f t="shared" si="172"/>
        <v>108000000</v>
      </c>
    </row>
    <row r="546" spans="1:6" ht="15.75">
      <c r="A546" s="32" t="s">
        <v>33</v>
      </c>
      <c r="B546" s="33" t="s">
        <v>34</v>
      </c>
      <c r="C546" s="34">
        <v>0</v>
      </c>
      <c r="D546" s="34">
        <v>0</v>
      </c>
      <c r="E546" s="34">
        <v>6400000</v>
      </c>
      <c r="F546" s="35">
        <f t="shared" si="172"/>
        <v>6400000</v>
      </c>
    </row>
    <row r="547" spans="1:6" ht="15.75">
      <c r="A547" s="32" t="s">
        <v>12</v>
      </c>
      <c r="B547" s="33" t="s">
        <v>13</v>
      </c>
      <c r="C547" s="34">
        <v>0</v>
      </c>
      <c r="D547" s="34">
        <v>0</v>
      </c>
      <c r="E547" s="34">
        <v>5440000</v>
      </c>
      <c r="F547" s="35">
        <f t="shared" si="172"/>
        <v>5440000</v>
      </c>
    </row>
    <row r="548" spans="1:6" ht="15.75">
      <c r="A548" s="32" t="s">
        <v>128</v>
      </c>
      <c r="B548" s="33" t="s">
        <v>228</v>
      </c>
      <c r="C548" s="34">
        <f>SUM(C549:C551)</f>
        <v>0</v>
      </c>
      <c r="D548" s="34">
        <f t="shared" ref="D548:E548" si="178">SUM(D549:D551)</f>
        <v>0</v>
      </c>
      <c r="E548" s="34">
        <f t="shared" si="178"/>
        <v>25075000</v>
      </c>
      <c r="F548" s="35">
        <f t="shared" si="172"/>
        <v>25075000</v>
      </c>
    </row>
    <row r="549" spans="1:6" ht="15.75">
      <c r="A549" s="32" t="s">
        <v>10</v>
      </c>
      <c r="B549" s="33" t="s">
        <v>11</v>
      </c>
      <c r="C549" s="34">
        <v>0</v>
      </c>
      <c r="D549" s="34">
        <v>0</v>
      </c>
      <c r="E549" s="34">
        <v>4875000</v>
      </c>
      <c r="F549" s="35">
        <f t="shared" si="172"/>
        <v>4875000</v>
      </c>
    </row>
    <row r="550" spans="1:6" ht="15.75">
      <c r="A550" s="32" t="s">
        <v>33</v>
      </c>
      <c r="B550" s="33" t="s">
        <v>34</v>
      </c>
      <c r="C550" s="34">
        <v>0</v>
      </c>
      <c r="D550" s="34">
        <v>0</v>
      </c>
      <c r="E550" s="34">
        <v>8300000</v>
      </c>
      <c r="F550" s="35">
        <f t="shared" si="172"/>
        <v>8300000</v>
      </c>
    </row>
    <row r="551" spans="1:6" ht="15.75">
      <c r="A551" s="32" t="s">
        <v>12</v>
      </c>
      <c r="B551" s="33" t="s">
        <v>13</v>
      </c>
      <c r="C551" s="34">
        <v>0</v>
      </c>
      <c r="D551" s="34">
        <v>0</v>
      </c>
      <c r="E551" s="34">
        <v>11900000</v>
      </c>
      <c r="F551" s="35">
        <f t="shared" si="172"/>
        <v>11900000</v>
      </c>
    </row>
    <row r="552" spans="1:6" ht="15.75">
      <c r="A552" s="32" t="s">
        <v>145</v>
      </c>
      <c r="B552" s="33" t="s">
        <v>229</v>
      </c>
      <c r="C552" s="34">
        <f>SUM(C553:C555)</f>
        <v>0</v>
      </c>
      <c r="D552" s="34">
        <f t="shared" ref="D552:E552" si="179">SUM(D553:D555)</f>
        <v>0</v>
      </c>
      <c r="E552" s="34">
        <f t="shared" si="179"/>
        <v>217576000</v>
      </c>
      <c r="F552" s="35">
        <f t="shared" si="172"/>
        <v>217576000</v>
      </c>
    </row>
    <row r="553" spans="1:6" ht="15.75">
      <c r="A553" s="32" t="s">
        <v>10</v>
      </c>
      <c r="B553" s="33" t="s">
        <v>11</v>
      </c>
      <c r="C553" s="34">
        <v>0</v>
      </c>
      <c r="D553" s="34">
        <v>0</v>
      </c>
      <c r="E553" s="34">
        <v>1380000</v>
      </c>
      <c r="F553" s="35">
        <f t="shared" si="172"/>
        <v>1380000</v>
      </c>
    </row>
    <row r="554" spans="1:6" ht="15.75">
      <c r="A554" s="32" t="s">
        <v>28</v>
      </c>
      <c r="B554" s="33" t="s">
        <v>29</v>
      </c>
      <c r="C554" s="34">
        <v>0</v>
      </c>
      <c r="D554" s="34">
        <v>0</v>
      </c>
      <c r="E554" s="34">
        <v>120000000</v>
      </c>
      <c r="F554" s="35">
        <f t="shared" si="172"/>
        <v>120000000</v>
      </c>
    </row>
    <row r="555" spans="1:6" ht="15.75">
      <c r="A555" s="32" t="s">
        <v>12</v>
      </c>
      <c r="B555" s="33" t="s">
        <v>13</v>
      </c>
      <c r="C555" s="34">
        <v>0</v>
      </c>
      <c r="D555" s="34">
        <v>0</v>
      </c>
      <c r="E555" s="34">
        <v>96196000</v>
      </c>
      <c r="F555" s="35">
        <f t="shared" si="172"/>
        <v>96196000</v>
      </c>
    </row>
    <row r="556" spans="1:6" ht="15.75">
      <c r="A556" s="32" t="s">
        <v>147</v>
      </c>
      <c r="B556" s="33" t="s">
        <v>230</v>
      </c>
      <c r="C556" s="34">
        <f>SUM(C557:C558)</f>
        <v>0</v>
      </c>
      <c r="D556" s="34">
        <f t="shared" ref="D556:E556" si="180">SUM(D557:D558)</f>
        <v>0</v>
      </c>
      <c r="E556" s="34">
        <f t="shared" si="180"/>
        <v>19800000</v>
      </c>
      <c r="F556" s="35">
        <f t="shared" si="172"/>
        <v>19800000</v>
      </c>
    </row>
    <row r="557" spans="1:6" ht="15.75">
      <c r="A557" s="32" t="s">
        <v>10</v>
      </c>
      <c r="B557" s="33" t="s">
        <v>11</v>
      </c>
      <c r="C557" s="34">
        <v>0</v>
      </c>
      <c r="D557" s="34">
        <v>0</v>
      </c>
      <c r="E557" s="34">
        <v>3540000</v>
      </c>
      <c r="F557" s="35">
        <f t="shared" si="172"/>
        <v>3540000</v>
      </c>
    </row>
    <row r="558" spans="1:6" ht="15.75">
      <c r="A558" s="32" t="s">
        <v>12</v>
      </c>
      <c r="B558" s="33" t="s">
        <v>13</v>
      </c>
      <c r="C558" s="34">
        <v>0</v>
      </c>
      <c r="D558" s="34">
        <v>0</v>
      </c>
      <c r="E558" s="34">
        <v>16260000</v>
      </c>
      <c r="F558" s="35">
        <f t="shared" si="172"/>
        <v>16260000</v>
      </c>
    </row>
    <row r="559" spans="1:6" ht="15.75">
      <c r="A559" s="32" t="s">
        <v>165</v>
      </c>
      <c r="B559" s="33" t="s">
        <v>231</v>
      </c>
      <c r="C559" s="34">
        <f>SUM(C560:C563)</f>
        <v>0</v>
      </c>
      <c r="D559" s="34">
        <f t="shared" ref="D559:E559" si="181">SUM(D560:D563)</f>
        <v>0</v>
      </c>
      <c r="E559" s="34">
        <f t="shared" si="181"/>
        <v>120322000</v>
      </c>
      <c r="F559" s="35">
        <f t="shared" si="172"/>
        <v>120322000</v>
      </c>
    </row>
    <row r="560" spans="1:6" ht="15.75">
      <c r="A560" s="32" t="s">
        <v>10</v>
      </c>
      <c r="B560" s="33" t="s">
        <v>11</v>
      </c>
      <c r="C560" s="34">
        <v>0</v>
      </c>
      <c r="D560" s="34">
        <v>0</v>
      </c>
      <c r="E560" s="34">
        <v>20800000</v>
      </c>
      <c r="F560" s="35">
        <f t="shared" si="172"/>
        <v>20800000</v>
      </c>
    </row>
    <row r="561" spans="1:6" ht="15.75">
      <c r="A561" s="32" t="s">
        <v>28</v>
      </c>
      <c r="B561" s="33" t="s">
        <v>29</v>
      </c>
      <c r="C561" s="34">
        <v>0</v>
      </c>
      <c r="D561" s="34">
        <v>0</v>
      </c>
      <c r="E561" s="34">
        <v>9000000</v>
      </c>
      <c r="F561" s="35">
        <f t="shared" si="172"/>
        <v>9000000</v>
      </c>
    </row>
    <row r="562" spans="1:6" ht="15.75">
      <c r="A562" s="32" t="s">
        <v>33</v>
      </c>
      <c r="B562" s="33" t="s">
        <v>34</v>
      </c>
      <c r="C562" s="34">
        <v>0</v>
      </c>
      <c r="D562" s="34">
        <v>0</v>
      </c>
      <c r="E562" s="34">
        <v>11500000</v>
      </c>
      <c r="F562" s="35">
        <f t="shared" si="172"/>
        <v>11500000</v>
      </c>
    </row>
    <row r="563" spans="1:6" ht="15.75">
      <c r="A563" s="32" t="s">
        <v>12</v>
      </c>
      <c r="B563" s="33" t="s">
        <v>13</v>
      </c>
      <c r="C563" s="34">
        <v>0</v>
      </c>
      <c r="D563" s="34">
        <v>0</v>
      </c>
      <c r="E563" s="34">
        <v>79022000</v>
      </c>
      <c r="F563" s="35">
        <f t="shared" si="172"/>
        <v>79022000</v>
      </c>
    </row>
    <row r="564" spans="1:6" ht="31.5">
      <c r="A564" s="32" t="s">
        <v>166</v>
      </c>
      <c r="B564" s="33" t="s">
        <v>232</v>
      </c>
      <c r="C564" s="34">
        <f>SUM(C565:C566)</f>
        <v>0</v>
      </c>
      <c r="D564" s="34">
        <f t="shared" ref="D564:E564" si="182">SUM(D565:D566)</f>
        <v>0</v>
      </c>
      <c r="E564" s="34">
        <f t="shared" si="182"/>
        <v>43814000</v>
      </c>
      <c r="F564" s="35">
        <f t="shared" si="172"/>
        <v>43814000</v>
      </c>
    </row>
    <row r="565" spans="1:6" ht="15.75">
      <c r="A565" s="32" t="s">
        <v>10</v>
      </c>
      <c r="B565" s="33" t="s">
        <v>11</v>
      </c>
      <c r="C565" s="34">
        <v>0</v>
      </c>
      <c r="D565" s="34">
        <v>0</v>
      </c>
      <c r="E565" s="34">
        <v>10860000</v>
      </c>
      <c r="F565" s="35">
        <f t="shared" si="172"/>
        <v>10860000</v>
      </c>
    </row>
    <row r="566" spans="1:6" ht="15.75">
      <c r="A566" s="32" t="s">
        <v>12</v>
      </c>
      <c r="B566" s="33" t="s">
        <v>13</v>
      </c>
      <c r="C566" s="34">
        <v>0</v>
      </c>
      <c r="D566" s="34">
        <v>0</v>
      </c>
      <c r="E566" s="34">
        <v>32954000</v>
      </c>
      <c r="F566" s="35">
        <f t="shared" si="172"/>
        <v>32954000</v>
      </c>
    </row>
    <row r="567" spans="1:6" ht="15.75">
      <c r="A567" s="32" t="s">
        <v>233</v>
      </c>
      <c r="B567" s="33" t="s">
        <v>234</v>
      </c>
      <c r="C567" s="34">
        <f>SUM(C568:C570)</f>
        <v>0</v>
      </c>
      <c r="D567" s="34">
        <f t="shared" ref="D567:E567" si="183">SUM(D568:D570)</f>
        <v>0</v>
      </c>
      <c r="E567" s="34">
        <f t="shared" si="183"/>
        <v>40115000</v>
      </c>
      <c r="F567" s="35">
        <f t="shared" si="172"/>
        <v>40115000</v>
      </c>
    </row>
    <row r="568" spans="1:6" ht="15.75">
      <c r="A568" s="32" t="s">
        <v>10</v>
      </c>
      <c r="B568" s="33" t="s">
        <v>11</v>
      </c>
      <c r="C568" s="34">
        <v>0</v>
      </c>
      <c r="D568" s="34">
        <v>0</v>
      </c>
      <c r="E568" s="34">
        <v>11250000</v>
      </c>
      <c r="F568" s="35">
        <f t="shared" si="172"/>
        <v>11250000</v>
      </c>
    </row>
    <row r="569" spans="1:6" ht="15.75">
      <c r="A569" s="32" t="s">
        <v>33</v>
      </c>
      <c r="B569" s="33" t="s">
        <v>34</v>
      </c>
      <c r="C569" s="34">
        <v>0</v>
      </c>
      <c r="D569" s="34">
        <v>0</v>
      </c>
      <c r="E569" s="34">
        <v>13500000</v>
      </c>
      <c r="F569" s="35">
        <f t="shared" si="172"/>
        <v>13500000</v>
      </c>
    </row>
    <row r="570" spans="1:6" ht="15.75">
      <c r="A570" s="32" t="s">
        <v>12</v>
      </c>
      <c r="B570" s="33" t="s">
        <v>13</v>
      </c>
      <c r="C570" s="34">
        <v>0</v>
      </c>
      <c r="D570" s="34">
        <v>0</v>
      </c>
      <c r="E570" s="34">
        <v>15365000</v>
      </c>
      <c r="F570" s="35">
        <f t="shared" si="172"/>
        <v>15365000</v>
      </c>
    </row>
    <row r="571" spans="1:6" ht="15.75">
      <c r="A571" s="32" t="s">
        <v>235</v>
      </c>
      <c r="B571" s="33" t="s">
        <v>236</v>
      </c>
      <c r="C571" s="34">
        <f>C572</f>
        <v>0</v>
      </c>
      <c r="D571" s="34">
        <f t="shared" ref="D571:E571" si="184">D572</f>
        <v>0</v>
      </c>
      <c r="E571" s="34">
        <f t="shared" si="184"/>
        <v>325752000</v>
      </c>
      <c r="F571" s="35">
        <f t="shared" si="172"/>
        <v>325752000</v>
      </c>
    </row>
    <row r="572" spans="1:6" ht="15.75">
      <c r="A572" s="32" t="s">
        <v>30</v>
      </c>
      <c r="B572" s="33" t="s">
        <v>31</v>
      </c>
      <c r="C572" s="34">
        <v>0</v>
      </c>
      <c r="D572" s="34">
        <v>0</v>
      </c>
      <c r="E572" s="34">
        <v>325752000</v>
      </c>
      <c r="F572" s="35">
        <f t="shared" si="172"/>
        <v>325752000</v>
      </c>
    </row>
    <row r="573" spans="1:6" ht="15.75">
      <c r="A573" s="32" t="s">
        <v>237</v>
      </c>
      <c r="B573" s="33" t="s">
        <v>238</v>
      </c>
      <c r="C573" s="34">
        <f>C574</f>
        <v>0</v>
      </c>
      <c r="D573" s="34">
        <f t="shared" ref="D573:E573" si="185">D574</f>
        <v>0</v>
      </c>
      <c r="E573" s="34">
        <f t="shared" si="185"/>
        <v>180000000</v>
      </c>
      <c r="F573" s="35">
        <f t="shared" si="172"/>
        <v>180000000</v>
      </c>
    </row>
    <row r="574" spans="1:6" ht="15.75">
      <c r="A574" s="32" t="s">
        <v>239</v>
      </c>
      <c r="B574" s="33" t="s">
        <v>240</v>
      </c>
      <c r="C574" s="34">
        <v>0</v>
      </c>
      <c r="D574" s="34">
        <v>0</v>
      </c>
      <c r="E574" s="34">
        <v>180000000</v>
      </c>
      <c r="F574" s="35">
        <f t="shared" si="172"/>
        <v>180000000</v>
      </c>
    </row>
    <row r="575" spans="1:6" s="6" customFormat="1" ht="15.75">
      <c r="A575" s="28" t="s">
        <v>14</v>
      </c>
      <c r="B575" s="29" t="s">
        <v>241</v>
      </c>
      <c r="C575" s="30">
        <f>SUM(C576:C579)</f>
        <v>0</v>
      </c>
      <c r="D575" s="30">
        <f t="shared" ref="D575:E575" si="186">SUM(D576:D579)</f>
        <v>0</v>
      </c>
      <c r="E575" s="30">
        <f t="shared" si="186"/>
        <v>3402719000</v>
      </c>
      <c r="F575" s="31">
        <f t="shared" si="172"/>
        <v>3402719000</v>
      </c>
    </row>
    <row r="576" spans="1:6" ht="15.75">
      <c r="A576" s="32" t="s">
        <v>10</v>
      </c>
      <c r="B576" s="33" t="s">
        <v>11</v>
      </c>
      <c r="C576" s="34">
        <v>0</v>
      </c>
      <c r="D576" s="34">
        <v>0</v>
      </c>
      <c r="E576" s="34">
        <v>466139000</v>
      </c>
      <c r="F576" s="35">
        <f t="shared" si="172"/>
        <v>466139000</v>
      </c>
    </row>
    <row r="577" spans="1:6" ht="15.75">
      <c r="A577" s="32" t="s">
        <v>83</v>
      </c>
      <c r="B577" s="33" t="s">
        <v>84</v>
      </c>
      <c r="C577" s="34">
        <v>0</v>
      </c>
      <c r="D577" s="34">
        <v>0</v>
      </c>
      <c r="E577" s="34">
        <v>1754840000</v>
      </c>
      <c r="F577" s="35">
        <f t="shared" si="172"/>
        <v>1754840000</v>
      </c>
    </row>
    <row r="578" spans="1:6" ht="15.75">
      <c r="A578" s="32" t="s">
        <v>12</v>
      </c>
      <c r="B578" s="33" t="s">
        <v>13</v>
      </c>
      <c r="C578" s="34">
        <v>0</v>
      </c>
      <c r="D578" s="34">
        <v>0</v>
      </c>
      <c r="E578" s="34">
        <v>1144240000</v>
      </c>
      <c r="F578" s="35">
        <f t="shared" si="172"/>
        <v>1144240000</v>
      </c>
    </row>
    <row r="579" spans="1:6" ht="15.75">
      <c r="A579" s="32" t="s">
        <v>68</v>
      </c>
      <c r="B579" s="33" t="s">
        <v>69</v>
      </c>
      <c r="C579" s="34">
        <v>0</v>
      </c>
      <c r="D579" s="34">
        <v>0</v>
      </c>
      <c r="E579" s="34">
        <v>37500000</v>
      </c>
      <c r="F579" s="35">
        <f t="shared" si="172"/>
        <v>37500000</v>
      </c>
    </row>
    <row r="580" spans="1:6" s="6" customFormat="1" ht="15.75">
      <c r="A580" s="28" t="s">
        <v>20</v>
      </c>
      <c r="B580" s="29" t="s">
        <v>242</v>
      </c>
      <c r="C580" s="30">
        <f>SUM(C581,C586)</f>
        <v>0</v>
      </c>
      <c r="D580" s="30">
        <f t="shared" ref="D580:E580" si="187">SUM(D581,D586)</f>
        <v>0</v>
      </c>
      <c r="E580" s="30">
        <f t="shared" si="187"/>
        <v>3390687000</v>
      </c>
      <c r="F580" s="31">
        <f t="shared" si="172"/>
        <v>3390687000</v>
      </c>
    </row>
    <row r="581" spans="1:6" ht="15.75">
      <c r="A581" s="32" t="s">
        <v>16</v>
      </c>
      <c r="B581" s="33" t="s">
        <v>243</v>
      </c>
      <c r="C581" s="34">
        <f>SUM(C582:C585)</f>
        <v>0</v>
      </c>
      <c r="D581" s="34">
        <f t="shared" ref="D581:E581" si="188">SUM(D582:D585)</f>
        <v>0</v>
      </c>
      <c r="E581" s="34">
        <f t="shared" si="188"/>
        <v>3335087000</v>
      </c>
      <c r="F581" s="35">
        <f t="shared" si="172"/>
        <v>3335087000</v>
      </c>
    </row>
    <row r="582" spans="1:6" ht="15.75">
      <c r="A582" s="32" t="s">
        <v>10</v>
      </c>
      <c r="B582" s="33" t="s">
        <v>11</v>
      </c>
      <c r="C582" s="34">
        <v>0</v>
      </c>
      <c r="D582" s="34">
        <v>0</v>
      </c>
      <c r="E582" s="34">
        <v>697357000</v>
      </c>
      <c r="F582" s="35">
        <f t="shared" si="172"/>
        <v>697357000</v>
      </c>
    </row>
    <row r="583" spans="1:6" ht="15.75">
      <c r="A583" s="32" t="s">
        <v>83</v>
      </c>
      <c r="B583" s="33" t="s">
        <v>84</v>
      </c>
      <c r="C583" s="34">
        <v>0</v>
      </c>
      <c r="D583" s="34">
        <v>0</v>
      </c>
      <c r="E583" s="34">
        <v>1609860000</v>
      </c>
      <c r="F583" s="35">
        <f t="shared" si="172"/>
        <v>1609860000</v>
      </c>
    </row>
    <row r="584" spans="1:6" ht="15.75">
      <c r="A584" s="32" t="s">
        <v>12</v>
      </c>
      <c r="B584" s="33" t="s">
        <v>13</v>
      </c>
      <c r="C584" s="34">
        <v>0</v>
      </c>
      <c r="D584" s="34">
        <v>0</v>
      </c>
      <c r="E584" s="34">
        <v>1009120000</v>
      </c>
      <c r="F584" s="35">
        <f t="shared" si="172"/>
        <v>1009120000</v>
      </c>
    </row>
    <row r="585" spans="1:6" ht="15.75">
      <c r="A585" s="32" t="s">
        <v>68</v>
      </c>
      <c r="B585" s="33" t="s">
        <v>69</v>
      </c>
      <c r="C585" s="34">
        <v>0</v>
      </c>
      <c r="D585" s="34">
        <v>0</v>
      </c>
      <c r="E585" s="34">
        <v>18750000</v>
      </c>
      <c r="F585" s="35">
        <f t="shared" si="172"/>
        <v>18750000</v>
      </c>
    </row>
    <row r="586" spans="1:6" ht="15.75">
      <c r="A586" s="32" t="s">
        <v>18</v>
      </c>
      <c r="B586" s="33" t="s">
        <v>244</v>
      </c>
      <c r="C586" s="34">
        <f>SUM(C587:C589)</f>
        <v>0</v>
      </c>
      <c r="D586" s="34">
        <f t="shared" ref="D586:E586" si="189">SUM(D587:D589)</f>
        <v>0</v>
      </c>
      <c r="E586" s="34">
        <f t="shared" si="189"/>
        <v>55600000</v>
      </c>
      <c r="F586" s="35">
        <f t="shared" ref="F586:F649" si="190">SUM(C586:E586)</f>
        <v>55600000</v>
      </c>
    </row>
    <row r="587" spans="1:6" ht="15.75">
      <c r="A587" s="32" t="s">
        <v>10</v>
      </c>
      <c r="B587" s="33" t="s">
        <v>11</v>
      </c>
      <c r="C587" s="34">
        <v>0</v>
      </c>
      <c r="D587" s="34">
        <v>0</v>
      </c>
      <c r="E587" s="34">
        <v>17410000</v>
      </c>
      <c r="F587" s="35">
        <f t="shared" si="190"/>
        <v>17410000</v>
      </c>
    </row>
    <row r="588" spans="1:6" ht="15.75">
      <c r="A588" s="32" t="s">
        <v>33</v>
      </c>
      <c r="B588" s="33" t="s">
        <v>34</v>
      </c>
      <c r="C588" s="34">
        <v>0</v>
      </c>
      <c r="D588" s="34">
        <v>0</v>
      </c>
      <c r="E588" s="34">
        <v>11700000</v>
      </c>
      <c r="F588" s="35">
        <f t="shared" si="190"/>
        <v>11700000</v>
      </c>
    </row>
    <row r="589" spans="1:6" ht="15.75">
      <c r="A589" s="32" t="s">
        <v>12</v>
      </c>
      <c r="B589" s="33" t="s">
        <v>13</v>
      </c>
      <c r="C589" s="34">
        <v>0</v>
      </c>
      <c r="D589" s="34">
        <v>0</v>
      </c>
      <c r="E589" s="34">
        <v>26490000</v>
      </c>
      <c r="F589" s="35">
        <f t="shared" si="190"/>
        <v>26490000</v>
      </c>
    </row>
    <row r="590" spans="1:6" s="6" customFormat="1" ht="15.75">
      <c r="A590" s="28" t="s">
        <v>94</v>
      </c>
      <c r="B590" s="29" t="s">
        <v>178</v>
      </c>
      <c r="C590" s="30">
        <f>SUM(C591,C597)</f>
        <v>0</v>
      </c>
      <c r="D590" s="30">
        <f t="shared" ref="D590:E590" si="191">SUM(D591,D597)</f>
        <v>0</v>
      </c>
      <c r="E590" s="30">
        <f t="shared" si="191"/>
        <v>422638000</v>
      </c>
      <c r="F590" s="31">
        <f t="shared" si="190"/>
        <v>422638000</v>
      </c>
    </row>
    <row r="591" spans="1:6" ht="15.75">
      <c r="A591" s="32" t="s">
        <v>16</v>
      </c>
      <c r="B591" s="33" t="s">
        <v>245</v>
      </c>
      <c r="C591" s="34">
        <f>SUM(C592:C596)</f>
        <v>0</v>
      </c>
      <c r="D591" s="34">
        <f t="shared" ref="D591:E591" si="192">SUM(D592:D596)</f>
        <v>0</v>
      </c>
      <c r="E591" s="34">
        <f t="shared" si="192"/>
        <v>302832000</v>
      </c>
      <c r="F591" s="35">
        <f t="shared" si="190"/>
        <v>302832000</v>
      </c>
    </row>
    <row r="592" spans="1:6" ht="15.75">
      <c r="A592" s="32" t="s">
        <v>10</v>
      </c>
      <c r="B592" s="33" t="s">
        <v>11</v>
      </c>
      <c r="C592" s="34">
        <v>0</v>
      </c>
      <c r="D592" s="34">
        <v>0</v>
      </c>
      <c r="E592" s="34">
        <v>16472000</v>
      </c>
      <c r="F592" s="35">
        <f t="shared" si="190"/>
        <v>16472000</v>
      </c>
    </row>
    <row r="593" spans="1:6" ht="15.75">
      <c r="A593" s="32" t="s">
        <v>28</v>
      </c>
      <c r="B593" s="33" t="s">
        <v>29</v>
      </c>
      <c r="C593" s="34">
        <v>0</v>
      </c>
      <c r="D593" s="34">
        <v>0</v>
      </c>
      <c r="E593" s="34">
        <v>245700000</v>
      </c>
      <c r="F593" s="35">
        <f t="shared" si="190"/>
        <v>245700000</v>
      </c>
    </row>
    <row r="594" spans="1:6" ht="15.75">
      <c r="A594" s="32" t="s">
        <v>77</v>
      </c>
      <c r="B594" s="33" t="s">
        <v>78</v>
      </c>
      <c r="C594" s="34">
        <v>0</v>
      </c>
      <c r="D594" s="34">
        <v>0</v>
      </c>
      <c r="E594" s="34">
        <v>8250000</v>
      </c>
      <c r="F594" s="35">
        <f t="shared" si="190"/>
        <v>8250000</v>
      </c>
    </row>
    <row r="595" spans="1:6" ht="15.75">
      <c r="A595" s="32" t="s">
        <v>33</v>
      </c>
      <c r="B595" s="33" t="s">
        <v>34</v>
      </c>
      <c r="C595" s="34">
        <v>0</v>
      </c>
      <c r="D595" s="34">
        <v>0</v>
      </c>
      <c r="E595" s="34">
        <v>5000000</v>
      </c>
      <c r="F595" s="35">
        <f t="shared" si="190"/>
        <v>5000000</v>
      </c>
    </row>
    <row r="596" spans="1:6" ht="15.75">
      <c r="A596" s="32" t="s">
        <v>12</v>
      </c>
      <c r="B596" s="33" t="s">
        <v>13</v>
      </c>
      <c r="C596" s="34">
        <v>0</v>
      </c>
      <c r="D596" s="34">
        <v>0</v>
      </c>
      <c r="E596" s="34">
        <v>27410000</v>
      </c>
      <c r="F596" s="35">
        <f t="shared" si="190"/>
        <v>27410000</v>
      </c>
    </row>
    <row r="597" spans="1:6" ht="15.75">
      <c r="A597" s="32" t="s">
        <v>18</v>
      </c>
      <c r="B597" s="33" t="s">
        <v>246</v>
      </c>
      <c r="C597" s="34">
        <f>SUM(C598:C602)</f>
        <v>0</v>
      </c>
      <c r="D597" s="34">
        <f t="shared" ref="D597:E597" si="193">SUM(D598:D602)</f>
        <v>0</v>
      </c>
      <c r="E597" s="34">
        <f t="shared" si="193"/>
        <v>119806000</v>
      </c>
      <c r="F597" s="35">
        <f t="shared" si="190"/>
        <v>119806000</v>
      </c>
    </row>
    <row r="598" spans="1:6" ht="15.75">
      <c r="A598" s="32" t="s">
        <v>10</v>
      </c>
      <c r="B598" s="33" t="s">
        <v>11</v>
      </c>
      <c r="C598" s="34">
        <v>0</v>
      </c>
      <c r="D598" s="34">
        <v>0</v>
      </c>
      <c r="E598" s="34">
        <v>10100000</v>
      </c>
      <c r="F598" s="35">
        <f t="shared" si="190"/>
        <v>10100000</v>
      </c>
    </row>
    <row r="599" spans="1:6" ht="15.75">
      <c r="A599" s="32" t="s">
        <v>28</v>
      </c>
      <c r="B599" s="33" t="s">
        <v>29</v>
      </c>
      <c r="C599" s="34">
        <v>0</v>
      </c>
      <c r="D599" s="34">
        <v>0</v>
      </c>
      <c r="E599" s="34">
        <v>75056000</v>
      </c>
      <c r="F599" s="35">
        <f t="shared" si="190"/>
        <v>75056000</v>
      </c>
    </row>
    <row r="600" spans="1:6" ht="15.75">
      <c r="A600" s="32" t="s">
        <v>77</v>
      </c>
      <c r="B600" s="33" t="s">
        <v>78</v>
      </c>
      <c r="C600" s="34">
        <v>0</v>
      </c>
      <c r="D600" s="34">
        <v>0</v>
      </c>
      <c r="E600" s="34">
        <v>2250000</v>
      </c>
      <c r="F600" s="35">
        <f t="shared" si="190"/>
        <v>2250000</v>
      </c>
    </row>
    <row r="601" spans="1:6" ht="15.75">
      <c r="A601" s="32" t="s">
        <v>33</v>
      </c>
      <c r="B601" s="33" t="s">
        <v>34</v>
      </c>
      <c r="C601" s="34">
        <v>0</v>
      </c>
      <c r="D601" s="34">
        <v>0</v>
      </c>
      <c r="E601" s="34">
        <v>5400000</v>
      </c>
      <c r="F601" s="35">
        <f t="shared" si="190"/>
        <v>5400000</v>
      </c>
    </row>
    <row r="602" spans="1:6" ht="15.75">
      <c r="A602" s="32" t="s">
        <v>12</v>
      </c>
      <c r="B602" s="33" t="s">
        <v>13</v>
      </c>
      <c r="C602" s="34">
        <v>0</v>
      </c>
      <c r="D602" s="34">
        <v>0</v>
      </c>
      <c r="E602" s="34">
        <v>27000000</v>
      </c>
      <c r="F602" s="35">
        <f t="shared" si="190"/>
        <v>27000000</v>
      </c>
    </row>
    <row r="603" spans="1:6" s="6" customFormat="1" ht="15.75">
      <c r="A603" s="28" t="s">
        <v>247</v>
      </c>
      <c r="B603" s="29" t="s">
        <v>248</v>
      </c>
      <c r="C603" s="30">
        <f>SUM(C604,C641,C646)</f>
        <v>0</v>
      </c>
      <c r="D603" s="30">
        <f t="shared" ref="D603:E603" si="194">SUM(D604,D641,D646)</f>
        <v>0</v>
      </c>
      <c r="E603" s="30">
        <f t="shared" si="194"/>
        <v>1017075000</v>
      </c>
      <c r="F603" s="31">
        <f t="shared" si="190"/>
        <v>1017075000</v>
      </c>
    </row>
    <row r="604" spans="1:6" s="6" customFormat="1" ht="31.5">
      <c r="A604" s="28" t="s">
        <v>8</v>
      </c>
      <c r="B604" s="29" t="s">
        <v>249</v>
      </c>
      <c r="C604" s="30">
        <f>SUM(C605,C608,C612,C615,C621,C626,C630,C632,C637)</f>
        <v>0</v>
      </c>
      <c r="D604" s="30">
        <f t="shared" ref="D604:E604" si="195">SUM(D605,D608,D612,D615,D621,D626,D630,D632,D637)</f>
        <v>0</v>
      </c>
      <c r="E604" s="30">
        <f t="shared" si="195"/>
        <v>387025000</v>
      </c>
      <c r="F604" s="31">
        <f t="shared" si="190"/>
        <v>387025000</v>
      </c>
    </row>
    <row r="605" spans="1:6" ht="15.75">
      <c r="A605" s="32" t="s">
        <v>16</v>
      </c>
      <c r="B605" s="33" t="s">
        <v>250</v>
      </c>
      <c r="C605" s="34">
        <f>SUM(C606:C607)</f>
        <v>0</v>
      </c>
      <c r="D605" s="34">
        <f t="shared" ref="D605:E605" si="196">SUM(D606:D607)</f>
        <v>0</v>
      </c>
      <c r="E605" s="34">
        <f t="shared" si="196"/>
        <v>5600000</v>
      </c>
      <c r="F605" s="35">
        <f t="shared" si="190"/>
        <v>5600000</v>
      </c>
    </row>
    <row r="606" spans="1:6" ht="15.75">
      <c r="A606" s="32" t="s">
        <v>10</v>
      </c>
      <c r="B606" s="33" t="s">
        <v>11</v>
      </c>
      <c r="C606" s="34">
        <v>0</v>
      </c>
      <c r="D606" s="34">
        <v>0</v>
      </c>
      <c r="E606" s="34">
        <v>2680000</v>
      </c>
      <c r="F606" s="35">
        <f t="shared" si="190"/>
        <v>2680000</v>
      </c>
    </row>
    <row r="607" spans="1:6" ht="15.75">
      <c r="A607" s="32" t="s">
        <v>12</v>
      </c>
      <c r="B607" s="33" t="s">
        <v>13</v>
      </c>
      <c r="C607" s="34">
        <v>0</v>
      </c>
      <c r="D607" s="34">
        <v>0</v>
      </c>
      <c r="E607" s="34">
        <v>2920000</v>
      </c>
      <c r="F607" s="35">
        <f t="shared" si="190"/>
        <v>2920000</v>
      </c>
    </row>
    <row r="608" spans="1:6" ht="31.5">
      <c r="A608" s="32" t="s">
        <v>18</v>
      </c>
      <c r="B608" s="33" t="s">
        <v>251</v>
      </c>
      <c r="C608" s="34">
        <f>SUM(C609:C611)</f>
        <v>0</v>
      </c>
      <c r="D608" s="34">
        <f t="shared" ref="D608:E608" si="197">SUM(D609:D611)</f>
        <v>0</v>
      </c>
      <c r="E608" s="34">
        <f t="shared" si="197"/>
        <v>25060000</v>
      </c>
      <c r="F608" s="35">
        <f t="shared" si="190"/>
        <v>25060000</v>
      </c>
    </row>
    <row r="609" spans="1:6" ht="15.75">
      <c r="A609" s="32" t="s">
        <v>10</v>
      </c>
      <c r="B609" s="33" t="s">
        <v>11</v>
      </c>
      <c r="C609" s="34">
        <v>0</v>
      </c>
      <c r="D609" s="34">
        <v>0</v>
      </c>
      <c r="E609" s="34">
        <v>8020000</v>
      </c>
      <c r="F609" s="35">
        <f t="shared" si="190"/>
        <v>8020000</v>
      </c>
    </row>
    <row r="610" spans="1:6" ht="15.75">
      <c r="A610" s="32" t="s">
        <v>28</v>
      </c>
      <c r="B610" s="33" t="s">
        <v>29</v>
      </c>
      <c r="C610" s="34">
        <v>0</v>
      </c>
      <c r="D610" s="34">
        <v>0</v>
      </c>
      <c r="E610" s="34">
        <v>11200000</v>
      </c>
      <c r="F610" s="35">
        <f t="shared" si="190"/>
        <v>11200000</v>
      </c>
    </row>
    <row r="611" spans="1:6" ht="15.75">
      <c r="A611" s="32" t="s">
        <v>12</v>
      </c>
      <c r="B611" s="33" t="s">
        <v>13</v>
      </c>
      <c r="C611" s="34">
        <v>0</v>
      </c>
      <c r="D611" s="34">
        <v>0</v>
      </c>
      <c r="E611" s="34">
        <v>5840000</v>
      </c>
      <c r="F611" s="35">
        <f t="shared" si="190"/>
        <v>5840000</v>
      </c>
    </row>
    <row r="612" spans="1:6" ht="15.75">
      <c r="A612" s="32" t="s">
        <v>42</v>
      </c>
      <c r="B612" s="33" t="s">
        <v>252</v>
      </c>
      <c r="C612" s="34">
        <f>SUM(C613:C614)</f>
        <v>0</v>
      </c>
      <c r="D612" s="34">
        <f t="shared" ref="D612:E612" si="198">SUM(D613:D614)</f>
        <v>0</v>
      </c>
      <c r="E612" s="34">
        <f t="shared" si="198"/>
        <v>84932000</v>
      </c>
      <c r="F612" s="35">
        <f t="shared" si="190"/>
        <v>84932000</v>
      </c>
    </row>
    <row r="613" spans="1:6" ht="15.75">
      <c r="A613" s="32" t="s">
        <v>10</v>
      </c>
      <c r="B613" s="33" t="s">
        <v>11</v>
      </c>
      <c r="C613" s="34">
        <v>0</v>
      </c>
      <c r="D613" s="34">
        <v>0</v>
      </c>
      <c r="E613" s="34">
        <v>45712000</v>
      </c>
      <c r="F613" s="35">
        <f t="shared" si="190"/>
        <v>45712000</v>
      </c>
    </row>
    <row r="614" spans="1:6" ht="15.75">
      <c r="A614" s="32" t="s">
        <v>12</v>
      </c>
      <c r="B614" s="33" t="s">
        <v>13</v>
      </c>
      <c r="C614" s="34">
        <v>0</v>
      </c>
      <c r="D614" s="34">
        <v>0</v>
      </c>
      <c r="E614" s="34">
        <v>39220000</v>
      </c>
      <c r="F614" s="35">
        <f t="shared" si="190"/>
        <v>39220000</v>
      </c>
    </row>
    <row r="615" spans="1:6" ht="15.75">
      <c r="A615" s="32" t="s">
        <v>44</v>
      </c>
      <c r="B615" s="33" t="s">
        <v>253</v>
      </c>
      <c r="C615" s="34">
        <f>SUM(C616:C620)</f>
        <v>0</v>
      </c>
      <c r="D615" s="34">
        <f t="shared" ref="D615:E615" si="199">SUM(D616:D620)</f>
        <v>0</v>
      </c>
      <c r="E615" s="34">
        <f t="shared" si="199"/>
        <v>29442000</v>
      </c>
      <c r="F615" s="35">
        <f t="shared" si="190"/>
        <v>29442000</v>
      </c>
    </row>
    <row r="616" spans="1:6" ht="15.75">
      <c r="A616" s="32" t="s">
        <v>10</v>
      </c>
      <c r="B616" s="33" t="s">
        <v>11</v>
      </c>
      <c r="C616" s="34">
        <v>0</v>
      </c>
      <c r="D616" s="34">
        <v>0</v>
      </c>
      <c r="E616" s="34">
        <v>6810000</v>
      </c>
      <c r="F616" s="35">
        <f t="shared" si="190"/>
        <v>6810000</v>
      </c>
    </row>
    <row r="617" spans="1:6" ht="15.75">
      <c r="A617" s="32" t="s">
        <v>83</v>
      </c>
      <c r="B617" s="33" t="s">
        <v>84</v>
      </c>
      <c r="C617" s="34">
        <v>0</v>
      </c>
      <c r="D617" s="34">
        <v>0</v>
      </c>
      <c r="E617" s="34">
        <v>8000000</v>
      </c>
      <c r="F617" s="35">
        <f t="shared" si="190"/>
        <v>8000000</v>
      </c>
    </row>
    <row r="618" spans="1:6" ht="15.75">
      <c r="A618" s="32" t="s">
        <v>28</v>
      </c>
      <c r="B618" s="33" t="s">
        <v>29</v>
      </c>
      <c r="C618" s="34">
        <v>0</v>
      </c>
      <c r="D618" s="34">
        <v>0</v>
      </c>
      <c r="E618" s="34">
        <v>1120000</v>
      </c>
      <c r="F618" s="35">
        <f t="shared" si="190"/>
        <v>1120000</v>
      </c>
    </row>
    <row r="619" spans="1:6" ht="15.75">
      <c r="A619" s="32" t="s">
        <v>33</v>
      </c>
      <c r="B619" s="33" t="s">
        <v>34</v>
      </c>
      <c r="C619" s="34">
        <v>0</v>
      </c>
      <c r="D619" s="34">
        <v>0</v>
      </c>
      <c r="E619" s="34">
        <v>10000000</v>
      </c>
      <c r="F619" s="35">
        <f t="shared" si="190"/>
        <v>10000000</v>
      </c>
    </row>
    <row r="620" spans="1:6" ht="15.75">
      <c r="A620" s="32" t="s">
        <v>12</v>
      </c>
      <c r="B620" s="33" t="s">
        <v>13</v>
      </c>
      <c r="C620" s="34">
        <v>0</v>
      </c>
      <c r="D620" s="34">
        <v>0</v>
      </c>
      <c r="E620" s="34">
        <v>3512000</v>
      </c>
      <c r="F620" s="35">
        <f t="shared" si="190"/>
        <v>3512000</v>
      </c>
    </row>
    <row r="621" spans="1:6" ht="15.75">
      <c r="A621" s="32" t="s">
        <v>46</v>
      </c>
      <c r="B621" s="33" t="s">
        <v>254</v>
      </c>
      <c r="C621" s="34">
        <f>SUM(C622:C625)</f>
        <v>0</v>
      </c>
      <c r="D621" s="34">
        <f t="shared" ref="D621:E621" si="200">SUM(D622:D625)</f>
        <v>0</v>
      </c>
      <c r="E621" s="34">
        <f t="shared" si="200"/>
        <v>14705000</v>
      </c>
      <c r="F621" s="35">
        <f t="shared" si="190"/>
        <v>14705000</v>
      </c>
    </row>
    <row r="622" spans="1:6" ht="15.75">
      <c r="A622" s="32" t="s">
        <v>10</v>
      </c>
      <c r="B622" s="33" t="s">
        <v>11</v>
      </c>
      <c r="C622" s="34">
        <v>0</v>
      </c>
      <c r="D622" s="34">
        <v>0</v>
      </c>
      <c r="E622" s="34">
        <v>3305000</v>
      </c>
      <c r="F622" s="35">
        <f t="shared" si="190"/>
        <v>3305000</v>
      </c>
    </row>
    <row r="623" spans="1:6" ht="15.75">
      <c r="A623" s="32" t="s">
        <v>83</v>
      </c>
      <c r="B623" s="33" t="s">
        <v>84</v>
      </c>
      <c r="C623" s="34">
        <v>0</v>
      </c>
      <c r="D623" s="34">
        <v>0</v>
      </c>
      <c r="E623" s="34">
        <v>5000000</v>
      </c>
      <c r="F623" s="35">
        <f t="shared" si="190"/>
        <v>5000000</v>
      </c>
    </row>
    <row r="624" spans="1:6" ht="15.75">
      <c r="A624" s="32" t="s">
        <v>33</v>
      </c>
      <c r="B624" s="33" t="s">
        <v>34</v>
      </c>
      <c r="C624" s="34">
        <v>0</v>
      </c>
      <c r="D624" s="34">
        <v>0</v>
      </c>
      <c r="E624" s="34">
        <v>5000000</v>
      </c>
      <c r="F624" s="35">
        <f t="shared" si="190"/>
        <v>5000000</v>
      </c>
    </row>
    <row r="625" spans="1:6" ht="15.75">
      <c r="A625" s="32" t="s">
        <v>12</v>
      </c>
      <c r="B625" s="33" t="s">
        <v>13</v>
      </c>
      <c r="C625" s="34">
        <v>0</v>
      </c>
      <c r="D625" s="34">
        <v>0</v>
      </c>
      <c r="E625" s="34">
        <v>1400000</v>
      </c>
      <c r="F625" s="35">
        <f t="shared" si="190"/>
        <v>1400000</v>
      </c>
    </row>
    <row r="626" spans="1:6" ht="15.75">
      <c r="A626" s="32" t="s">
        <v>54</v>
      </c>
      <c r="B626" s="33" t="s">
        <v>255</v>
      </c>
      <c r="C626" s="34">
        <f>SUM(C627:C629)</f>
        <v>0</v>
      </c>
      <c r="D626" s="34">
        <f t="shared" ref="D626:E626" si="201">SUM(D627:D629)</f>
        <v>0</v>
      </c>
      <c r="E626" s="34">
        <f t="shared" si="201"/>
        <v>15879000</v>
      </c>
      <c r="F626" s="35">
        <f t="shared" si="190"/>
        <v>15879000</v>
      </c>
    </row>
    <row r="627" spans="1:6" ht="15.75">
      <c r="A627" s="32" t="s">
        <v>10</v>
      </c>
      <c r="B627" s="33" t="s">
        <v>11</v>
      </c>
      <c r="C627" s="34">
        <v>0</v>
      </c>
      <c r="D627" s="34">
        <v>0</v>
      </c>
      <c r="E627" s="34">
        <v>3189000</v>
      </c>
      <c r="F627" s="35">
        <f t="shared" si="190"/>
        <v>3189000</v>
      </c>
    </row>
    <row r="628" spans="1:6" ht="15.75">
      <c r="A628" s="32" t="s">
        <v>28</v>
      </c>
      <c r="B628" s="33" t="s">
        <v>29</v>
      </c>
      <c r="C628" s="34">
        <v>0</v>
      </c>
      <c r="D628" s="34">
        <v>0</v>
      </c>
      <c r="E628" s="34">
        <v>10500000</v>
      </c>
      <c r="F628" s="35">
        <f t="shared" si="190"/>
        <v>10500000</v>
      </c>
    </row>
    <row r="629" spans="1:6" ht="15.75">
      <c r="A629" s="32" t="s">
        <v>12</v>
      </c>
      <c r="B629" s="33" t="s">
        <v>13</v>
      </c>
      <c r="C629" s="34">
        <v>0</v>
      </c>
      <c r="D629" s="34">
        <v>0</v>
      </c>
      <c r="E629" s="34">
        <v>2190000</v>
      </c>
      <c r="F629" s="35">
        <f t="shared" si="190"/>
        <v>2190000</v>
      </c>
    </row>
    <row r="630" spans="1:6" ht="15.75">
      <c r="A630" s="32" t="s">
        <v>56</v>
      </c>
      <c r="B630" s="33" t="s">
        <v>256</v>
      </c>
      <c r="C630" s="34">
        <f>C631</f>
        <v>0</v>
      </c>
      <c r="D630" s="34">
        <f t="shared" ref="D630:E630" si="202">D631</f>
        <v>0</v>
      </c>
      <c r="E630" s="34">
        <f t="shared" si="202"/>
        <v>7255000</v>
      </c>
      <c r="F630" s="35">
        <f t="shared" si="190"/>
        <v>7255000</v>
      </c>
    </row>
    <row r="631" spans="1:6" ht="15.75">
      <c r="A631" s="32" t="s">
        <v>10</v>
      </c>
      <c r="B631" s="33" t="s">
        <v>11</v>
      </c>
      <c r="C631" s="34">
        <v>0</v>
      </c>
      <c r="D631" s="34">
        <v>0</v>
      </c>
      <c r="E631" s="34">
        <v>7255000</v>
      </c>
      <c r="F631" s="35">
        <f t="shared" si="190"/>
        <v>7255000</v>
      </c>
    </row>
    <row r="632" spans="1:6" ht="15.75">
      <c r="A632" s="32" t="s">
        <v>58</v>
      </c>
      <c r="B632" s="33" t="s">
        <v>257</v>
      </c>
      <c r="C632" s="34">
        <f>SUM(C633:C636)</f>
        <v>0</v>
      </c>
      <c r="D632" s="34">
        <f t="shared" ref="D632:E632" si="203">SUM(D633:D636)</f>
        <v>0</v>
      </c>
      <c r="E632" s="34">
        <f t="shared" si="203"/>
        <v>31460000</v>
      </c>
      <c r="F632" s="35">
        <f t="shared" si="190"/>
        <v>31460000</v>
      </c>
    </row>
    <row r="633" spans="1:6" ht="15.75">
      <c r="A633" s="32" t="s">
        <v>10</v>
      </c>
      <c r="B633" s="33" t="s">
        <v>11</v>
      </c>
      <c r="C633" s="34">
        <v>0</v>
      </c>
      <c r="D633" s="34">
        <v>0</v>
      </c>
      <c r="E633" s="34">
        <v>7070000</v>
      </c>
      <c r="F633" s="35">
        <f t="shared" si="190"/>
        <v>7070000</v>
      </c>
    </row>
    <row r="634" spans="1:6" ht="15.75">
      <c r="A634" s="32" t="s">
        <v>28</v>
      </c>
      <c r="B634" s="33" t="s">
        <v>29</v>
      </c>
      <c r="C634" s="34">
        <v>0</v>
      </c>
      <c r="D634" s="34">
        <v>0</v>
      </c>
      <c r="E634" s="34">
        <v>7250000</v>
      </c>
      <c r="F634" s="35">
        <f t="shared" si="190"/>
        <v>7250000</v>
      </c>
    </row>
    <row r="635" spans="1:6" ht="15.75">
      <c r="A635" s="32" t="s">
        <v>77</v>
      </c>
      <c r="B635" s="33" t="s">
        <v>78</v>
      </c>
      <c r="C635" s="34">
        <v>0</v>
      </c>
      <c r="D635" s="34">
        <v>0</v>
      </c>
      <c r="E635" s="34">
        <v>10000000</v>
      </c>
      <c r="F635" s="35">
        <f t="shared" si="190"/>
        <v>10000000</v>
      </c>
    </row>
    <row r="636" spans="1:6" ht="15.75">
      <c r="A636" s="32" t="s">
        <v>12</v>
      </c>
      <c r="B636" s="33" t="s">
        <v>13</v>
      </c>
      <c r="C636" s="34">
        <v>0</v>
      </c>
      <c r="D636" s="34">
        <v>0</v>
      </c>
      <c r="E636" s="34">
        <v>7140000</v>
      </c>
      <c r="F636" s="35">
        <f t="shared" si="190"/>
        <v>7140000</v>
      </c>
    </row>
    <row r="637" spans="1:6" ht="31.5">
      <c r="A637" s="32" t="s">
        <v>60</v>
      </c>
      <c r="B637" s="33" t="s">
        <v>258</v>
      </c>
      <c r="C637" s="34">
        <f>SUM(C638:C640)</f>
        <v>0</v>
      </c>
      <c r="D637" s="34">
        <f t="shared" ref="D637:E637" si="204">SUM(D638:D640)</f>
        <v>0</v>
      </c>
      <c r="E637" s="34">
        <f t="shared" si="204"/>
        <v>172692000</v>
      </c>
      <c r="F637" s="35">
        <f t="shared" si="190"/>
        <v>172692000</v>
      </c>
    </row>
    <row r="638" spans="1:6" ht="15.75">
      <c r="A638" s="32" t="s">
        <v>10</v>
      </c>
      <c r="B638" s="33" t="s">
        <v>11</v>
      </c>
      <c r="C638" s="34">
        <v>0</v>
      </c>
      <c r="D638" s="34">
        <v>0</v>
      </c>
      <c r="E638" s="34">
        <v>2630000</v>
      </c>
      <c r="F638" s="35">
        <f t="shared" si="190"/>
        <v>2630000</v>
      </c>
    </row>
    <row r="639" spans="1:6" ht="15.75">
      <c r="A639" s="32" t="s">
        <v>28</v>
      </c>
      <c r="B639" s="33" t="s">
        <v>29</v>
      </c>
      <c r="C639" s="34">
        <v>0</v>
      </c>
      <c r="D639" s="34">
        <v>0</v>
      </c>
      <c r="E639" s="34">
        <v>6500000</v>
      </c>
      <c r="F639" s="35">
        <f t="shared" si="190"/>
        <v>6500000</v>
      </c>
    </row>
    <row r="640" spans="1:6" ht="15.75">
      <c r="A640" s="32" t="s">
        <v>12</v>
      </c>
      <c r="B640" s="33" t="s">
        <v>13</v>
      </c>
      <c r="C640" s="34">
        <v>0</v>
      </c>
      <c r="D640" s="34">
        <v>0</v>
      </c>
      <c r="E640" s="34">
        <v>163562000</v>
      </c>
      <c r="F640" s="35">
        <f t="shared" si="190"/>
        <v>163562000</v>
      </c>
    </row>
    <row r="641" spans="1:6" s="6" customFormat="1" ht="15.75">
      <c r="A641" s="28" t="s">
        <v>14</v>
      </c>
      <c r="B641" s="29" t="s">
        <v>259</v>
      </c>
      <c r="C641" s="30">
        <f>C642</f>
        <v>0</v>
      </c>
      <c r="D641" s="30">
        <f t="shared" ref="D641:E641" si="205">D642</f>
        <v>0</v>
      </c>
      <c r="E641" s="30">
        <f t="shared" si="205"/>
        <v>511138000</v>
      </c>
      <c r="F641" s="31">
        <f t="shared" si="190"/>
        <v>511138000</v>
      </c>
    </row>
    <row r="642" spans="1:6" ht="15.75">
      <c r="A642" s="32" t="s">
        <v>16</v>
      </c>
      <c r="B642" s="33" t="s">
        <v>260</v>
      </c>
      <c r="C642" s="34">
        <f>SUM(C643:C645)</f>
        <v>0</v>
      </c>
      <c r="D642" s="34">
        <f t="shared" ref="D642:E642" si="206">SUM(D643:D645)</f>
        <v>0</v>
      </c>
      <c r="E642" s="34">
        <f t="shared" si="206"/>
        <v>511138000</v>
      </c>
      <c r="F642" s="35">
        <f t="shared" si="190"/>
        <v>511138000</v>
      </c>
    </row>
    <row r="643" spans="1:6" ht="15.75">
      <c r="A643" s="32" t="s">
        <v>10</v>
      </c>
      <c r="B643" s="33" t="s">
        <v>11</v>
      </c>
      <c r="C643" s="34">
        <v>0</v>
      </c>
      <c r="D643" s="34">
        <v>0</v>
      </c>
      <c r="E643" s="34">
        <v>32508000</v>
      </c>
      <c r="F643" s="35">
        <f t="shared" si="190"/>
        <v>32508000</v>
      </c>
    </row>
    <row r="644" spans="1:6" ht="15.75">
      <c r="A644" s="32" t="s">
        <v>83</v>
      </c>
      <c r="B644" s="33" t="s">
        <v>84</v>
      </c>
      <c r="C644" s="34">
        <v>0</v>
      </c>
      <c r="D644" s="34">
        <v>0</v>
      </c>
      <c r="E644" s="34">
        <v>353300000</v>
      </c>
      <c r="F644" s="35">
        <f t="shared" si="190"/>
        <v>353300000</v>
      </c>
    </row>
    <row r="645" spans="1:6" ht="15.75">
      <c r="A645" s="32" t="s">
        <v>12</v>
      </c>
      <c r="B645" s="33" t="s">
        <v>13</v>
      </c>
      <c r="C645" s="34">
        <v>0</v>
      </c>
      <c r="D645" s="34">
        <v>0</v>
      </c>
      <c r="E645" s="34">
        <v>125330000</v>
      </c>
      <c r="F645" s="35">
        <f t="shared" si="190"/>
        <v>125330000</v>
      </c>
    </row>
    <row r="646" spans="1:6" s="6" customFormat="1" ht="15.75">
      <c r="A646" s="28" t="s">
        <v>20</v>
      </c>
      <c r="B646" s="29" t="s">
        <v>178</v>
      </c>
      <c r="C646" s="30">
        <f>SUM(C647,C651)</f>
        <v>0</v>
      </c>
      <c r="D646" s="30">
        <f t="shared" ref="D646:E646" si="207">SUM(D647,D651)</f>
        <v>0</v>
      </c>
      <c r="E646" s="30">
        <f t="shared" si="207"/>
        <v>118912000</v>
      </c>
      <c r="F646" s="31">
        <f t="shared" si="190"/>
        <v>118912000</v>
      </c>
    </row>
    <row r="647" spans="1:6" ht="15.75">
      <c r="A647" s="32" t="s">
        <v>16</v>
      </c>
      <c r="B647" s="33" t="s">
        <v>261</v>
      </c>
      <c r="C647" s="34">
        <f>SUM(C648:C650)</f>
        <v>0</v>
      </c>
      <c r="D647" s="34">
        <f t="shared" ref="D647:E647" si="208">SUM(D648:D650)</f>
        <v>0</v>
      </c>
      <c r="E647" s="34">
        <f t="shared" si="208"/>
        <v>91097000</v>
      </c>
      <c r="F647" s="35">
        <f t="shared" si="190"/>
        <v>91097000</v>
      </c>
    </row>
    <row r="648" spans="1:6" ht="15.75">
      <c r="A648" s="32" t="s">
        <v>10</v>
      </c>
      <c r="B648" s="33" t="s">
        <v>11</v>
      </c>
      <c r="C648" s="34">
        <v>0</v>
      </c>
      <c r="D648" s="34">
        <v>0</v>
      </c>
      <c r="E648" s="34">
        <v>26950000</v>
      </c>
      <c r="F648" s="35">
        <f t="shared" si="190"/>
        <v>26950000</v>
      </c>
    </row>
    <row r="649" spans="1:6" ht="15.75">
      <c r="A649" s="32" t="s">
        <v>28</v>
      </c>
      <c r="B649" s="33" t="s">
        <v>29</v>
      </c>
      <c r="C649" s="34">
        <v>0</v>
      </c>
      <c r="D649" s="34">
        <v>0</v>
      </c>
      <c r="E649" s="34">
        <v>43125000</v>
      </c>
      <c r="F649" s="35">
        <f t="shared" si="190"/>
        <v>43125000</v>
      </c>
    </row>
    <row r="650" spans="1:6" ht="15.75">
      <c r="A650" s="32" t="s">
        <v>12</v>
      </c>
      <c r="B650" s="33" t="s">
        <v>13</v>
      </c>
      <c r="C650" s="34">
        <v>0</v>
      </c>
      <c r="D650" s="34">
        <v>0</v>
      </c>
      <c r="E650" s="34">
        <v>21022000</v>
      </c>
      <c r="F650" s="35">
        <f t="shared" ref="F650:F713" si="209">SUM(C650:E650)</f>
        <v>21022000</v>
      </c>
    </row>
    <row r="651" spans="1:6" ht="15.75">
      <c r="A651" s="32" t="s">
        <v>18</v>
      </c>
      <c r="B651" s="33" t="s">
        <v>262</v>
      </c>
      <c r="C651" s="34">
        <f>SUM(C652:C654)</f>
        <v>0</v>
      </c>
      <c r="D651" s="34">
        <f t="shared" ref="D651:E651" si="210">SUM(D652:D654)</f>
        <v>0</v>
      </c>
      <c r="E651" s="34">
        <f t="shared" si="210"/>
        <v>27815000</v>
      </c>
      <c r="F651" s="35">
        <f t="shared" si="209"/>
        <v>27815000</v>
      </c>
    </row>
    <row r="652" spans="1:6" ht="15.75">
      <c r="A652" s="32" t="s">
        <v>10</v>
      </c>
      <c r="B652" s="33" t="s">
        <v>11</v>
      </c>
      <c r="C652" s="34">
        <v>0</v>
      </c>
      <c r="D652" s="34">
        <v>0</v>
      </c>
      <c r="E652" s="34">
        <v>10575000</v>
      </c>
      <c r="F652" s="35">
        <f t="shared" si="209"/>
        <v>10575000</v>
      </c>
    </row>
    <row r="653" spans="1:6" ht="15.75">
      <c r="A653" s="32" t="s">
        <v>33</v>
      </c>
      <c r="B653" s="33" t="s">
        <v>34</v>
      </c>
      <c r="C653" s="34">
        <v>0</v>
      </c>
      <c r="D653" s="34">
        <v>0</v>
      </c>
      <c r="E653" s="34">
        <v>11600000</v>
      </c>
      <c r="F653" s="35">
        <f t="shared" si="209"/>
        <v>11600000</v>
      </c>
    </row>
    <row r="654" spans="1:6" ht="15.75">
      <c r="A654" s="32" t="s">
        <v>12</v>
      </c>
      <c r="B654" s="33" t="s">
        <v>13</v>
      </c>
      <c r="C654" s="34">
        <v>0</v>
      </c>
      <c r="D654" s="34">
        <v>0</v>
      </c>
      <c r="E654" s="34">
        <v>5640000</v>
      </c>
      <c r="F654" s="35">
        <f t="shared" si="209"/>
        <v>5640000</v>
      </c>
    </row>
    <row r="655" spans="1:6" s="6" customFormat="1" ht="15.75">
      <c r="A655" s="28" t="s">
        <v>263</v>
      </c>
      <c r="B655" s="29" t="s">
        <v>701</v>
      </c>
      <c r="C655" s="30">
        <f t="shared" ref="C655:E655" si="211">SUM(C656,C681)</f>
        <v>0</v>
      </c>
      <c r="D655" s="30">
        <f t="shared" si="211"/>
        <v>2004235000</v>
      </c>
      <c r="E655" s="30">
        <f t="shared" si="211"/>
        <v>0</v>
      </c>
      <c r="F655" s="31">
        <f t="shared" si="209"/>
        <v>2004235000</v>
      </c>
    </row>
    <row r="656" spans="1:6" s="6" customFormat="1" ht="15.75">
      <c r="A656" s="28" t="s">
        <v>8</v>
      </c>
      <c r="B656" s="29" t="s">
        <v>265</v>
      </c>
      <c r="C656" s="30">
        <f t="shared" ref="C656:E656" si="212">SUM(C657,C662,C667,C672,C676)</f>
        <v>0</v>
      </c>
      <c r="D656" s="30">
        <f t="shared" si="212"/>
        <v>804235000</v>
      </c>
      <c r="E656" s="30">
        <f t="shared" si="212"/>
        <v>0</v>
      </c>
      <c r="F656" s="31">
        <f t="shared" si="209"/>
        <v>804235000</v>
      </c>
    </row>
    <row r="657" spans="1:6" ht="15.75">
      <c r="A657" s="32" t="s">
        <v>16</v>
      </c>
      <c r="B657" s="33" t="s">
        <v>266</v>
      </c>
      <c r="C657" s="34">
        <f t="shared" ref="C657:E657" si="213">SUM(C658:C661)</f>
        <v>0</v>
      </c>
      <c r="D657" s="34">
        <f t="shared" si="213"/>
        <v>175502000</v>
      </c>
      <c r="E657" s="34">
        <f t="shared" si="213"/>
        <v>0</v>
      </c>
      <c r="F657" s="35">
        <f t="shared" si="209"/>
        <v>175502000</v>
      </c>
    </row>
    <row r="658" spans="1:6" ht="15.75">
      <c r="A658" s="32" t="s">
        <v>10</v>
      </c>
      <c r="B658" s="33" t="s">
        <v>11</v>
      </c>
      <c r="C658" s="34">
        <v>0</v>
      </c>
      <c r="D658" s="34">
        <v>6050000</v>
      </c>
      <c r="E658" s="34">
        <v>0</v>
      </c>
      <c r="F658" s="35">
        <f t="shared" si="209"/>
        <v>6050000</v>
      </c>
    </row>
    <row r="659" spans="1:6" ht="15.75">
      <c r="A659" s="32" t="s">
        <v>28</v>
      </c>
      <c r="B659" s="33" t="s">
        <v>29</v>
      </c>
      <c r="C659" s="34">
        <v>0</v>
      </c>
      <c r="D659" s="34">
        <v>150000000</v>
      </c>
      <c r="E659" s="34">
        <v>0</v>
      </c>
      <c r="F659" s="35">
        <f t="shared" si="209"/>
        <v>150000000</v>
      </c>
    </row>
    <row r="660" spans="1:6" ht="15.75">
      <c r="A660" s="32" t="s">
        <v>33</v>
      </c>
      <c r="B660" s="33" t="s">
        <v>34</v>
      </c>
      <c r="C660" s="34">
        <v>0</v>
      </c>
      <c r="D660" s="34">
        <v>11800000</v>
      </c>
      <c r="E660" s="34">
        <v>0</v>
      </c>
      <c r="F660" s="35">
        <f t="shared" si="209"/>
        <v>11800000</v>
      </c>
    </row>
    <row r="661" spans="1:6" ht="15.75">
      <c r="A661" s="32" t="s">
        <v>12</v>
      </c>
      <c r="B661" s="33" t="s">
        <v>13</v>
      </c>
      <c r="C661" s="34">
        <v>0</v>
      </c>
      <c r="D661" s="34">
        <v>7652000</v>
      </c>
      <c r="E661" s="34">
        <v>0</v>
      </c>
      <c r="F661" s="35">
        <f t="shared" si="209"/>
        <v>7652000</v>
      </c>
    </row>
    <row r="662" spans="1:6" ht="15.75">
      <c r="A662" s="32" t="s">
        <v>18</v>
      </c>
      <c r="B662" s="33" t="s">
        <v>267</v>
      </c>
      <c r="C662" s="34">
        <f t="shared" ref="C662:E662" si="214">SUM(C663:C666)</f>
        <v>0</v>
      </c>
      <c r="D662" s="34">
        <f t="shared" si="214"/>
        <v>150502000</v>
      </c>
      <c r="E662" s="34">
        <f t="shared" si="214"/>
        <v>0</v>
      </c>
      <c r="F662" s="35">
        <f t="shared" si="209"/>
        <v>150502000</v>
      </c>
    </row>
    <row r="663" spans="1:6" ht="15.75">
      <c r="A663" s="32" t="s">
        <v>10</v>
      </c>
      <c r="B663" s="33" t="s">
        <v>11</v>
      </c>
      <c r="C663" s="34">
        <v>0</v>
      </c>
      <c r="D663" s="34">
        <v>6050000</v>
      </c>
      <c r="E663" s="34">
        <v>0</v>
      </c>
      <c r="F663" s="35">
        <f t="shared" si="209"/>
        <v>6050000</v>
      </c>
    </row>
    <row r="664" spans="1:6" ht="15.75">
      <c r="A664" s="32" t="s">
        <v>28</v>
      </c>
      <c r="B664" s="33" t="s">
        <v>29</v>
      </c>
      <c r="C664" s="34">
        <v>0</v>
      </c>
      <c r="D664" s="34">
        <v>125000000</v>
      </c>
      <c r="E664" s="34">
        <v>0</v>
      </c>
      <c r="F664" s="35">
        <f t="shared" si="209"/>
        <v>125000000</v>
      </c>
    </row>
    <row r="665" spans="1:6" ht="15.75">
      <c r="A665" s="32" t="s">
        <v>33</v>
      </c>
      <c r="B665" s="33" t="s">
        <v>34</v>
      </c>
      <c r="C665" s="34">
        <v>0</v>
      </c>
      <c r="D665" s="34">
        <v>11800000</v>
      </c>
      <c r="E665" s="34">
        <v>0</v>
      </c>
      <c r="F665" s="35">
        <f t="shared" si="209"/>
        <v>11800000</v>
      </c>
    </row>
    <row r="666" spans="1:6" ht="15.75">
      <c r="A666" s="32" t="s">
        <v>12</v>
      </c>
      <c r="B666" s="33" t="s">
        <v>13</v>
      </c>
      <c r="C666" s="34">
        <v>0</v>
      </c>
      <c r="D666" s="34">
        <v>7652000</v>
      </c>
      <c r="E666" s="34">
        <v>0</v>
      </c>
      <c r="F666" s="35">
        <f t="shared" si="209"/>
        <v>7652000</v>
      </c>
    </row>
    <row r="667" spans="1:6" ht="15.75">
      <c r="A667" s="32" t="s">
        <v>42</v>
      </c>
      <c r="B667" s="33" t="s">
        <v>268</v>
      </c>
      <c r="C667" s="34">
        <f t="shared" ref="C667:E667" si="215">SUM(C668:C671)</f>
        <v>0</v>
      </c>
      <c r="D667" s="34">
        <f t="shared" si="215"/>
        <v>121942000</v>
      </c>
      <c r="E667" s="34">
        <f t="shared" si="215"/>
        <v>0</v>
      </c>
      <c r="F667" s="35">
        <f t="shared" si="209"/>
        <v>121942000</v>
      </c>
    </row>
    <row r="668" spans="1:6" ht="15.75">
      <c r="A668" s="32" t="s">
        <v>10</v>
      </c>
      <c r="B668" s="33" t="s">
        <v>11</v>
      </c>
      <c r="C668" s="34">
        <v>0</v>
      </c>
      <c r="D668" s="34">
        <v>3100000</v>
      </c>
      <c r="E668" s="34">
        <v>0</v>
      </c>
      <c r="F668" s="35">
        <f t="shared" si="209"/>
        <v>3100000</v>
      </c>
    </row>
    <row r="669" spans="1:6" ht="15.75">
      <c r="A669" s="32" t="s">
        <v>33</v>
      </c>
      <c r="B669" s="33" t="s">
        <v>34</v>
      </c>
      <c r="C669" s="34">
        <v>0</v>
      </c>
      <c r="D669" s="34">
        <v>20800000</v>
      </c>
      <c r="E669" s="34">
        <v>0</v>
      </c>
      <c r="F669" s="35">
        <f t="shared" si="209"/>
        <v>20800000</v>
      </c>
    </row>
    <row r="670" spans="1:6" ht="15.75">
      <c r="A670" s="32" t="s">
        <v>12</v>
      </c>
      <c r="B670" s="33" t="s">
        <v>13</v>
      </c>
      <c r="C670" s="34">
        <v>0</v>
      </c>
      <c r="D670" s="34">
        <v>3320000</v>
      </c>
      <c r="E670" s="34">
        <v>0</v>
      </c>
      <c r="F670" s="35">
        <f t="shared" si="209"/>
        <v>3320000</v>
      </c>
    </row>
    <row r="671" spans="1:6" ht="15.75">
      <c r="A671" s="32" t="s">
        <v>35</v>
      </c>
      <c r="B671" s="33" t="s">
        <v>36</v>
      </c>
      <c r="C671" s="34">
        <v>0</v>
      </c>
      <c r="D671" s="34">
        <v>94722000</v>
      </c>
      <c r="E671" s="34">
        <v>0</v>
      </c>
      <c r="F671" s="35">
        <f t="shared" si="209"/>
        <v>94722000</v>
      </c>
    </row>
    <row r="672" spans="1:6" ht="15.75">
      <c r="A672" s="32" t="s">
        <v>44</v>
      </c>
      <c r="B672" s="33" t="s">
        <v>269</v>
      </c>
      <c r="C672" s="34">
        <f t="shared" ref="C672:E672" si="216">SUM(C673:C675)</f>
        <v>0</v>
      </c>
      <c r="D672" s="34">
        <f t="shared" si="216"/>
        <v>116630000</v>
      </c>
      <c r="E672" s="34">
        <f t="shared" si="216"/>
        <v>0</v>
      </c>
      <c r="F672" s="35">
        <f t="shared" si="209"/>
        <v>116630000</v>
      </c>
    </row>
    <row r="673" spans="1:6" ht="15.75">
      <c r="A673" s="32" t="s">
        <v>10</v>
      </c>
      <c r="B673" s="33" t="s">
        <v>11</v>
      </c>
      <c r="C673" s="34">
        <v>0</v>
      </c>
      <c r="D673" s="34">
        <v>2450000</v>
      </c>
      <c r="E673" s="34">
        <v>0</v>
      </c>
      <c r="F673" s="35">
        <f t="shared" si="209"/>
        <v>2450000</v>
      </c>
    </row>
    <row r="674" spans="1:6" ht="15.75">
      <c r="A674" s="32" t="s">
        <v>33</v>
      </c>
      <c r="B674" s="33" t="s">
        <v>34</v>
      </c>
      <c r="C674" s="34">
        <v>0</v>
      </c>
      <c r="D674" s="34">
        <v>13500000</v>
      </c>
      <c r="E674" s="34">
        <v>0</v>
      </c>
      <c r="F674" s="35">
        <f t="shared" si="209"/>
        <v>13500000</v>
      </c>
    </row>
    <row r="675" spans="1:6" ht="15.75">
      <c r="A675" s="32" t="s">
        <v>35</v>
      </c>
      <c r="B675" s="33" t="s">
        <v>36</v>
      </c>
      <c r="C675" s="34">
        <v>0</v>
      </c>
      <c r="D675" s="34">
        <v>100680000</v>
      </c>
      <c r="E675" s="34">
        <v>0</v>
      </c>
      <c r="F675" s="35">
        <f t="shared" si="209"/>
        <v>100680000</v>
      </c>
    </row>
    <row r="676" spans="1:6" ht="15.75">
      <c r="A676" s="32" t="s">
        <v>46</v>
      </c>
      <c r="B676" s="33" t="s">
        <v>270</v>
      </c>
      <c r="C676" s="34">
        <f t="shared" ref="C676:E676" si="217">SUM(C677:C680)</f>
        <v>0</v>
      </c>
      <c r="D676" s="34">
        <f t="shared" si="217"/>
        <v>239659000</v>
      </c>
      <c r="E676" s="34">
        <f t="shared" si="217"/>
        <v>0</v>
      </c>
      <c r="F676" s="35">
        <f t="shared" si="209"/>
        <v>239659000</v>
      </c>
    </row>
    <row r="677" spans="1:6" ht="15.75">
      <c r="A677" s="32" t="s">
        <v>10</v>
      </c>
      <c r="B677" s="33" t="s">
        <v>11</v>
      </c>
      <c r="C677" s="34">
        <v>0</v>
      </c>
      <c r="D677" s="34">
        <v>3682000</v>
      </c>
      <c r="E677" s="34">
        <v>0</v>
      </c>
      <c r="F677" s="35">
        <f t="shared" si="209"/>
        <v>3682000</v>
      </c>
    </row>
    <row r="678" spans="1:6" ht="15.75">
      <c r="A678" s="32" t="s">
        <v>33</v>
      </c>
      <c r="B678" s="33" t="s">
        <v>34</v>
      </c>
      <c r="C678" s="34">
        <v>0</v>
      </c>
      <c r="D678" s="34">
        <v>20800000</v>
      </c>
      <c r="E678" s="34">
        <v>0</v>
      </c>
      <c r="F678" s="35">
        <f t="shared" si="209"/>
        <v>20800000</v>
      </c>
    </row>
    <row r="679" spans="1:6" ht="15.75">
      <c r="A679" s="32" t="s">
        <v>12</v>
      </c>
      <c r="B679" s="33" t="s">
        <v>13</v>
      </c>
      <c r="C679" s="34">
        <v>0</v>
      </c>
      <c r="D679" s="34">
        <v>3320000</v>
      </c>
      <c r="E679" s="34">
        <v>0</v>
      </c>
      <c r="F679" s="35">
        <f t="shared" si="209"/>
        <v>3320000</v>
      </c>
    </row>
    <row r="680" spans="1:6" ht="15.75">
      <c r="A680" s="32" t="s">
        <v>35</v>
      </c>
      <c r="B680" s="33" t="s">
        <v>36</v>
      </c>
      <c r="C680" s="34">
        <v>0</v>
      </c>
      <c r="D680" s="34">
        <v>211857000</v>
      </c>
      <c r="E680" s="34">
        <v>0</v>
      </c>
      <c r="F680" s="35">
        <f t="shared" si="209"/>
        <v>211857000</v>
      </c>
    </row>
    <row r="681" spans="1:6" s="6" customFormat="1" ht="15.75">
      <c r="A681" s="28" t="s">
        <v>14</v>
      </c>
      <c r="B681" s="29" t="s">
        <v>228</v>
      </c>
      <c r="C681" s="30">
        <f t="shared" ref="C681:E681" si="218">SUM(C682,C686,C690,C694,C698,C701,C705,C709,C712,C716)</f>
        <v>0</v>
      </c>
      <c r="D681" s="30">
        <f t="shared" si="218"/>
        <v>1200000000</v>
      </c>
      <c r="E681" s="30">
        <f t="shared" si="218"/>
        <v>0</v>
      </c>
      <c r="F681" s="31">
        <f t="shared" si="209"/>
        <v>1200000000</v>
      </c>
    </row>
    <row r="682" spans="1:6" ht="15.75">
      <c r="A682" s="32" t="s">
        <v>16</v>
      </c>
      <c r="B682" s="33" t="s">
        <v>271</v>
      </c>
      <c r="C682" s="34">
        <f t="shared" ref="C682:E682" si="219">SUM(C683:C685)</f>
        <v>0</v>
      </c>
      <c r="D682" s="34">
        <f t="shared" si="219"/>
        <v>155842000</v>
      </c>
      <c r="E682" s="34">
        <f t="shared" si="219"/>
        <v>0</v>
      </c>
      <c r="F682" s="35">
        <f t="shared" si="209"/>
        <v>155842000</v>
      </c>
    </row>
    <row r="683" spans="1:6" ht="15.75">
      <c r="A683" s="32" t="s">
        <v>10</v>
      </c>
      <c r="B683" s="33" t="s">
        <v>11</v>
      </c>
      <c r="C683" s="34">
        <v>0</v>
      </c>
      <c r="D683" s="34">
        <v>4750000</v>
      </c>
      <c r="E683" s="34">
        <v>0</v>
      </c>
      <c r="F683" s="35">
        <f t="shared" si="209"/>
        <v>4750000</v>
      </c>
    </row>
    <row r="684" spans="1:6" ht="15.75">
      <c r="A684" s="32" t="s">
        <v>33</v>
      </c>
      <c r="B684" s="33" t="s">
        <v>34</v>
      </c>
      <c r="C684" s="34">
        <v>0</v>
      </c>
      <c r="D684" s="34">
        <v>26800000</v>
      </c>
      <c r="E684" s="34">
        <v>0</v>
      </c>
      <c r="F684" s="35">
        <f t="shared" si="209"/>
        <v>26800000</v>
      </c>
    </row>
    <row r="685" spans="1:6" ht="15.75">
      <c r="A685" s="32" t="s">
        <v>12</v>
      </c>
      <c r="B685" s="33" t="s">
        <v>13</v>
      </c>
      <c r="C685" s="34">
        <v>0</v>
      </c>
      <c r="D685" s="34">
        <v>124292000</v>
      </c>
      <c r="E685" s="34">
        <v>0</v>
      </c>
      <c r="F685" s="35">
        <f t="shared" si="209"/>
        <v>124292000</v>
      </c>
    </row>
    <row r="686" spans="1:6" ht="15.75">
      <c r="A686" s="32" t="s">
        <v>18</v>
      </c>
      <c r="B686" s="33" t="s">
        <v>272</v>
      </c>
      <c r="C686" s="34">
        <f t="shared" ref="C686:E686" si="220">SUM(C687:C689)</f>
        <v>0</v>
      </c>
      <c r="D686" s="34">
        <f t="shared" si="220"/>
        <v>125858000</v>
      </c>
      <c r="E686" s="34">
        <f t="shared" si="220"/>
        <v>0</v>
      </c>
      <c r="F686" s="35">
        <f t="shared" si="209"/>
        <v>125858000</v>
      </c>
    </row>
    <row r="687" spans="1:6" ht="15.75">
      <c r="A687" s="32" t="s">
        <v>10</v>
      </c>
      <c r="B687" s="33" t="s">
        <v>11</v>
      </c>
      <c r="C687" s="34">
        <v>0</v>
      </c>
      <c r="D687" s="34">
        <v>4750000</v>
      </c>
      <c r="E687" s="34">
        <v>0</v>
      </c>
      <c r="F687" s="35">
        <f t="shared" si="209"/>
        <v>4750000</v>
      </c>
    </row>
    <row r="688" spans="1:6" ht="15.75">
      <c r="A688" s="32" t="s">
        <v>33</v>
      </c>
      <c r="B688" s="33" t="s">
        <v>34</v>
      </c>
      <c r="C688" s="34">
        <v>0</v>
      </c>
      <c r="D688" s="34">
        <v>9000000</v>
      </c>
      <c r="E688" s="34">
        <v>0</v>
      </c>
      <c r="F688" s="35">
        <f t="shared" si="209"/>
        <v>9000000</v>
      </c>
    </row>
    <row r="689" spans="1:6" ht="15.75">
      <c r="A689" s="32" t="s">
        <v>12</v>
      </c>
      <c r="B689" s="33" t="s">
        <v>13</v>
      </c>
      <c r="C689" s="34">
        <v>0</v>
      </c>
      <c r="D689" s="34">
        <v>112108000</v>
      </c>
      <c r="E689" s="34">
        <v>0</v>
      </c>
      <c r="F689" s="35">
        <f t="shared" si="209"/>
        <v>112108000</v>
      </c>
    </row>
    <row r="690" spans="1:6" ht="15.75">
      <c r="A690" s="32" t="s">
        <v>42</v>
      </c>
      <c r="B690" s="33" t="s">
        <v>273</v>
      </c>
      <c r="C690" s="34">
        <f t="shared" ref="C690:E690" si="221">SUM(C691:C693)</f>
        <v>0</v>
      </c>
      <c r="D690" s="34">
        <f t="shared" si="221"/>
        <v>126158000</v>
      </c>
      <c r="E690" s="34">
        <f t="shared" si="221"/>
        <v>0</v>
      </c>
      <c r="F690" s="35">
        <f t="shared" si="209"/>
        <v>126158000</v>
      </c>
    </row>
    <row r="691" spans="1:6" ht="15.75">
      <c r="A691" s="32" t="s">
        <v>10</v>
      </c>
      <c r="B691" s="33" t="s">
        <v>11</v>
      </c>
      <c r="C691" s="34">
        <v>0</v>
      </c>
      <c r="D691" s="34">
        <v>5050000</v>
      </c>
      <c r="E691" s="34">
        <v>0</v>
      </c>
      <c r="F691" s="35">
        <f t="shared" si="209"/>
        <v>5050000</v>
      </c>
    </row>
    <row r="692" spans="1:6" ht="15.75">
      <c r="A692" s="32" t="s">
        <v>33</v>
      </c>
      <c r="B692" s="33" t="s">
        <v>34</v>
      </c>
      <c r="C692" s="34">
        <v>0</v>
      </c>
      <c r="D692" s="34">
        <v>9000000</v>
      </c>
      <c r="E692" s="34">
        <v>0</v>
      </c>
      <c r="F692" s="35">
        <f t="shared" si="209"/>
        <v>9000000</v>
      </c>
    </row>
    <row r="693" spans="1:6" ht="15.75">
      <c r="A693" s="32" t="s">
        <v>12</v>
      </c>
      <c r="B693" s="33" t="s">
        <v>13</v>
      </c>
      <c r="C693" s="34">
        <v>0</v>
      </c>
      <c r="D693" s="34">
        <v>112108000</v>
      </c>
      <c r="E693" s="34">
        <v>0</v>
      </c>
      <c r="F693" s="35">
        <f t="shared" si="209"/>
        <v>112108000</v>
      </c>
    </row>
    <row r="694" spans="1:6" ht="15.75">
      <c r="A694" s="32" t="s">
        <v>44</v>
      </c>
      <c r="B694" s="33" t="s">
        <v>274</v>
      </c>
      <c r="C694" s="34">
        <f t="shared" ref="C694:E694" si="222">SUM(C695:C697)</f>
        <v>0</v>
      </c>
      <c r="D694" s="34">
        <f t="shared" si="222"/>
        <v>51100000</v>
      </c>
      <c r="E694" s="34">
        <f t="shared" si="222"/>
        <v>0</v>
      </c>
      <c r="F694" s="35">
        <f t="shared" si="209"/>
        <v>51100000</v>
      </c>
    </row>
    <row r="695" spans="1:6" ht="15.75">
      <c r="A695" s="32" t="s">
        <v>10</v>
      </c>
      <c r="B695" s="33" t="s">
        <v>11</v>
      </c>
      <c r="C695" s="34">
        <v>0</v>
      </c>
      <c r="D695" s="34">
        <v>2800000</v>
      </c>
      <c r="E695" s="34">
        <v>0</v>
      </c>
      <c r="F695" s="35">
        <f t="shared" si="209"/>
        <v>2800000</v>
      </c>
    </row>
    <row r="696" spans="1:6" ht="15.75">
      <c r="A696" s="32" t="s">
        <v>28</v>
      </c>
      <c r="B696" s="33" t="s">
        <v>29</v>
      </c>
      <c r="C696" s="34">
        <v>0</v>
      </c>
      <c r="D696" s="34">
        <v>40000000</v>
      </c>
      <c r="E696" s="34">
        <v>0</v>
      </c>
      <c r="F696" s="35">
        <f t="shared" si="209"/>
        <v>40000000</v>
      </c>
    </row>
    <row r="697" spans="1:6" ht="15.75">
      <c r="A697" s="32" t="s">
        <v>12</v>
      </c>
      <c r="B697" s="33" t="s">
        <v>13</v>
      </c>
      <c r="C697" s="34">
        <v>0</v>
      </c>
      <c r="D697" s="34">
        <v>8300000</v>
      </c>
      <c r="E697" s="34">
        <v>0</v>
      </c>
      <c r="F697" s="35">
        <f t="shared" si="209"/>
        <v>8300000</v>
      </c>
    </row>
    <row r="698" spans="1:6" ht="31.5">
      <c r="A698" s="32" t="s">
        <v>46</v>
      </c>
      <c r="B698" s="33" t="s">
        <v>275</v>
      </c>
      <c r="C698" s="34">
        <f t="shared" ref="C698:E698" si="223">SUM(C699:C700)</f>
        <v>0</v>
      </c>
      <c r="D698" s="34">
        <f t="shared" si="223"/>
        <v>104944000</v>
      </c>
      <c r="E698" s="34">
        <f t="shared" si="223"/>
        <v>0</v>
      </c>
      <c r="F698" s="35">
        <f t="shared" si="209"/>
        <v>104944000</v>
      </c>
    </row>
    <row r="699" spans="1:6" ht="15.75">
      <c r="A699" s="32" t="s">
        <v>10</v>
      </c>
      <c r="B699" s="33" t="s">
        <v>11</v>
      </c>
      <c r="C699" s="34">
        <v>0</v>
      </c>
      <c r="D699" s="34">
        <v>2800000</v>
      </c>
      <c r="E699" s="34">
        <v>0</v>
      </c>
      <c r="F699" s="35">
        <f t="shared" si="209"/>
        <v>2800000</v>
      </c>
    </row>
    <row r="700" spans="1:6" ht="15.75">
      <c r="A700" s="32" t="s">
        <v>12</v>
      </c>
      <c r="B700" s="33" t="s">
        <v>13</v>
      </c>
      <c r="C700" s="34">
        <v>0</v>
      </c>
      <c r="D700" s="34">
        <v>102144000</v>
      </c>
      <c r="E700" s="34">
        <v>0</v>
      </c>
      <c r="F700" s="35">
        <f t="shared" si="209"/>
        <v>102144000</v>
      </c>
    </row>
    <row r="701" spans="1:6" ht="31.5">
      <c r="A701" s="32" t="s">
        <v>54</v>
      </c>
      <c r="B701" s="33" t="s">
        <v>276</v>
      </c>
      <c r="C701" s="34">
        <f t="shared" ref="C701:E701" si="224">SUM(C702:C704)</f>
        <v>0</v>
      </c>
      <c r="D701" s="34">
        <f t="shared" si="224"/>
        <v>129765000</v>
      </c>
      <c r="E701" s="34">
        <f t="shared" si="224"/>
        <v>0</v>
      </c>
      <c r="F701" s="35">
        <f t="shared" si="209"/>
        <v>129765000</v>
      </c>
    </row>
    <row r="702" spans="1:6" ht="15.75">
      <c r="A702" s="32" t="s">
        <v>10</v>
      </c>
      <c r="B702" s="33" t="s">
        <v>11</v>
      </c>
      <c r="C702" s="34">
        <v>0</v>
      </c>
      <c r="D702" s="34">
        <v>3075000</v>
      </c>
      <c r="E702" s="34">
        <v>0</v>
      </c>
      <c r="F702" s="35">
        <f t="shared" si="209"/>
        <v>3075000</v>
      </c>
    </row>
    <row r="703" spans="1:6" ht="15.75">
      <c r="A703" s="32" t="s">
        <v>28</v>
      </c>
      <c r="B703" s="33" t="s">
        <v>29</v>
      </c>
      <c r="C703" s="34">
        <v>0</v>
      </c>
      <c r="D703" s="34">
        <v>45000000</v>
      </c>
      <c r="E703" s="34">
        <v>0</v>
      </c>
      <c r="F703" s="35">
        <f t="shared" si="209"/>
        <v>45000000</v>
      </c>
    </row>
    <row r="704" spans="1:6" ht="15.75">
      <c r="A704" s="32" t="s">
        <v>12</v>
      </c>
      <c r="B704" s="33" t="s">
        <v>13</v>
      </c>
      <c r="C704" s="34">
        <v>0</v>
      </c>
      <c r="D704" s="34">
        <v>81690000</v>
      </c>
      <c r="E704" s="34">
        <v>0</v>
      </c>
      <c r="F704" s="35">
        <f t="shared" si="209"/>
        <v>81690000</v>
      </c>
    </row>
    <row r="705" spans="1:6" ht="15.75">
      <c r="A705" s="32" t="s">
        <v>56</v>
      </c>
      <c r="B705" s="33" t="s">
        <v>277</v>
      </c>
      <c r="C705" s="34">
        <f t="shared" ref="C705:E705" si="225">SUM(C706:C708)</f>
        <v>0</v>
      </c>
      <c r="D705" s="34">
        <f t="shared" si="225"/>
        <v>243585000</v>
      </c>
      <c r="E705" s="34">
        <f t="shared" si="225"/>
        <v>0</v>
      </c>
      <c r="F705" s="35">
        <f t="shared" si="209"/>
        <v>243585000</v>
      </c>
    </row>
    <row r="706" spans="1:6" ht="15.75">
      <c r="A706" s="32" t="s">
        <v>10</v>
      </c>
      <c r="B706" s="33" t="s">
        <v>11</v>
      </c>
      <c r="C706" s="34">
        <v>0</v>
      </c>
      <c r="D706" s="34">
        <v>5600000</v>
      </c>
      <c r="E706" s="34">
        <v>0</v>
      </c>
      <c r="F706" s="35">
        <f t="shared" si="209"/>
        <v>5600000</v>
      </c>
    </row>
    <row r="707" spans="1:6" ht="15.75">
      <c r="A707" s="32" t="s">
        <v>33</v>
      </c>
      <c r="B707" s="33" t="s">
        <v>34</v>
      </c>
      <c r="C707" s="34">
        <v>0</v>
      </c>
      <c r="D707" s="34">
        <v>21600000</v>
      </c>
      <c r="E707" s="34">
        <v>0</v>
      </c>
      <c r="F707" s="35">
        <f t="shared" si="209"/>
        <v>21600000</v>
      </c>
    </row>
    <row r="708" spans="1:6" ht="15.75">
      <c r="A708" s="32" t="s">
        <v>12</v>
      </c>
      <c r="B708" s="33" t="s">
        <v>13</v>
      </c>
      <c r="C708" s="34">
        <v>0</v>
      </c>
      <c r="D708" s="34">
        <v>216385000</v>
      </c>
      <c r="E708" s="34">
        <v>0</v>
      </c>
      <c r="F708" s="35">
        <f t="shared" si="209"/>
        <v>216385000</v>
      </c>
    </row>
    <row r="709" spans="1:6" ht="15.75">
      <c r="A709" s="32" t="s">
        <v>58</v>
      </c>
      <c r="B709" s="33" t="s">
        <v>278</v>
      </c>
      <c r="C709" s="34">
        <f t="shared" ref="C709:E709" si="226">SUM(C710:C711)</f>
        <v>0</v>
      </c>
      <c r="D709" s="34">
        <f t="shared" si="226"/>
        <v>174660000</v>
      </c>
      <c r="E709" s="34">
        <f t="shared" si="226"/>
        <v>0</v>
      </c>
      <c r="F709" s="35">
        <f t="shared" si="209"/>
        <v>174660000</v>
      </c>
    </row>
    <row r="710" spans="1:6" ht="15.75">
      <c r="A710" s="32" t="s">
        <v>10</v>
      </c>
      <c r="B710" s="33" t="s">
        <v>11</v>
      </c>
      <c r="C710" s="34">
        <v>0</v>
      </c>
      <c r="D710" s="34">
        <v>5600000</v>
      </c>
      <c r="E710" s="34">
        <v>0</v>
      </c>
      <c r="F710" s="35">
        <f t="shared" si="209"/>
        <v>5600000</v>
      </c>
    </row>
    <row r="711" spans="1:6" ht="15.75">
      <c r="A711" s="32" t="s">
        <v>12</v>
      </c>
      <c r="B711" s="33" t="s">
        <v>13</v>
      </c>
      <c r="C711" s="34">
        <v>0</v>
      </c>
      <c r="D711" s="34">
        <v>169060000</v>
      </c>
      <c r="E711" s="34">
        <v>0</v>
      </c>
      <c r="F711" s="35">
        <f t="shared" si="209"/>
        <v>169060000</v>
      </c>
    </row>
    <row r="712" spans="1:6" ht="15.75">
      <c r="A712" s="32" t="s">
        <v>60</v>
      </c>
      <c r="B712" s="33" t="s">
        <v>279</v>
      </c>
      <c r="C712" s="34">
        <f t="shared" ref="C712:E712" si="227">SUM(C713:C715)</f>
        <v>0</v>
      </c>
      <c r="D712" s="34">
        <f t="shared" si="227"/>
        <v>48400000</v>
      </c>
      <c r="E712" s="34">
        <f t="shared" si="227"/>
        <v>0</v>
      </c>
      <c r="F712" s="35">
        <f t="shared" si="209"/>
        <v>48400000</v>
      </c>
    </row>
    <row r="713" spans="1:6" ht="15.75">
      <c r="A713" s="32" t="s">
        <v>10</v>
      </c>
      <c r="B713" s="33" t="s">
        <v>11</v>
      </c>
      <c r="C713" s="34">
        <v>0</v>
      </c>
      <c r="D713" s="34">
        <v>9500000</v>
      </c>
      <c r="E713" s="34">
        <v>0</v>
      </c>
      <c r="F713" s="35">
        <f t="shared" si="209"/>
        <v>9500000</v>
      </c>
    </row>
    <row r="714" spans="1:6" ht="15.75">
      <c r="A714" s="32" t="s">
        <v>33</v>
      </c>
      <c r="B714" s="33" t="s">
        <v>34</v>
      </c>
      <c r="C714" s="34">
        <v>0</v>
      </c>
      <c r="D714" s="34">
        <v>31200000</v>
      </c>
      <c r="E714" s="34">
        <v>0</v>
      </c>
      <c r="F714" s="35">
        <f t="shared" ref="F714:F777" si="228">SUM(C714:E714)</f>
        <v>31200000</v>
      </c>
    </row>
    <row r="715" spans="1:6" ht="15.75">
      <c r="A715" s="32" t="s">
        <v>12</v>
      </c>
      <c r="B715" s="33" t="s">
        <v>13</v>
      </c>
      <c r="C715" s="34">
        <v>0</v>
      </c>
      <c r="D715" s="34">
        <v>7700000</v>
      </c>
      <c r="E715" s="34">
        <v>0</v>
      </c>
      <c r="F715" s="35">
        <f t="shared" si="228"/>
        <v>7700000</v>
      </c>
    </row>
    <row r="716" spans="1:6" ht="15.75">
      <c r="A716" s="32" t="s">
        <v>62</v>
      </c>
      <c r="B716" s="33" t="s">
        <v>280</v>
      </c>
      <c r="C716" s="34">
        <f t="shared" ref="C716:E716" si="229">SUM(C717:C720)</f>
        <v>0</v>
      </c>
      <c r="D716" s="34">
        <f t="shared" si="229"/>
        <v>39688000</v>
      </c>
      <c r="E716" s="34">
        <f t="shared" si="229"/>
        <v>0</v>
      </c>
      <c r="F716" s="35">
        <f t="shared" si="228"/>
        <v>39688000</v>
      </c>
    </row>
    <row r="717" spans="1:6" ht="15.75">
      <c r="A717" s="32" t="s">
        <v>10</v>
      </c>
      <c r="B717" s="33" t="s">
        <v>11</v>
      </c>
      <c r="C717" s="34">
        <v>0</v>
      </c>
      <c r="D717" s="34">
        <v>13800000</v>
      </c>
      <c r="E717" s="34">
        <v>0</v>
      </c>
      <c r="F717" s="35">
        <f t="shared" si="228"/>
        <v>13800000</v>
      </c>
    </row>
    <row r="718" spans="1:6" ht="15.75">
      <c r="A718" s="32" t="s">
        <v>28</v>
      </c>
      <c r="B718" s="33" t="s">
        <v>29</v>
      </c>
      <c r="C718" s="34">
        <v>0</v>
      </c>
      <c r="D718" s="34">
        <v>3000000</v>
      </c>
      <c r="E718" s="34">
        <v>0</v>
      </c>
      <c r="F718" s="35">
        <f t="shared" si="228"/>
        <v>3000000</v>
      </c>
    </row>
    <row r="719" spans="1:6" ht="15.75">
      <c r="A719" s="32" t="s">
        <v>33</v>
      </c>
      <c r="B719" s="33" t="s">
        <v>34</v>
      </c>
      <c r="C719" s="34">
        <v>0</v>
      </c>
      <c r="D719" s="34">
        <v>13600000</v>
      </c>
      <c r="E719" s="34">
        <v>0</v>
      </c>
      <c r="F719" s="35">
        <f t="shared" si="228"/>
        <v>13600000</v>
      </c>
    </row>
    <row r="720" spans="1:6" ht="15.75">
      <c r="A720" s="32" t="s">
        <v>12</v>
      </c>
      <c r="B720" s="33" t="s">
        <v>13</v>
      </c>
      <c r="C720" s="34">
        <v>0</v>
      </c>
      <c r="D720" s="34">
        <v>9288000</v>
      </c>
      <c r="E720" s="34">
        <v>0</v>
      </c>
      <c r="F720" s="35">
        <f t="shared" si="228"/>
        <v>9288000</v>
      </c>
    </row>
    <row r="721" spans="1:6" s="6" customFormat="1" ht="15.75">
      <c r="A721" s="28" t="s">
        <v>281</v>
      </c>
      <c r="B721" s="29" t="s">
        <v>702</v>
      </c>
      <c r="C721" s="30">
        <f t="shared" ref="C721:E721" si="230">SUM(C722,C818)</f>
        <v>0</v>
      </c>
      <c r="D721" s="30">
        <f t="shared" si="230"/>
        <v>6541385000</v>
      </c>
      <c r="E721" s="30">
        <f t="shared" si="230"/>
        <v>0</v>
      </c>
      <c r="F721" s="31">
        <f t="shared" si="228"/>
        <v>6541385000</v>
      </c>
    </row>
    <row r="722" spans="1:6" s="6" customFormat="1" ht="15.75">
      <c r="A722" s="28" t="s">
        <v>283</v>
      </c>
      <c r="B722" s="29" t="s">
        <v>284</v>
      </c>
      <c r="C722" s="30">
        <f t="shared" ref="C722:E722" si="231">SUM(C723,C753,C760,C768,C793)</f>
        <v>0</v>
      </c>
      <c r="D722" s="30">
        <f t="shared" si="231"/>
        <v>3184867000</v>
      </c>
      <c r="E722" s="30">
        <f t="shared" si="231"/>
        <v>0</v>
      </c>
      <c r="F722" s="31">
        <f t="shared" si="228"/>
        <v>3184867000</v>
      </c>
    </row>
    <row r="723" spans="1:6" s="6" customFormat="1" ht="31.5">
      <c r="A723" s="28" t="s">
        <v>8</v>
      </c>
      <c r="B723" s="29" t="s">
        <v>285</v>
      </c>
      <c r="C723" s="30">
        <f t="shared" ref="C723:E723" si="232">SUM(C724,C728,C733,C737,C741,C745,C750)</f>
        <v>0</v>
      </c>
      <c r="D723" s="30">
        <f t="shared" si="232"/>
        <v>725089000</v>
      </c>
      <c r="E723" s="30">
        <f t="shared" si="232"/>
        <v>0</v>
      </c>
      <c r="F723" s="31">
        <f t="shared" si="228"/>
        <v>725089000</v>
      </c>
    </row>
    <row r="724" spans="1:6" ht="15.75">
      <c r="A724" s="32" t="s">
        <v>16</v>
      </c>
      <c r="B724" s="33" t="s">
        <v>286</v>
      </c>
      <c r="C724" s="34">
        <f t="shared" ref="C724:E724" si="233">SUM(C725:C727)</f>
        <v>0</v>
      </c>
      <c r="D724" s="34">
        <f t="shared" si="233"/>
        <v>16340000</v>
      </c>
      <c r="E724" s="34">
        <f t="shared" si="233"/>
        <v>0</v>
      </c>
      <c r="F724" s="35">
        <f t="shared" si="228"/>
        <v>16340000</v>
      </c>
    </row>
    <row r="725" spans="1:6" ht="15.75">
      <c r="A725" s="32" t="s">
        <v>10</v>
      </c>
      <c r="B725" s="33" t="s">
        <v>11</v>
      </c>
      <c r="C725" s="34">
        <v>0</v>
      </c>
      <c r="D725" s="34">
        <v>7300000</v>
      </c>
      <c r="E725" s="34">
        <v>0</v>
      </c>
      <c r="F725" s="35">
        <f t="shared" si="228"/>
        <v>7300000</v>
      </c>
    </row>
    <row r="726" spans="1:6" ht="15.75">
      <c r="A726" s="32" t="s">
        <v>12</v>
      </c>
      <c r="B726" s="33" t="s">
        <v>13</v>
      </c>
      <c r="C726" s="34">
        <v>0</v>
      </c>
      <c r="D726" s="34">
        <v>6640000</v>
      </c>
      <c r="E726" s="34">
        <v>0</v>
      </c>
      <c r="F726" s="35">
        <f t="shared" si="228"/>
        <v>6640000</v>
      </c>
    </row>
    <row r="727" spans="1:6" ht="15.75">
      <c r="A727" s="32" t="s">
        <v>68</v>
      </c>
      <c r="B727" s="33" t="s">
        <v>69</v>
      </c>
      <c r="C727" s="34">
        <v>0</v>
      </c>
      <c r="D727" s="34">
        <v>2400000</v>
      </c>
      <c r="E727" s="34">
        <v>0</v>
      </c>
      <c r="F727" s="35">
        <f t="shared" si="228"/>
        <v>2400000</v>
      </c>
    </row>
    <row r="728" spans="1:6" ht="15.75">
      <c r="A728" s="32" t="s">
        <v>18</v>
      </c>
      <c r="B728" s="33" t="s">
        <v>287</v>
      </c>
      <c r="C728" s="34">
        <f t="shared" ref="C728:E728" si="234">SUM(C729:C732)</f>
        <v>0</v>
      </c>
      <c r="D728" s="34">
        <f t="shared" si="234"/>
        <v>161210000</v>
      </c>
      <c r="E728" s="34">
        <f t="shared" si="234"/>
        <v>0</v>
      </c>
      <c r="F728" s="35">
        <f t="shared" si="228"/>
        <v>161210000</v>
      </c>
    </row>
    <row r="729" spans="1:6" ht="15.75">
      <c r="A729" s="32" t="s">
        <v>10</v>
      </c>
      <c r="B729" s="33" t="s">
        <v>11</v>
      </c>
      <c r="C729" s="34">
        <v>0</v>
      </c>
      <c r="D729" s="34">
        <v>6250000</v>
      </c>
      <c r="E729" s="34">
        <v>0</v>
      </c>
      <c r="F729" s="35">
        <f t="shared" si="228"/>
        <v>6250000</v>
      </c>
    </row>
    <row r="730" spans="1:6" ht="15.75">
      <c r="A730" s="32" t="s">
        <v>33</v>
      </c>
      <c r="B730" s="33" t="s">
        <v>34</v>
      </c>
      <c r="C730" s="34">
        <v>0</v>
      </c>
      <c r="D730" s="34">
        <v>22000000</v>
      </c>
      <c r="E730" s="34">
        <v>0</v>
      </c>
      <c r="F730" s="35">
        <f t="shared" si="228"/>
        <v>22000000</v>
      </c>
    </row>
    <row r="731" spans="1:6" ht="15.75">
      <c r="A731" s="32" t="s">
        <v>12</v>
      </c>
      <c r="B731" s="33" t="s">
        <v>13</v>
      </c>
      <c r="C731" s="34">
        <v>0</v>
      </c>
      <c r="D731" s="34">
        <v>4640000</v>
      </c>
      <c r="E731" s="34">
        <v>0</v>
      </c>
      <c r="F731" s="35">
        <f t="shared" si="228"/>
        <v>4640000</v>
      </c>
    </row>
    <row r="732" spans="1:6" ht="15.75">
      <c r="A732" s="32" t="s">
        <v>35</v>
      </c>
      <c r="B732" s="33" t="s">
        <v>36</v>
      </c>
      <c r="C732" s="34">
        <v>0</v>
      </c>
      <c r="D732" s="34">
        <v>128320000</v>
      </c>
      <c r="E732" s="34">
        <v>0</v>
      </c>
      <c r="F732" s="35">
        <f t="shared" si="228"/>
        <v>128320000</v>
      </c>
    </row>
    <row r="733" spans="1:6" ht="15.75">
      <c r="A733" s="32" t="s">
        <v>42</v>
      </c>
      <c r="B733" s="33" t="s">
        <v>288</v>
      </c>
      <c r="C733" s="34">
        <f t="shared" ref="C733:E733" si="235">SUM(C734:C736)</f>
        <v>0</v>
      </c>
      <c r="D733" s="34">
        <f t="shared" si="235"/>
        <v>23090000</v>
      </c>
      <c r="E733" s="34">
        <f t="shared" si="235"/>
        <v>0</v>
      </c>
      <c r="F733" s="35">
        <f t="shared" si="228"/>
        <v>23090000</v>
      </c>
    </row>
    <row r="734" spans="1:6" ht="15.75">
      <c r="A734" s="32" t="s">
        <v>10</v>
      </c>
      <c r="B734" s="33" t="s">
        <v>11</v>
      </c>
      <c r="C734" s="34">
        <v>0</v>
      </c>
      <c r="D734" s="34">
        <v>8850000</v>
      </c>
      <c r="E734" s="34">
        <v>0</v>
      </c>
      <c r="F734" s="35">
        <f t="shared" si="228"/>
        <v>8850000</v>
      </c>
    </row>
    <row r="735" spans="1:6" ht="15.75">
      <c r="A735" s="32" t="s">
        <v>83</v>
      </c>
      <c r="B735" s="33" t="s">
        <v>84</v>
      </c>
      <c r="C735" s="34">
        <v>0</v>
      </c>
      <c r="D735" s="34">
        <v>8000000</v>
      </c>
      <c r="E735" s="34">
        <v>0</v>
      </c>
      <c r="F735" s="35">
        <f t="shared" si="228"/>
        <v>8000000</v>
      </c>
    </row>
    <row r="736" spans="1:6" ht="15.75">
      <c r="A736" s="32" t="s">
        <v>12</v>
      </c>
      <c r="B736" s="33" t="s">
        <v>13</v>
      </c>
      <c r="C736" s="34">
        <v>0</v>
      </c>
      <c r="D736" s="34">
        <v>6240000</v>
      </c>
      <c r="E736" s="34">
        <v>0</v>
      </c>
      <c r="F736" s="35">
        <f t="shared" si="228"/>
        <v>6240000</v>
      </c>
    </row>
    <row r="737" spans="1:6" ht="15.75">
      <c r="A737" s="32" t="s">
        <v>44</v>
      </c>
      <c r="B737" s="33" t="s">
        <v>289</v>
      </c>
      <c r="C737" s="34">
        <f t="shared" ref="C737:E737" si="236">SUM(C738:C740)</f>
        <v>0</v>
      </c>
      <c r="D737" s="34">
        <f t="shared" si="236"/>
        <v>34990000</v>
      </c>
      <c r="E737" s="34">
        <f t="shared" si="236"/>
        <v>0</v>
      </c>
      <c r="F737" s="35">
        <f t="shared" si="228"/>
        <v>34990000</v>
      </c>
    </row>
    <row r="738" spans="1:6" ht="15.75">
      <c r="A738" s="32" t="s">
        <v>10</v>
      </c>
      <c r="B738" s="33" t="s">
        <v>11</v>
      </c>
      <c r="C738" s="34">
        <v>0</v>
      </c>
      <c r="D738" s="34">
        <v>8750000</v>
      </c>
      <c r="E738" s="34">
        <v>0</v>
      </c>
      <c r="F738" s="35">
        <f t="shared" si="228"/>
        <v>8750000</v>
      </c>
    </row>
    <row r="739" spans="1:6" ht="15.75">
      <c r="A739" s="32" t="s">
        <v>83</v>
      </c>
      <c r="B739" s="33" t="s">
        <v>84</v>
      </c>
      <c r="C739" s="34">
        <v>0</v>
      </c>
      <c r="D739" s="34">
        <v>20000000</v>
      </c>
      <c r="E739" s="34">
        <v>0</v>
      </c>
      <c r="F739" s="35">
        <f t="shared" si="228"/>
        <v>20000000</v>
      </c>
    </row>
    <row r="740" spans="1:6" ht="15.75">
      <c r="A740" s="32" t="s">
        <v>12</v>
      </c>
      <c r="B740" s="33" t="s">
        <v>13</v>
      </c>
      <c r="C740" s="34">
        <v>0</v>
      </c>
      <c r="D740" s="34">
        <v>6240000</v>
      </c>
      <c r="E740" s="34">
        <v>0</v>
      </c>
      <c r="F740" s="35">
        <f t="shared" si="228"/>
        <v>6240000</v>
      </c>
    </row>
    <row r="741" spans="1:6" ht="15.75">
      <c r="A741" s="32" t="s">
        <v>46</v>
      </c>
      <c r="B741" s="33" t="s">
        <v>290</v>
      </c>
      <c r="C741" s="34">
        <f t="shared" ref="C741:E741" si="237">SUM(C742:C744)</f>
        <v>0</v>
      </c>
      <c r="D741" s="34">
        <f t="shared" si="237"/>
        <v>56490000</v>
      </c>
      <c r="E741" s="34">
        <f t="shared" si="237"/>
        <v>0</v>
      </c>
      <c r="F741" s="35">
        <f t="shared" si="228"/>
        <v>56490000</v>
      </c>
    </row>
    <row r="742" spans="1:6" ht="15.75">
      <c r="A742" s="32" t="s">
        <v>10</v>
      </c>
      <c r="B742" s="33" t="s">
        <v>11</v>
      </c>
      <c r="C742" s="34">
        <v>0</v>
      </c>
      <c r="D742" s="34">
        <v>10250000</v>
      </c>
      <c r="E742" s="34">
        <v>0</v>
      </c>
      <c r="F742" s="35">
        <f t="shared" si="228"/>
        <v>10250000</v>
      </c>
    </row>
    <row r="743" spans="1:6" ht="15.75">
      <c r="A743" s="32" t="s">
        <v>83</v>
      </c>
      <c r="B743" s="33" t="s">
        <v>84</v>
      </c>
      <c r="C743" s="34">
        <v>0</v>
      </c>
      <c r="D743" s="34">
        <v>40000000</v>
      </c>
      <c r="E743" s="34">
        <v>0</v>
      </c>
      <c r="F743" s="35">
        <f t="shared" si="228"/>
        <v>40000000</v>
      </c>
    </row>
    <row r="744" spans="1:6" ht="15.75">
      <c r="A744" s="32" t="s">
        <v>12</v>
      </c>
      <c r="B744" s="33" t="s">
        <v>13</v>
      </c>
      <c r="C744" s="34">
        <v>0</v>
      </c>
      <c r="D744" s="34">
        <v>6240000</v>
      </c>
      <c r="E744" s="34">
        <v>0</v>
      </c>
      <c r="F744" s="35">
        <f t="shared" si="228"/>
        <v>6240000</v>
      </c>
    </row>
    <row r="745" spans="1:6" ht="15.75">
      <c r="A745" s="32" t="s">
        <v>54</v>
      </c>
      <c r="B745" s="33" t="s">
        <v>291</v>
      </c>
      <c r="C745" s="34">
        <f t="shared" ref="C745:E745" si="238">SUM(C746:C749)</f>
        <v>0</v>
      </c>
      <c r="D745" s="34">
        <f t="shared" si="238"/>
        <v>319460000</v>
      </c>
      <c r="E745" s="34">
        <f t="shared" si="238"/>
        <v>0</v>
      </c>
      <c r="F745" s="35">
        <f t="shared" si="228"/>
        <v>319460000</v>
      </c>
    </row>
    <row r="746" spans="1:6" ht="15.75">
      <c r="A746" s="32" t="s">
        <v>10</v>
      </c>
      <c r="B746" s="33" t="s">
        <v>11</v>
      </c>
      <c r="C746" s="34">
        <v>0</v>
      </c>
      <c r="D746" s="34">
        <v>61600000</v>
      </c>
      <c r="E746" s="34">
        <v>0</v>
      </c>
      <c r="F746" s="35">
        <f t="shared" si="228"/>
        <v>61600000</v>
      </c>
    </row>
    <row r="747" spans="1:6" ht="15.75">
      <c r="A747" s="32" t="s">
        <v>33</v>
      </c>
      <c r="B747" s="33" t="s">
        <v>34</v>
      </c>
      <c r="C747" s="34">
        <v>0</v>
      </c>
      <c r="D747" s="34">
        <v>26400000</v>
      </c>
      <c r="E747" s="34">
        <v>0</v>
      </c>
      <c r="F747" s="35">
        <f t="shared" si="228"/>
        <v>26400000</v>
      </c>
    </row>
    <row r="748" spans="1:6" ht="15.75">
      <c r="A748" s="32" t="s">
        <v>12</v>
      </c>
      <c r="B748" s="33" t="s">
        <v>13</v>
      </c>
      <c r="C748" s="34">
        <v>0</v>
      </c>
      <c r="D748" s="34">
        <v>4980000</v>
      </c>
      <c r="E748" s="34">
        <v>0</v>
      </c>
      <c r="F748" s="35">
        <f t="shared" si="228"/>
        <v>4980000</v>
      </c>
    </row>
    <row r="749" spans="1:6" ht="15.75">
      <c r="A749" s="32" t="s">
        <v>35</v>
      </c>
      <c r="B749" s="33" t="s">
        <v>36</v>
      </c>
      <c r="C749" s="34">
        <v>0</v>
      </c>
      <c r="D749" s="34">
        <v>226480000</v>
      </c>
      <c r="E749" s="34">
        <v>0</v>
      </c>
      <c r="F749" s="35">
        <f t="shared" si="228"/>
        <v>226480000</v>
      </c>
    </row>
    <row r="750" spans="1:6" ht="31.5">
      <c r="A750" s="32" t="s">
        <v>56</v>
      </c>
      <c r="B750" s="33" t="s">
        <v>292</v>
      </c>
      <c r="C750" s="34">
        <f t="shared" ref="C750:E750" si="239">SUM(C751:C752)</f>
        <v>0</v>
      </c>
      <c r="D750" s="34">
        <f t="shared" si="239"/>
        <v>113509000</v>
      </c>
      <c r="E750" s="34">
        <f t="shared" si="239"/>
        <v>0</v>
      </c>
      <c r="F750" s="35">
        <f t="shared" si="228"/>
        <v>113509000</v>
      </c>
    </row>
    <row r="751" spans="1:6" ht="15.75">
      <c r="A751" s="32" t="s">
        <v>10</v>
      </c>
      <c r="B751" s="33" t="s">
        <v>11</v>
      </c>
      <c r="C751" s="34">
        <v>0</v>
      </c>
      <c r="D751" s="34">
        <v>5400000</v>
      </c>
      <c r="E751" s="34">
        <v>0</v>
      </c>
      <c r="F751" s="35">
        <f t="shared" si="228"/>
        <v>5400000</v>
      </c>
    </row>
    <row r="752" spans="1:6" ht="15.75">
      <c r="A752" s="32" t="s">
        <v>12</v>
      </c>
      <c r="B752" s="33" t="s">
        <v>13</v>
      </c>
      <c r="C752" s="34">
        <v>0</v>
      </c>
      <c r="D752" s="34">
        <v>108109000</v>
      </c>
      <c r="E752" s="34">
        <v>0</v>
      </c>
      <c r="F752" s="35">
        <f t="shared" si="228"/>
        <v>108109000</v>
      </c>
    </row>
    <row r="753" spans="1:6" s="6" customFormat="1" ht="31.5">
      <c r="A753" s="28" t="s">
        <v>14</v>
      </c>
      <c r="B753" s="29" t="s">
        <v>293</v>
      </c>
      <c r="C753" s="30">
        <f t="shared" ref="C753:E753" si="240">C754</f>
        <v>0</v>
      </c>
      <c r="D753" s="30">
        <f t="shared" si="240"/>
        <v>129270000</v>
      </c>
      <c r="E753" s="30">
        <f t="shared" si="240"/>
        <v>0</v>
      </c>
      <c r="F753" s="31">
        <f t="shared" si="228"/>
        <v>129270000</v>
      </c>
    </row>
    <row r="754" spans="1:6" ht="31.5">
      <c r="A754" s="32" t="s">
        <v>16</v>
      </c>
      <c r="B754" s="33" t="s">
        <v>294</v>
      </c>
      <c r="C754" s="34">
        <f t="shared" ref="C754:E754" si="241">SUM(C755:C759)</f>
        <v>0</v>
      </c>
      <c r="D754" s="34">
        <f t="shared" si="241"/>
        <v>129270000</v>
      </c>
      <c r="E754" s="34">
        <f t="shared" si="241"/>
        <v>0</v>
      </c>
      <c r="F754" s="35">
        <f t="shared" si="228"/>
        <v>129270000</v>
      </c>
    </row>
    <row r="755" spans="1:6" ht="15.75">
      <c r="A755" s="32" t="s">
        <v>10</v>
      </c>
      <c r="B755" s="33" t="s">
        <v>11</v>
      </c>
      <c r="C755" s="34">
        <v>0</v>
      </c>
      <c r="D755" s="34">
        <v>38250000</v>
      </c>
      <c r="E755" s="34">
        <v>0</v>
      </c>
      <c r="F755" s="35">
        <f t="shared" si="228"/>
        <v>38250000</v>
      </c>
    </row>
    <row r="756" spans="1:6" ht="15.75">
      <c r="A756" s="32" t="s">
        <v>28</v>
      </c>
      <c r="B756" s="33" t="s">
        <v>29</v>
      </c>
      <c r="C756" s="34">
        <v>0</v>
      </c>
      <c r="D756" s="34">
        <v>10000000</v>
      </c>
      <c r="E756" s="34">
        <v>0</v>
      </c>
      <c r="F756" s="35">
        <f t="shared" si="228"/>
        <v>10000000</v>
      </c>
    </row>
    <row r="757" spans="1:6" ht="15.75">
      <c r="A757" s="32" t="s">
        <v>77</v>
      </c>
      <c r="B757" s="33" t="s">
        <v>78</v>
      </c>
      <c r="C757" s="34">
        <v>0</v>
      </c>
      <c r="D757" s="34">
        <v>28412000</v>
      </c>
      <c r="E757" s="34">
        <v>0</v>
      </c>
      <c r="F757" s="35">
        <f t="shared" si="228"/>
        <v>28412000</v>
      </c>
    </row>
    <row r="758" spans="1:6" ht="15.75">
      <c r="A758" s="32" t="s">
        <v>33</v>
      </c>
      <c r="B758" s="33" t="s">
        <v>34</v>
      </c>
      <c r="C758" s="34">
        <v>0</v>
      </c>
      <c r="D758" s="34">
        <v>17200000</v>
      </c>
      <c r="E758" s="34">
        <v>0</v>
      </c>
      <c r="F758" s="35">
        <f t="shared" si="228"/>
        <v>17200000</v>
      </c>
    </row>
    <row r="759" spans="1:6" ht="15.75">
      <c r="A759" s="32" t="s">
        <v>12</v>
      </c>
      <c r="B759" s="33" t="s">
        <v>13</v>
      </c>
      <c r="C759" s="34">
        <v>0</v>
      </c>
      <c r="D759" s="34">
        <v>35408000</v>
      </c>
      <c r="E759" s="34">
        <v>0</v>
      </c>
      <c r="F759" s="35">
        <f t="shared" si="228"/>
        <v>35408000</v>
      </c>
    </row>
    <row r="760" spans="1:6" s="6" customFormat="1" ht="31.5">
      <c r="A760" s="28" t="s">
        <v>20</v>
      </c>
      <c r="B760" s="29" t="s">
        <v>295</v>
      </c>
      <c r="C760" s="30">
        <f t="shared" ref="C760:E760" si="242">C761</f>
        <v>0</v>
      </c>
      <c r="D760" s="30">
        <f t="shared" si="242"/>
        <v>122132000</v>
      </c>
      <c r="E760" s="30">
        <f t="shared" si="242"/>
        <v>0</v>
      </c>
      <c r="F760" s="31">
        <f t="shared" si="228"/>
        <v>122132000</v>
      </c>
    </row>
    <row r="761" spans="1:6" ht="31.5">
      <c r="A761" s="32" t="s">
        <v>16</v>
      </c>
      <c r="B761" s="33" t="s">
        <v>296</v>
      </c>
      <c r="C761" s="34">
        <f t="shared" ref="C761:E761" si="243">SUM(C762:C767)</f>
        <v>0</v>
      </c>
      <c r="D761" s="34">
        <f t="shared" si="243"/>
        <v>122132000</v>
      </c>
      <c r="E761" s="34">
        <f t="shared" si="243"/>
        <v>0</v>
      </c>
      <c r="F761" s="35">
        <f t="shared" si="228"/>
        <v>122132000</v>
      </c>
    </row>
    <row r="762" spans="1:6" ht="15.75">
      <c r="A762" s="32" t="s">
        <v>10</v>
      </c>
      <c r="B762" s="33" t="s">
        <v>11</v>
      </c>
      <c r="C762" s="34">
        <v>0</v>
      </c>
      <c r="D762" s="34">
        <v>38000000</v>
      </c>
      <c r="E762" s="34">
        <v>0</v>
      </c>
      <c r="F762" s="35">
        <f t="shared" si="228"/>
        <v>38000000</v>
      </c>
    </row>
    <row r="763" spans="1:6" ht="15.75">
      <c r="A763" s="32" t="s">
        <v>28</v>
      </c>
      <c r="B763" s="33" t="s">
        <v>29</v>
      </c>
      <c r="C763" s="34">
        <v>0</v>
      </c>
      <c r="D763" s="34">
        <v>10000000</v>
      </c>
      <c r="E763" s="34">
        <v>0</v>
      </c>
      <c r="F763" s="35">
        <f t="shared" si="228"/>
        <v>10000000</v>
      </c>
    </row>
    <row r="764" spans="1:6" ht="15.75">
      <c r="A764" s="32" t="s">
        <v>77</v>
      </c>
      <c r="B764" s="33" t="s">
        <v>78</v>
      </c>
      <c r="C764" s="34">
        <v>0</v>
      </c>
      <c r="D764" s="34">
        <v>28412000</v>
      </c>
      <c r="E764" s="34">
        <v>0</v>
      </c>
      <c r="F764" s="35">
        <f t="shared" si="228"/>
        <v>28412000</v>
      </c>
    </row>
    <row r="765" spans="1:6" ht="15.75">
      <c r="A765" s="32" t="s">
        <v>33</v>
      </c>
      <c r="B765" s="33" t="s">
        <v>34</v>
      </c>
      <c r="C765" s="34">
        <v>0</v>
      </c>
      <c r="D765" s="34">
        <v>17200000</v>
      </c>
      <c r="E765" s="34">
        <v>0</v>
      </c>
      <c r="F765" s="35">
        <f t="shared" si="228"/>
        <v>17200000</v>
      </c>
    </row>
    <row r="766" spans="1:6" ht="15.75">
      <c r="A766" s="32" t="s">
        <v>12</v>
      </c>
      <c r="B766" s="33" t="s">
        <v>13</v>
      </c>
      <c r="C766" s="34">
        <v>0</v>
      </c>
      <c r="D766" s="34">
        <v>3320000</v>
      </c>
      <c r="E766" s="34">
        <v>0</v>
      </c>
      <c r="F766" s="35">
        <f t="shared" si="228"/>
        <v>3320000</v>
      </c>
    </row>
    <row r="767" spans="1:6" ht="15.75">
      <c r="A767" s="32" t="s">
        <v>68</v>
      </c>
      <c r="B767" s="33" t="s">
        <v>69</v>
      </c>
      <c r="C767" s="34">
        <v>0</v>
      </c>
      <c r="D767" s="34">
        <v>25200000</v>
      </c>
      <c r="E767" s="34">
        <v>0</v>
      </c>
      <c r="F767" s="35">
        <f t="shared" si="228"/>
        <v>25200000</v>
      </c>
    </row>
    <row r="768" spans="1:6" s="6" customFormat="1" ht="15.75">
      <c r="A768" s="28" t="s">
        <v>94</v>
      </c>
      <c r="B768" s="29" t="s">
        <v>297</v>
      </c>
      <c r="C768" s="30">
        <f t="shared" ref="C768:E768" si="244">SUM(C769,C775,C781,C787)</f>
        <v>0</v>
      </c>
      <c r="D768" s="30">
        <f t="shared" si="244"/>
        <v>1683524000</v>
      </c>
      <c r="E768" s="30">
        <f t="shared" si="244"/>
        <v>0</v>
      </c>
      <c r="F768" s="31">
        <f t="shared" si="228"/>
        <v>1683524000</v>
      </c>
    </row>
    <row r="769" spans="1:6" ht="15.75">
      <c r="A769" s="32" t="s">
        <v>16</v>
      </c>
      <c r="B769" s="33" t="s">
        <v>298</v>
      </c>
      <c r="C769" s="34">
        <f t="shared" ref="C769:E769" si="245">SUM(C770:C774)</f>
        <v>0</v>
      </c>
      <c r="D769" s="34">
        <f t="shared" si="245"/>
        <v>498998000</v>
      </c>
      <c r="E769" s="34">
        <f t="shared" si="245"/>
        <v>0</v>
      </c>
      <c r="F769" s="35">
        <f t="shared" si="228"/>
        <v>498998000</v>
      </c>
    </row>
    <row r="770" spans="1:6" ht="15.75">
      <c r="A770" s="32" t="s">
        <v>10</v>
      </c>
      <c r="B770" s="33" t="s">
        <v>11</v>
      </c>
      <c r="C770" s="34">
        <v>0</v>
      </c>
      <c r="D770" s="34">
        <v>55700000</v>
      </c>
      <c r="E770" s="34">
        <v>0</v>
      </c>
      <c r="F770" s="35">
        <f t="shared" si="228"/>
        <v>55700000</v>
      </c>
    </row>
    <row r="771" spans="1:6" ht="15.75">
      <c r="A771" s="32" t="s">
        <v>28</v>
      </c>
      <c r="B771" s="33" t="s">
        <v>29</v>
      </c>
      <c r="C771" s="34">
        <v>0</v>
      </c>
      <c r="D771" s="34">
        <v>20000000</v>
      </c>
      <c r="E771" s="34">
        <v>0</v>
      </c>
      <c r="F771" s="35">
        <f t="shared" si="228"/>
        <v>20000000</v>
      </c>
    </row>
    <row r="772" spans="1:6" ht="15.75">
      <c r="A772" s="32" t="s">
        <v>77</v>
      </c>
      <c r="B772" s="33" t="s">
        <v>78</v>
      </c>
      <c r="C772" s="34">
        <v>0</v>
      </c>
      <c r="D772" s="34">
        <v>42416000</v>
      </c>
      <c r="E772" s="34">
        <v>0</v>
      </c>
      <c r="F772" s="35">
        <f t="shared" si="228"/>
        <v>42416000</v>
      </c>
    </row>
    <row r="773" spans="1:6" ht="15.75">
      <c r="A773" s="32" t="s">
        <v>33</v>
      </c>
      <c r="B773" s="33" t="s">
        <v>34</v>
      </c>
      <c r="C773" s="34">
        <v>0</v>
      </c>
      <c r="D773" s="34">
        <v>38000000</v>
      </c>
      <c r="E773" s="34">
        <v>0</v>
      </c>
      <c r="F773" s="35">
        <f t="shared" si="228"/>
        <v>38000000</v>
      </c>
    </row>
    <row r="774" spans="1:6" ht="15.75">
      <c r="A774" s="32" t="s">
        <v>12</v>
      </c>
      <c r="B774" s="33" t="s">
        <v>13</v>
      </c>
      <c r="C774" s="34">
        <v>0</v>
      </c>
      <c r="D774" s="34">
        <v>342882000</v>
      </c>
      <c r="E774" s="34">
        <v>0</v>
      </c>
      <c r="F774" s="35">
        <f t="shared" si="228"/>
        <v>342882000</v>
      </c>
    </row>
    <row r="775" spans="1:6" ht="31.5">
      <c r="A775" s="32" t="s">
        <v>18</v>
      </c>
      <c r="B775" s="33" t="s">
        <v>299</v>
      </c>
      <c r="C775" s="34">
        <f t="shared" ref="C775:E775" si="246">SUM(C776:C780)</f>
        <v>0</v>
      </c>
      <c r="D775" s="34">
        <f t="shared" si="246"/>
        <v>363380000</v>
      </c>
      <c r="E775" s="34">
        <f t="shared" si="246"/>
        <v>0</v>
      </c>
      <c r="F775" s="35">
        <f t="shared" si="228"/>
        <v>363380000</v>
      </c>
    </row>
    <row r="776" spans="1:6" ht="15.75">
      <c r="A776" s="32" t="s">
        <v>10</v>
      </c>
      <c r="B776" s="33" t="s">
        <v>11</v>
      </c>
      <c r="C776" s="34">
        <v>0</v>
      </c>
      <c r="D776" s="34">
        <v>48500000</v>
      </c>
      <c r="E776" s="34">
        <v>0</v>
      </c>
      <c r="F776" s="35">
        <f t="shared" si="228"/>
        <v>48500000</v>
      </c>
    </row>
    <row r="777" spans="1:6" ht="15.75">
      <c r="A777" s="32" t="s">
        <v>28</v>
      </c>
      <c r="B777" s="33" t="s">
        <v>29</v>
      </c>
      <c r="C777" s="34">
        <v>0</v>
      </c>
      <c r="D777" s="34">
        <v>20000000</v>
      </c>
      <c r="E777" s="34">
        <v>0</v>
      </c>
      <c r="F777" s="35">
        <f t="shared" si="228"/>
        <v>20000000</v>
      </c>
    </row>
    <row r="778" spans="1:6" ht="15.75">
      <c r="A778" s="32" t="s">
        <v>77</v>
      </c>
      <c r="B778" s="33" t="s">
        <v>78</v>
      </c>
      <c r="C778" s="34">
        <v>0</v>
      </c>
      <c r="D778" s="34">
        <v>48512000</v>
      </c>
      <c r="E778" s="34">
        <v>0</v>
      </c>
      <c r="F778" s="35">
        <f t="shared" ref="F778:F841" si="247">SUM(C778:E778)</f>
        <v>48512000</v>
      </c>
    </row>
    <row r="779" spans="1:6" ht="15.75">
      <c r="A779" s="32" t="s">
        <v>33</v>
      </c>
      <c r="B779" s="33" t="s">
        <v>34</v>
      </c>
      <c r="C779" s="34">
        <v>0</v>
      </c>
      <c r="D779" s="34">
        <v>38000000</v>
      </c>
      <c r="E779" s="34">
        <v>0</v>
      </c>
      <c r="F779" s="35">
        <f t="shared" si="247"/>
        <v>38000000</v>
      </c>
    </row>
    <row r="780" spans="1:6" ht="15.75">
      <c r="A780" s="32" t="s">
        <v>12</v>
      </c>
      <c r="B780" s="33" t="s">
        <v>13</v>
      </c>
      <c r="C780" s="34">
        <v>0</v>
      </c>
      <c r="D780" s="34">
        <v>208368000</v>
      </c>
      <c r="E780" s="34">
        <v>0</v>
      </c>
      <c r="F780" s="35">
        <f t="shared" si="247"/>
        <v>208368000</v>
      </c>
    </row>
    <row r="781" spans="1:6" ht="15.75">
      <c r="A781" s="32" t="s">
        <v>42</v>
      </c>
      <c r="B781" s="33" t="s">
        <v>300</v>
      </c>
      <c r="C781" s="34">
        <f t="shared" ref="C781:E781" si="248">SUM(C782:C786)</f>
        <v>0</v>
      </c>
      <c r="D781" s="34">
        <f t="shared" si="248"/>
        <v>399160000</v>
      </c>
      <c r="E781" s="34">
        <f t="shared" si="248"/>
        <v>0</v>
      </c>
      <c r="F781" s="35">
        <f t="shared" si="247"/>
        <v>399160000</v>
      </c>
    </row>
    <row r="782" spans="1:6" ht="15.75">
      <c r="A782" s="32" t="s">
        <v>10</v>
      </c>
      <c r="B782" s="33" t="s">
        <v>11</v>
      </c>
      <c r="C782" s="34">
        <v>0</v>
      </c>
      <c r="D782" s="34">
        <v>47000000</v>
      </c>
      <c r="E782" s="34">
        <v>0</v>
      </c>
      <c r="F782" s="35">
        <f t="shared" si="247"/>
        <v>47000000</v>
      </c>
    </row>
    <row r="783" spans="1:6" ht="15.75">
      <c r="A783" s="32" t="s">
        <v>28</v>
      </c>
      <c r="B783" s="33" t="s">
        <v>29</v>
      </c>
      <c r="C783" s="34">
        <v>0</v>
      </c>
      <c r="D783" s="34">
        <v>20000000</v>
      </c>
      <c r="E783" s="34">
        <v>0</v>
      </c>
      <c r="F783" s="35">
        <f t="shared" si="247"/>
        <v>20000000</v>
      </c>
    </row>
    <row r="784" spans="1:6" ht="15.75">
      <c r="A784" s="32" t="s">
        <v>77</v>
      </c>
      <c r="B784" s="33" t="s">
        <v>78</v>
      </c>
      <c r="C784" s="34">
        <v>0</v>
      </c>
      <c r="D784" s="34">
        <v>38168000</v>
      </c>
      <c r="E784" s="34">
        <v>0</v>
      </c>
      <c r="F784" s="35">
        <f t="shared" si="247"/>
        <v>38168000</v>
      </c>
    </row>
    <row r="785" spans="1:6" ht="15.75">
      <c r="A785" s="32" t="s">
        <v>33</v>
      </c>
      <c r="B785" s="33" t="s">
        <v>34</v>
      </c>
      <c r="C785" s="34">
        <v>0</v>
      </c>
      <c r="D785" s="34">
        <v>38000000</v>
      </c>
      <c r="E785" s="34">
        <v>0</v>
      </c>
      <c r="F785" s="35">
        <f t="shared" si="247"/>
        <v>38000000</v>
      </c>
    </row>
    <row r="786" spans="1:6" ht="15.75">
      <c r="A786" s="32" t="s">
        <v>12</v>
      </c>
      <c r="B786" s="33" t="s">
        <v>13</v>
      </c>
      <c r="C786" s="34">
        <v>0</v>
      </c>
      <c r="D786" s="34">
        <v>255992000</v>
      </c>
      <c r="E786" s="34">
        <v>0</v>
      </c>
      <c r="F786" s="35">
        <f t="shared" si="247"/>
        <v>255992000</v>
      </c>
    </row>
    <row r="787" spans="1:6" ht="15.75">
      <c r="A787" s="32" t="s">
        <v>44</v>
      </c>
      <c r="B787" s="33" t="s">
        <v>301</v>
      </c>
      <c r="C787" s="34">
        <f t="shared" ref="C787:E787" si="249">SUM(C788:C792)</f>
        <v>0</v>
      </c>
      <c r="D787" s="34">
        <f t="shared" si="249"/>
        <v>421986000</v>
      </c>
      <c r="E787" s="34">
        <f t="shared" si="249"/>
        <v>0</v>
      </c>
      <c r="F787" s="35">
        <f t="shared" si="247"/>
        <v>421986000</v>
      </c>
    </row>
    <row r="788" spans="1:6" ht="15.75">
      <c r="A788" s="32" t="s">
        <v>10</v>
      </c>
      <c r="B788" s="33" t="s">
        <v>11</v>
      </c>
      <c r="C788" s="34">
        <v>0</v>
      </c>
      <c r="D788" s="34">
        <v>45950000</v>
      </c>
      <c r="E788" s="34">
        <v>0</v>
      </c>
      <c r="F788" s="35">
        <f t="shared" si="247"/>
        <v>45950000</v>
      </c>
    </row>
    <row r="789" spans="1:6" ht="15.75">
      <c r="A789" s="32" t="s">
        <v>28</v>
      </c>
      <c r="B789" s="33" t="s">
        <v>29</v>
      </c>
      <c r="C789" s="34">
        <v>0</v>
      </c>
      <c r="D789" s="34">
        <v>20000000</v>
      </c>
      <c r="E789" s="34">
        <v>0</v>
      </c>
      <c r="F789" s="35">
        <f t="shared" si="247"/>
        <v>20000000</v>
      </c>
    </row>
    <row r="790" spans="1:6" ht="15.75">
      <c r="A790" s="32" t="s">
        <v>77</v>
      </c>
      <c r="B790" s="33" t="s">
        <v>78</v>
      </c>
      <c r="C790" s="34">
        <v>0</v>
      </c>
      <c r="D790" s="34">
        <v>43400000</v>
      </c>
      <c r="E790" s="34">
        <v>0</v>
      </c>
      <c r="F790" s="35">
        <f t="shared" si="247"/>
        <v>43400000</v>
      </c>
    </row>
    <row r="791" spans="1:6" ht="15.75">
      <c r="A791" s="32" t="s">
        <v>33</v>
      </c>
      <c r="B791" s="33" t="s">
        <v>34</v>
      </c>
      <c r="C791" s="34">
        <v>0</v>
      </c>
      <c r="D791" s="34">
        <v>38000000</v>
      </c>
      <c r="E791" s="34">
        <v>0</v>
      </c>
      <c r="F791" s="35">
        <f t="shared" si="247"/>
        <v>38000000</v>
      </c>
    </row>
    <row r="792" spans="1:6" ht="15.75">
      <c r="A792" s="32" t="s">
        <v>12</v>
      </c>
      <c r="B792" s="33" t="s">
        <v>13</v>
      </c>
      <c r="C792" s="34">
        <v>0</v>
      </c>
      <c r="D792" s="34">
        <v>274636000</v>
      </c>
      <c r="E792" s="34">
        <v>0</v>
      </c>
      <c r="F792" s="35">
        <f t="shared" si="247"/>
        <v>274636000</v>
      </c>
    </row>
    <row r="793" spans="1:6" s="6" customFormat="1" ht="31.5">
      <c r="A793" s="28" t="s">
        <v>177</v>
      </c>
      <c r="B793" s="29" t="s">
        <v>302</v>
      </c>
      <c r="C793" s="30">
        <f t="shared" ref="C793:E793" si="250">SUM(C794,C800,C806,C812)</f>
        <v>0</v>
      </c>
      <c r="D793" s="30">
        <f t="shared" si="250"/>
        <v>524852000</v>
      </c>
      <c r="E793" s="30">
        <f t="shared" si="250"/>
        <v>0</v>
      </c>
      <c r="F793" s="31">
        <f t="shared" si="247"/>
        <v>524852000</v>
      </c>
    </row>
    <row r="794" spans="1:6" ht="31.5">
      <c r="A794" s="32" t="s">
        <v>16</v>
      </c>
      <c r="B794" s="33" t="s">
        <v>303</v>
      </c>
      <c r="C794" s="34">
        <f t="shared" ref="C794:E794" si="251">SUM(C795:C799)</f>
        <v>0</v>
      </c>
      <c r="D794" s="34">
        <f t="shared" si="251"/>
        <v>124906000</v>
      </c>
      <c r="E794" s="34">
        <f t="shared" si="251"/>
        <v>0</v>
      </c>
      <c r="F794" s="35">
        <f t="shared" si="247"/>
        <v>124906000</v>
      </c>
    </row>
    <row r="795" spans="1:6" ht="15.75">
      <c r="A795" s="32" t="s">
        <v>10</v>
      </c>
      <c r="B795" s="33" t="s">
        <v>11</v>
      </c>
      <c r="C795" s="34">
        <v>0</v>
      </c>
      <c r="D795" s="34">
        <v>23750000</v>
      </c>
      <c r="E795" s="34">
        <v>0</v>
      </c>
      <c r="F795" s="35">
        <f t="shared" si="247"/>
        <v>23750000</v>
      </c>
    </row>
    <row r="796" spans="1:6" ht="15.75">
      <c r="A796" s="32" t="s">
        <v>28</v>
      </c>
      <c r="B796" s="33" t="s">
        <v>29</v>
      </c>
      <c r="C796" s="34">
        <v>0</v>
      </c>
      <c r="D796" s="34">
        <v>13440000</v>
      </c>
      <c r="E796" s="34">
        <v>0</v>
      </c>
      <c r="F796" s="35">
        <f t="shared" si="247"/>
        <v>13440000</v>
      </c>
    </row>
    <row r="797" spans="1:6" ht="15.75">
      <c r="A797" s="32" t="s">
        <v>77</v>
      </c>
      <c r="B797" s="33" t="s">
        <v>78</v>
      </c>
      <c r="C797" s="34">
        <v>0</v>
      </c>
      <c r="D797" s="34">
        <v>24288000</v>
      </c>
      <c r="E797" s="34">
        <v>0</v>
      </c>
      <c r="F797" s="35">
        <f t="shared" si="247"/>
        <v>24288000</v>
      </c>
    </row>
    <row r="798" spans="1:6" ht="15.75">
      <c r="A798" s="32" t="s">
        <v>33</v>
      </c>
      <c r="B798" s="33" t="s">
        <v>34</v>
      </c>
      <c r="C798" s="34">
        <v>0</v>
      </c>
      <c r="D798" s="34">
        <v>11000000</v>
      </c>
      <c r="E798" s="34">
        <v>0</v>
      </c>
      <c r="F798" s="35">
        <f t="shared" si="247"/>
        <v>11000000</v>
      </c>
    </row>
    <row r="799" spans="1:6" ht="15.75">
      <c r="A799" s="32" t="s">
        <v>12</v>
      </c>
      <c r="B799" s="33" t="s">
        <v>13</v>
      </c>
      <c r="C799" s="34">
        <v>0</v>
      </c>
      <c r="D799" s="34">
        <v>52428000</v>
      </c>
      <c r="E799" s="34">
        <v>0</v>
      </c>
      <c r="F799" s="35">
        <f t="shared" si="247"/>
        <v>52428000</v>
      </c>
    </row>
    <row r="800" spans="1:6" ht="15.75">
      <c r="A800" s="32" t="s">
        <v>18</v>
      </c>
      <c r="B800" s="33" t="s">
        <v>304</v>
      </c>
      <c r="C800" s="34">
        <f t="shared" ref="C800:E800" si="252">SUM(C801:C805)</f>
        <v>0</v>
      </c>
      <c r="D800" s="34">
        <f t="shared" si="252"/>
        <v>133072000</v>
      </c>
      <c r="E800" s="34">
        <f t="shared" si="252"/>
        <v>0</v>
      </c>
      <c r="F800" s="35">
        <f t="shared" si="247"/>
        <v>133072000</v>
      </c>
    </row>
    <row r="801" spans="1:6" ht="15.75">
      <c r="A801" s="32" t="s">
        <v>10</v>
      </c>
      <c r="B801" s="33" t="s">
        <v>11</v>
      </c>
      <c r="C801" s="34">
        <v>0</v>
      </c>
      <c r="D801" s="34">
        <v>25600000</v>
      </c>
      <c r="E801" s="34">
        <v>0</v>
      </c>
      <c r="F801" s="35">
        <f t="shared" si="247"/>
        <v>25600000</v>
      </c>
    </row>
    <row r="802" spans="1:6" ht="15.75">
      <c r="A802" s="32" t="s">
        <v>28</v>
      </c>
      <c r="B802" s="33" t="s">
        <v>29</v>
      </c>
      <c r="C802" s="34">
        <v>0</v>
      </c>
      <c r="D802" s="34">
        <v>13440000</v>
      </c>
      <c r="E802" s="34">
        <v>0</v>
      </c>
      <c r="F802" s="35">
        <f t="shared" si="247"/>
        <v>13440000</v>
      </c>
    </row>
    <row r="803" spans="1:6" ht="15.75">
      <c r="A803" s="32" t="s">
        <v>77</v>
      </c>
      <c r="B803" s="33" t="s">
        <v>78</v>
      </c>
      <c r="C803" s="34">
        <v>0</v>
      </c>
      <c r="D803" s="34">
        <v>22776000</v>
      </c>
      <c r="E803" s="34">
        <v>0</v>
      </c>
      <c r="F803" s="35">
        <f t="shared" si="247"/>
        <v>22776000</v>
      </c>
    </row>
    <row r="804" spans="1:6" ht="15.75">
      <c r="A804" s="32" t="s">
        <v>33</v>
      </c>
      <c r="B804" s="33" t="s">
        <v>34</v>
      </c>
      <c r="C804" s="34">
        <v>0</v>
      </c>
      <c r="D804" s="34">
        <v>11000000</v>
      </c>
      <c r="E804" s="34">
        <v>0</v>
      </c>
      <c r="F804" s="35">
        <f t="shared" si="247"/>
        <v>11000000</v>
      </c>
    </row>
    <row r="805" spans="1:6" ht="15.75">
      <c r="A805" s="32" t="s">
        <v>12</v>
      </c>
      <c r="B805" s="33" t="s">
        <v>13</v>
      </c>
      <c r="C805" s="34">
        <v>0</v>
      </c>
      <c r="D805" s="34">
        <v>60256000</v>
      </c>
      <c r="E805" s="34">
        <v>0</v>
      </c>
      <c r="F805" s="35">
        <f t="shared" si="247"/>
        <v>60256000</v>
      </c>
    </row>
    <row r="806" spans="1:6" ht="15.75">
      <c r="A806" s="32" t="s">
        <v>42</v>
      </c>
      <c r="B806" s="33" t="s">
        <v>305</v>
      </c>
      <c r="C806" s="34">
        <f t="shared" ref="C806:E806" si="253">SUM(C807:C811)</f>
        <v>0</v>
      </c>
      <c r="D806" s="34">
        <f t="shared" si="253"/>
        <v>132704000</v>
      </c>
      <c r="E806" s="34">
        <f t="shared" si="253"/>
        <v>0</v>
      </c>
      <c r="F806" s="35">
        <f t="shared" si="247"/>
        <v>132704000</v>
      </c>
    </row>
    <row r="807" spans="1:6" ht="15.75">
      <c r="A807" s="32" t="s">
        <v>10</v>
      </c>
      <c r="B807" s="33" t="s">
        <v>11</v>
      </c>
      <c r="C807" s="34">
        <v>0</v>
      </c>
      <c r="D807" s="34">
        <v>24700000</v>
      </c>
      <c r="E807" s="34">
        <v>0</v>
      </c>
      <c r="F807" s="35">
        <f t="shared" si="247"/>
        <v>24700000</v>
      </c>
    </row>
    <row r="808" spans="1:6" ht="15.75">
      <c r="A808" s="32" t="s">
        <v>28</v>
      </c>
      <c r="B808" s="33" t="s">
        <v>29</v>
      </c>
      <c r="C808" s="34">
        <v>0</v>
      </c>
      <c r="D808" s="34">
        <v>13440000</v>
      </c>
      <c r="E808" s="34">
        <v>0</v>
      </c>
      <c r="F808" s="35">
        <f t="shared" si="247"/>
        <v>13440000</v>
      </c>
    </row>
    <row r="809" spans="1:6" ht="15.75">
      <c r="A809" s="32" t="s">
        <v>77</v>
      </c>
      <c r="B809" s="33" t="s">
        <v>78</v>
      </c>
      <c r="C809" s="34">
        <v>0</v>
      </c>
      <c r="D809" s="34">
        <v>22776000</v>
      </c>
      <c r="E809" s="34">
        <v>0</v>
      </c>
      <c r="F809" s="35">
        <f t="shared" si="247"/>
        <v>22776000</v>
      </c>
    </row>
    <row r="810" spans="1:6" ht="15.75">
      <c r="A810" s="32" t="s">
        <v>33</v>
      </c>
      <c r="B810" s="33" t="s">
        <v>34</v>
      </c>
      <c r="C810" s="34">
        <v>0</v>
      </c>
      <c r="D810" s="34">
        <v>11000000</v>
      </c>
      <c r="E810" s="34">
        <v>0</v>
      </c>
      <c r="F810" s="35">
        <f t="shared" si="247"/>
        <v>11000000</v>
      </c>
    </row>
    <row r="811" spans="1:6" ht="15.75">
      <c r="A811" s="32" t="s">
        <v>12</v>
      </c>
      <c r="B811" s="33" t="s">
        <v>13</v>
      </c>
      <c r="C811" s="34">
        <v>0</v>
      </c>
      <c r="D811" s="34">
        <v>60788000</v>
      </c>
      <c r="E811" s="34">
        <v>0</v>
      </c>
      <c r="F811" s="35">
        <f t="shared" si="247"/>
        <v>60788000</v>
      </c>
    </row>
    <row r="812" spans="1:6" ht="31.5">
      <c r="A812" s="32" t="s">
        <v>44</v>
      </c>
      <c r="B812" s="33" t="s">
        <v>306</v>
      </c>
      <c r="C812" s="34">
        <f t="shared" ref="C812:E812" si="254">SUM(C813:C817)</f>
        <v>0</v>
      </c>
      <c r="D812" s="34">
        <f t="shared" si="254"/>
        <v>134170000</v>
      </c>
      <c r="E812" s="34">
        <f t="shared" si="254"/>
        <v>0</v>
      </c>
      <c r="F812" s="35">
        <f t="shared" si="247"/>
        <v>134170000</v>
      </c>
    </row>
    <row r="813" spans="1:6" ht="15.75">
      <c r="A813" s="32" t="s">
        <v>10</v>
      </c>
      <c r="B813" s="33" t="s">
        <v>11</v>
      </c>
      <c r="C813" s="34">
        <v>0</v>
      </c>
      <c r="D813" s="34">
        <v>25600000</v>
      </c>
      <c r="E813" s="34">
        <v>0</v>
      </c>
      <c r="F813" s="35">
        <f t="shared" si="247"/>
        <v>25600000</v>
      </c>
    </row>
    <row r="814" spans="1:6" ht="15.75">
      <c r="A814" s="32" t="s">
        <v>28</v>
      </c>
      <c r="B814" s="33" t="s">
        <v>29</v>
      </c>
      <c r="C814" s="34">
        <v>0</v>
      </c>
      <c r="D814" s="34">
        <v>13440000</v>
      </c>
      <c r="E814" s="34">
        <v>0</v>
      </c>
      <c r="F814" s="35">
        <f t="shared" si="247"/>
        <v>13440000</v>
      </c>
    </row>
    <row r="815" spans="1:6" ht="15.75">
      <c r="A815" s="32" t="s">
        <v>77</v>
      </c>
      <c r="B815" s="33" t="s">
        <v>78</v>
      </c>
      <c r="C815" s="34">
        <v>0</v>
      </c>
      <c r="D815" s="34">
        <v>22776000</v>
      </c>
      <c r="E815" s="34">
        <v>0</v>
      </c>
      <c r="F815" s="35">
        <f t="shared" si="247"/>
        <v>22776000</v>
      </c>
    </row>
    <row r="816" spans="1:6" ht="15.75">
      <c r="A816" s="32" t="s">
        <v>33</v>
      </c>
      <c r="B816" s="33" t="s">
        <v>34</v>
      </c>
      <c r="C816" s="34">
        <v>0</v>
      </c>
      <c r="D816" s="34">
        <v>11000000</v>
      </c>
      <c r="E816" s="34">
        <v>0</v>
      </c>
      <c r="F816" s="35">
        <f t="shared" si="247"/>
        <v>11000000</v>
      </c>
    </row>
    <row r="817" spans="1:6" ht="15.75">
      <c r="A817" s="32" t="s">
        <v>12</v>
      </c>
      <c r="B817" s="33" t="s">
        <v>13</v>
      </c>
      <c r="C817" s="34">
        <v>0</v>
      </c>
      <c r="D817" s="34">
        <v>61354000</v>
      </c>
      <c r="E817" s="34">
        <v>0</v>
      </c>
      <c r="F817" s="35">
        <f t="shared" si="247"/>
        <v>61354000</v>
      </c>
    </row>
    <row r="818" spans="1:6" s="6" customFormat="1" ht="15.75">
      <c r="A818" s="28" t="s">
        <v>307</v>
      </c>
      <c r="B818" s="29" t="s">
        <v>308</v>
      </c>
      <c r="C818" s="30">
        <f t="shared" ref="C818:E818" si="255">SUM(C819,C864,C883,C907)</f>
        <v>0</v>
      </c>
      <c r="D818" s="30">
        <f t="shared" si="255"/>
        <v>3356518000</v>
      </c>
      <c r="E818" s="30">
        <f t="shared" si="255"/>
        <v>0</v>
      </c>
      <c r="F818" s="31">
        <f t="shared" si="247"/>
        <v>3356518000</v>
      </c>
    </row>
    <row r="819" spans="1:6" s="6" customFormat="1" ht="15.75">
      <c r="A819" s="28" t="s">
        <v>8</v>
      </c>
      <c r="B819" s="29" t="s">
        <v>309</v>
      </c>
      <c r="C819" s="30">
        <f t="shared" ref="C819:E819" si="256">SUM(C820,C826,C832,C838,C843,C848,C853,C858)</f>
        <v>0</v>
      </c>
      <c r="D819" s="30">
        <f t="shared" si="256"/>
        <v>914675000</v>
      </c>
      <c r="E819" s="30">
        <f t="shared" si="256"/>
        <v>0</v>
      </c>
      <c r="F819" s="31">
        <f t="shared" si="247"/>
        <v>914675000</v>
      </c>
    </row>
    <row r="820" spans="1:6" ht="15.75">
      <c r="A820" s="32" t="s">
        <v>16</v>
      </c>
      <c r="B820" s="33" t="s">
        <v>310</v>
      </c>
      <c r="C820" s="34">
        <f t="shared" ref="C820:E820" si="257">SUM(C821:C825)</f>
        <v>0</v>
      </c>
      <c r="D820" s="34">
        <f t="shared" si="257"/>
        <v>219678000</v>
      </c>
      <c r="E820" s="34">
        <f t="shared" si="257"/>
        <v>0</v>
      </c>
      <c r="F820" s="35">
        <f t="shared" si="247"/>
        <v>219678000</v>
      </c>
    </row>
    <row r="821" spans="1:6" ht="15.75">
      <c r="A821" s="32" t="s">
        <v>10</v>
      </c>
      <c r="B821" s="33" t="s">
        <v>11</v>
      </c>
      <c r="C821" s="34">
        <v>0</v>
      </c>
      <c r="D821" s="34">
        <v>100178000</v>
      </c>
      <c r="E821" s="34">
        <v>0</v>
      </c>
      <c r="F821" s="35">
        <f t="shared" si="247"/>
        <v>100178000</v>
      </c>
    </row>
    <row r="822" spans="1:6" ht="15.75">
      <c r="A822" s="32" t="s">
        <v>28</v>
      </c>
      <c r="B822" s="33" t="s">
        <v>29</v>
      </c>
      <c r="C822" s="34">
        <v>0</v>
      </c>
      <c r="D822" s="34">
        <v>18750000</v>
      </c>
      <c r="E822" s="34">
        <v>0</v>
      </c>
      <c r="F822" s="35">
        <f t="shared" si="247"/>
        <v>18750000</v>
      </c>
    </row>
    <row r="823" spans="1:6" ht="15.75">
      <c r="A823" s="32" t="s">
        <v>77</v>
      </c>
      <c r="B823" s="33" t="s">
        <v>78</v>
      </c>
      <c r="C823" s="34">
        <v>0</v>
      </c>
      <c r="D823" s="34">
        <v>5600000</v>
      </c>
      <c r="E823" s="34">
        <v>0</v>
      </c>
      <c r="F823" s="35">
        <f t="shared" si="247"/>
        <v>5600000</v>
      </c>
    </row>
    <row r="824" spans="1:6" ht="15.75">
      <c r="A824" s="32" t="s">
        <v>33</v>
      </c>
      <c r="B824" s="33" t="s">
        <v>34</v>
      </c>
      <c r="C824" s="34">
        <v>0</v>
      </c>
      <c r="D824" s="34">
        <v>27000000</v>
      </c>
      <c r="E824" s="34">
        <v>0</v>
      </c>
      <c r="F824" s="35">
        <f t="shared" si="247"/>
        <v>27000000</v>
      </c>
    </row>
    <row r="825" spans="1:6" ht="15.75">
      <c r="A825" s="32" t="s">
        <v>12</v>
      </c>
      <c r="B825" s="33" t="s">
        <v>13</v>
      </c>
      <c r="C825" s="34">
        <v>0</v>
      </c>
      <c r="D825" s="34">
        <v>68150000</v>
      </c>
      <c r="E825" s="34">
        <v>0</v>
      </c>
      <c r="F825" s="35">
        <f t="shared" si="247"/>
        <v>68150000</v>
      </c>
    </row>
    <row r="826" spans="1:6" ht="31.5">
      <c r="A826" s="32" t="s">
        <v>18</v>
      </c>
      <c r="B826" s="33" t="s">
        <v>311</v>
      </c>
      <c r="C826" s="34">
        <f t="shared" ref="C826:E826" si="258">SUM(C827:C831)</f>
        <v>0</v>
      </c>
      <c r="D826" s="34">
        <f t="shared" si="258"/>
        <v>155291000</v>
      </c>
      <c r="E826" s="34">
        <f t="shared" si="258"/>
        <v>0</v>
      </c>
      <c r="F826" s="35">
        <f t="shared" si="247"/>
        <v>155291000</v>
      </c>
    </row>
    <row r="827" spans="1:6" ht="15.75">
      <c r="A827" s="32" t="s">
        <v>10</v>
      </c>
      <c r="B827" s="33" t="s">
        <v>11</v>
      </c>
      <c r="C827" s="34">
        <v>0</v>
      </c>
      <c r="D827" s="34">
        <v>9470000</v>
      </c>
      <c r="E827" s="34">
        <v>0</v>
      </c>
      <c r="F827" s="35">
        <f t="shared" si="247"/>
        <v>9470000</v>
      </c>
    </row>
    <row r="828" spans="1:6" ht="15.75">
      <c r="A828" s="32" t="s">
        <v>28</v>
      </c>
      <c r="B828" s="33" t="s">
        <v>29</v>
      </c>
      <c r="C828" s="34">
        <v>0</v>
      </c>
      <c r="D828" s="34">
        <v>22500000</v>
      </c>
      <c r="E828" s="34">
        <v>0</v>
      </c>
      <c r="F828" s="35">
        <f t="shared" si="247"/>
        <v>22500000</v>
      </c>
    </row>
    <row r="829" spans="1:6" ht="15.75">
      <c r="A829" s="32" t="s">
        <v>77</v>
      </c>
      <c r="B829" s="33" t="s">
        <v>78</v>
      </c>
      <c r="C829" s="34">
        <v>0</v>
      </c>
      <c r="D829" s="34">
        <v>6395000</v>
      </c>
      <c r="E829" s="34">
        <v>0</v>
      </c>
      <c r="F829" s="35">
        <f t="shared" si="247"/>
        <v>6395000</v>
      </c>
    </row>
    <row r="830" spans="1:6" ht="15.75">
      <c r="A830" s="32" t="s">
        <v>33</v>
      </c>
      <c r="B830" s="33" t="s">
        <v>34</v>
      </c>
      <c r="C830" s="34">
        <v>0</v>
      </c>
      <c r="D830" s="34">
        <v>20000000</v>
      </c>
      <c r="E830" s="34">
        <v>0</v>
      </c>
      <c r="F830" s="35">
        <f t="shared" si="247"/>
        <v>20000000</v>
      </c>
    </row>
    <row r="831" spans="1:6" ht="15.75">
      <c r="A831" s="32" t="s">
        <v>12</v>
      </c>
      <c r="B831" s="33" t="s">
        <v>13</v>
      </c>
      <c r="C831" s="34">
        <v>0</v>
      </c>
      <c r="D831" s="34">
        <v>96926000</v>
      </c>
      <c r="E831" s="34">
        <v>0</v>
      </c>
      <c r="F831" s="35">
        <f t="shared" si="247"/>
        <v>96926000</v>
      </c>
    </row>
    <row r="832" spans="1:6" ht="31.5">
      <c r="A832" s="32" t="s">
        <v>42</v>
      </c>
      <c r="B832" s="33" t="s">
        <v>312</v>
      </c>
      <c r="C832" s="34">
        <f t="shared" ref="C832:E832" si="259">SUM(C833:C837)</f>
        <v>0</v>
      </c>
      <c r="D832" s="34">
        <f t="shared" si="259"/>
        <v>125112000</v>
      </c>
      <c r="E832" s="34">
        <f t="shared" si="259"/>
        <v>0</v>
      </c>
      <c r="F832" s="35">
        <f t="shared" si="247"/>
        <v>125112000</v>
      </c>
    </row>
    <row r="833" spans="1:6" ht="15.75">
      <c r="A833" s="32" t="s">
        <v>10</v>
      </c>
      <c r="B833" s="33" t="s">
        <v>11</v>
      </c>
      <c r="C833" s="34">
        <v>0</v>
      </c>
      <c r="D833" s="34">
        <v>9025000</v>
      </c>
      <c r="E833" s="34">
        <v>0</v>
      </c>
      <c r="F833" s="35">
        <f t="shared" si="247"/>
        <v>9025000</v>
      </c>
    </row>
    <row r="834" spans="1:6" ht="15.75">
      <c r="A834" s="32" t="s">
        <v>28</v>
      </c>
      <c r="B834" s="33" t="s">
        <v>29</v>
      </c>
      <c r="C834" s="34">
        <v>0</v>
      </c>
      <c r="D834" s="34">
        <v>25000000</v>
      </c>
      <c r="E834" s="34">
        <v>0</v>
      </c>
      <c r="F834" s="35">
        <f t="shared" si="247"/>
        <v>25000000</v>
      </c>
    </row>
    <row r="835" spans="1:6" ht="15.75">
      <c r="A835" s="32" t="s">
        <v>77</v>
      </c>
      <c r="B835" s="33" t="s">
        <v>78</v>
      </c>
      <c r="C835" s="34">
        <v>0</v>
      </c>
      <c r="D835" s="34">
        <v>6200000</v>
      </c>
      <c r="E835" s="34">
        <v>0</v>
      </c>
      <c r="F835" s="35">
        <f t="shared" si="247"/>
        <v>6200000</v>
      </c>
    </row>
    <row r="836" spans="1:6" ht="15.75">
      <c r="A836" s="32" t="s">
        <v>33</v>
      </c>
      <c r="B836" s="33" t="s">
        <v>34</v>
      </c>
      <c r="C836" s="34">
        <v>0</v>
      </c>
      <c r="D836" s="34">
        <v>20000000</v>
      </c>
      <c r="E836" s="34">
        <v>0</v>
      </c>
      <c r="F836" s="35">
        <f t="shared" si="247"/>
        <v>20000000</v>
      </c>
    </row>
    <row r="837" spans="1:6" ht="15.75">
      <c r="A837" s="32" t="s">
        <v>12</v>
      </c>
      <c r="B837" s="33" t="s">
        <v>13</v>
      </c>
      <c r="C837" s="34">
        <v>0</v>
      </c>
      <c r="D837" s="34">
        <v>64887000</v>
      </c>
      <c r="E837" s="34">
        <v>0</v>
      </c>
      <c r="F837" s="35">
        <f t="shared" si="247"/>
        <v>64887000</v>
      </c>
    </row>
    <row r="838" spans="1:6" ht="31.5">
      <c r="A838" s="32" t="s">
        <v>44</v>
      </c>
      <c r="B838" s="33" t="s">
        <v>313</v>
      </c>
      <c r="C838" s="34">
        <f t="shared" ref="C838:E838" si="260">SUM(C839:C842)</f>
        <v>0</v>
      </c>
      <c r="D838" s="34">
        <f t="shared" si="260"/>
        <v>53372000</v>
      </c>
      <c r="E838" s="34">
        <f t="shared" si="260"/>
        <v>0</v>
      </c>
      <c r="F838" s="35">
        <f t="shared" si="247"/>
        <v>53372000</v>
      </c>
    </row>
    <row r="839" spans="1:6" ht="15.75">
      <c r="A839" s="32" t="s">
        <v>10</v>
      </c>
      <c r="B839" s="33" t="s">
        <v>11</v>
      </c>
      <c r="C839" s="34">
        <v>0</v>
      </c>
      <c r="D839" s="34">
        <v>7690000</v>
      </c>
      <c r="E839" s="34">
        <v>0</v>
      </c>
      <c r="F839" s="35">
        <f t="shared" si="247"/>
        <v>7690000</v>
      </c>
    </row>
    <row r="840" spans="1:6" ht="15.75">
      <c r="A840" s="32" t="s">
        <v>28</v>
      </c>
      <c r="B840" s="33" t="s">
        <v>29</v>
      </c>
      <c r="C840" s="34">
        <v>0</v>
      </c>
      <c r="D840" s="34">
        <v>12500000</v>
      </c>
      <c r="E840" s="34">
        <v>0</v>
      </c>
      <c r="F840" s="35">
        <f t="shared" si="247"/>
        <v>12500000</v>
      </c>
    </row>
    <row r="841" spans="1:6" ht="15.75">
      <c r="A841" s="32" t="s">
        <v>33</v>
      </c>
      <c r="B841" s="33" t="s">
        <v>34</v>
      </c>
      <c r="C841" s="34">
        <v>0</v>
      </c>
      <c r="D841" s="34">
        <v>10000000</v>
      </c>
      <c r="E841" s="34">
        <v>0</v>
      </c>
      <c r="F841" s="35">
        <f t="shared" si="247"/>
        <v>10000000</v>
      </c>
    </row>
    <row r="842" spans="1:6" ht="15.75">
      <c r="A842" s="32" t="s">
        <v>12</v>
      </c>
      <c r="B842" s="33" t="s">
        <v>13</v>
      </c>
      <c r="C842" s="34">
        <v>0</v>
      </c>
      <c r="D842" s="34">
        <v>23182000</v>
      </c>
      <c r="E842" s="34">
        <v>0</v>
      </c>
      <c r="F842" s="35">
        <f t="shared" ref="F842:F905" si="261">SUM(C842:E842)</f>
        <v>23182000</v>
      </c>
    </row>
    <row r="843" spans="1:6" ht="15.75">
      <c r="A843" s="32" t="s">
        <v>46</v>
      </c>
      <c r="B843" s="33" t="s">
        <v>314</v>
      </c>
      <c r="C843" s="34">
        <f t="shared" ref="C843:E843" si="262">SUM(C844:C847)</f>
        <v>0</v>
      </c>
      <c r="D843" s="34">
        <f t="shared" si="262"/>
        <v>53372000</v>
      </c>
      <c r="E843" s="34">
        <f t="shared" si="262"/>
        <v>0</v>
      </c>
      <c r="F843" s="35">
        <f t="shared" si="261"/>
        <v>53372000</v>
      </c>
    </row>
    <row r="844" spans="1:6" ht="15.75">
      <c r="A844" s="32" t="s">
        <v>10</v>
      </c>
      <c r="B844" s="33" t="s">
        <v>11</v>
      </c>
      <c r="C844" s="34">
        <v>0</v>
      </c>
      <c r="D844" s="34">
        <v>7690000</v>
      </c>
      <c r="E844" s="34">
        <v>0</v>
      </c>
      <c r="F844" s="35">
        <f t="shared" si="261"/>
        <v>7690000</v>
      </c>
    </row>
    <row r="845" spans="1:6" ht="15.75">
      <c r="A845" s="32" t="s">
        <v>28</v>
      </c>
      <c r="B845" s="33" t="s">
        <v>29</v>
      </c>
      <c r="C845" s="34">
        <v>0</v>
      </c>
      <c r="D845" s="34">
        <v>12500000</v>
      </c>
      <c r="E845" s="34">
        <v>0</v>
      </c>
      <c r="F845" s="35">
        <f t="shared" si="261"/>
        <v>12500000</v>
      </c>
    </row>
    <row r="846" spans="1:6" ht="15.75">
      <c r="A846" s="32" t="s">
        <v>33</v>
      </c>
      <c r="B846" s="33" t="s">
        <v>34</v>
      </c>
      <c r="C846" s="34">
        <v>0</v>
      </c>
      <c r="D846" s="34">
        <v>10000000</v>
      </c>
      <c r="E846" s="34">
        <v>0</v>
      </c>
      <c r="F846" s="35">
        <f t="shared" si="261"/>
        <v>10000000</v>
      </c>
    </row>
    <row r="847" spans="1:6" ht="15.75">
      <c r="A847" s="32" t="s">
        <v>12</v>
      </c>
      <c r="B847" s="33" t="s">
        <v>13</v>
      </c>
      <c r="C847" s="34">
        <v>0</v>
      </c>
      <c r="D847" s="34">
        <v>23182000</v>
      </c>
      <c r="E847" s="34">
        <v>0</v>
      </c>
      <c r="F847" s="35">
        <f t="shared" si="261"/>
        <v>23182000</v>
      </c>
    </row>
    <row r="848" spans="1:6" ht="15.75">
      <c r="A848" s="32" t="s">
        <v>54</v>
      </c>
      <c r="B848" s="33" t="s">
        <v>315</v>
      </c>
      <c r="C848" s="34">
        <f t="shared" ref="C848:E848" si="263">SUM(C849:C852)</f>
        <v>0</v>
      </c>
      <c r="D848" s="34">
        <f t="shared" si="263"/>
        <v>93229000</v>
      </c>
      <c r="E848" s="34">
        <f t="shared" si="263"/>
        <v>0</v>
      </c>
      <c r="F848" s="35">
        <f t="shared" si="261"/>
        <v>93229000</v>
      </c>
    </row>
    <row r="849" spans="1:6" ht="15.75">
      <c r="A849" s="32" t="s">
        <v>10</v>
      </c>
      <c r="B849" s="33" t="s">
        <v>11</v>
      </c>
      <c r="C849" s="34">
        <v>0</v>
      </c>
      <c r="D849" s="34">
        <v>8250000</v>
      </c>
      <c r="E849" s="34">
        <v>0</v>
      </c>
      <c r="F849" s="35">
        <f t="shared" si="261"/>
        <v>8250000</v>
      </c>
    </row>
    <row r="850" spans="1:6" ht="15.75">
      <c r="A850" s="32" t="s">
        <v>28</v>
      </c>
      <c r="B850" s="33" t="s">
        <v>29</v>
      </c>
      <c r="C850" s="34">
        <v>0</v>
      </c>
      <c r="D850" s="34">
        <v>12500000</v>
      </c>
      <c r="E850" s="34">
        <v>0</v>
      </c>
      <c r="F850" s="35">
        <f t="shared" si="261"/>
        <v>12500000</v>
      </c>
    </row>
    <row r="851" spans="1:6" ht="15.75">
      <c r="A851" s="32" t="s">
        <v>77</v>
      </c>
      <c r="B851" s="33" t="s">
        <v>78</v>
      </c>
      <c r="C851" s="34">
        <v>0</v>
      </c>
      <c r="D851" s="34">
        <v>8742000</v>
      </c>
      <c r="E851" s="34">
        <v>0</v>
      </c>
      <c r="F851" s="35">
        <f t="shared" si="261"/>
        <v>8742000</v>
      </c>
    </row>
    <row r="852" spans="1:6" ht="15.75">
      <c r="A852" s="32" t="s">
        <v>12</v>
      </c>
      <c r="B852" s="33" t="s">
        <v>13</v>
      </c>
      <c r="C852" s="34">
        <v>0</v>
      </c>
      <c r="D852" s="34">
        <v>63737000</v>
      </c>
      <c r="E852" s="34">
        <v>0</v>
      </c>
      <c r="F852" s="35">
        <f t="shared" si="261"/>
        <v>63737000</v>
      </c>
    </row>
    <row r="853" spans="1:6" ht="15.75">
      <c r="A853" s="32" t="s">
        <v>56</v>
      </c>
      <c r="B853" s="33" t="s">
        <v>316</v>
      </c>
      <c r="C853" s="34">
        <f t="shared" ref="C853:E853" si="264">SUM(C854:C857)</f>
        <v>0</v>
      </c>
      <c r="D853" s="34">
        <f t="shared" si="264"/>
        <v>105092000</v>
      </c>
      <c r="E853" s="34">
        <f t="shared" si="264"/>
        <v>0</v>
      </c>
      <c r="F853" s="35">
        <f t="shared" si="261"/>
        <v>105092000</v>
      </c>
    </row>
    <row r="854" spans="1:6" ht="15.75">
      <c r="A854" s="32" t="s">
        <v>10</v>
      </c>
      <c r="B854" s="33" t="s">
        <v>11</v>
      </c>
      <c r="C854" s="34">
        <v>0</v>
      </c>
      <c r="D854" s="34">
        <v>19028000</v>
      </c>
      <c r="E854" s="34">
        <v>0</v>
      </c>
      <c r="F854" s="35">
        <f t="shared" si="261"/>
        <v>19028000</v>
      </c>
    </row>
    <row r="855" spans="1:6" ht="15.75">
      <c r="A855" s="32" t="s">
        <v>28</v>
      </c>
      <c r="B855" s="33" t="s">
        <v>29</v>
      </c>
      <c r="C855" s="34">
        <v>0</v>
      </c>
      <c r="D855" s="34">
        <v>12500000</v>
      </c>
      <c r="E855" s="34">
        <v>0</v>
      </c>
      <c r="F855" s="35">
        <f t="shared" si="261"/>
        <v>12500000</v>
      </c>
    </row>
    <row r="856" spans="1:6" ht="15.75">
      <c r="A856" s="32" t="s">
        <v>33</v>
      </c>
      <c r="B856" s="33" t="s">
        <v>34</v>
      </c>
      <c r="C856" s="34">
        <v>0</v>
      </c>
      <c r="D856" s="34">
        <v>31600000</v>
      </c>
      <c r="E856" s="34">
        <v>0</v>
      </c>
      <c r="F856" s="35">
        <f t="shared" si="261"/>
        <v>31600000</v>
      </c>
    </row>
    <row r="857" spans="1:6" ht="15.75">
      <c r="A857" s="32" t="s">
        <v>12</v>
      </c>
      <c r="B857" s="33" t="s">
        <v>13</v>
      </c>
      <c r="C857" s="34">
        <v>0</v>
      </c>
      <c r="D857" s="34">
        <v>41964000</v>
      </c>
      <c r="E857" s="34">
        <v>0</v>
      </c>
      <c r="F857" s="35">
        <f t="shared" si="261"/>
        <v>41964000</v>
      </c>
    </row>
    <row r="858" spans="1:6" ht="31.5">
      <c r="A858" s="32" t="s">
        <v>58</v>
      </c>
      <c r="B858" s="33" t="s">
        <v>317</v>
      </c>
      <c r="C858" s="34">
        <f t="shared" ref="C858:E858" si="265">SUM(C859:C863)</f>
        <v>0</v>
      </c>
      <c r="D858" s="34">
        <f t="shared" si="265"/>
        <v>109529000</v>
      </c>
      <c r="E858" s="34">
        <f t="shared" si="265"/>
        <v>0</v>
      </c>
      <c r="F858" s="35">
        <f t="shared" si="261"/>
        <v>109529000</v>
      </c>
    </row>
    <row r="859" spans="1:6" ht="15.75">
      <c r="A859" s="32" t="s">
        <v>10</v>
      </c>
      <c r="B859" s="33" t="s">
        <v>11</v>
      </c>
      <c r="C859" s="34">
        <v>0</v>
      </c>
      <c r="D859" s="34">
        <v>10400000</v>
      </c>
      <c r="E859" s="34">
        <v>0</v>
      </c>
      <c r="F859" s="35">
        <f t="shared" si="261"/>
        <v>10400000</v>
      </c>
    </row>
    <row r="860" spans="1:6" ht="15.75">
      <c r="A860" s="32" t="s">
        <v>28</v>
      </c>
      <c r="B860" s="33" t="s">
        <v>29</v>
      </c>
      <c r="C860" s="34">
        <v>0</v>
      </c>
      <c r="D860" s="34">
        <v>24000000</v>
      </c>
      <c r="E860" s="34">
        <v>0</v>
      </c>
      <c r="F860" s="35">
        <f t="shared" si="261"/>
        <v>24000000</v>
      </c>
    </row>
    <row r="861" spans="1:6" ht="15.75">
      <c r="A861" s="32" t="s">
        <v>77</v>
      </c>
      <c r="B861" s="33" t="s">
        <v>78</v>
      </c>
      <c r="C861" s="34">
        <v>0</v>
      </c>
      <c r="D861" s="34">
        <v>3695000</v>
      </c>
      <c r="E861" s="34">
        <v>0</v>
      </c>
      <c r="F861" s="35">
        <f t="shared" si="261"/>
        <v>3695000</v>
      </c>
    </row>
    <row r="862" spans="1:6" ht="15.75">
      <c r="A862" s="32" t="s">
        <v>33</v>
      </c>
      <c r="B862" s="33" t="s">
        <v>34</v>
      </c>
      <c r="C862" s="34">
        <v>0</v>
      </c>
      <c r="D862" s="34">
        <v>7500000</v>
      </c>
      <c r="E862" s="34">
        <v>0</v>
      </c>
      <c r="F862" s="35">
        <f t="shared" si="261"/>
        <v>7500000</v>
      </c>
    </row>
    <row r="863" spans="1:6" ht="15.75">
      <c r="A863" s="32" t="s">
        <v>12</v>
      </c>
      <c r="B863" s="33" t="s">
        <v>13</v>
      </c>
      <c r="C863" s="34">
        <v>0</v>
      </c>
      <c r="D863" s="34">
        <v>63934000</v>
      </c>
      <c r="E863" s="34">
        <v>0</v>
      </c>
      <c r="F863" s="35">
        <f t="shared" si="261"/>
        <v>63934000</v>
      </c>
    </row>
    <row r="864" spans="1:6" s="6" customFormat="1" ht="15.75">
      <c r="A864" s="28" t="s">
        <v>14</v>
      </c>
      <c r="B864" s="29" t="s">
        <v>318</v>
      </c>
      <c r="C864" s="30">
        <f t="shared" ref="C864:E864" si="266">SUM(C865,C871,C877)</f>
        <v>0</v>
      </c>
      <c r="D864" s="30">
        <f t="shared" si="266"/>
        <v>1568361000</v>
      </c>
      <c r="E864" s="30">
        <f t="shared" si="266"/>
        <v>0</v>
      </c>
      <c r="F864" s="31">
        <f t="shared" si="261"/>
        <v>1568361000</v>
      </c>
    </row>
    <row r="865" spans="1:6" ht="15.75">
      <c r="A865" s="32" t="s">
        <v>16</v>
      </c>
      <c r="B865" s="33" t="s">
        <v>319</v>
      </c>
      <c r="C865" s="34">
        <f t="shared" ref="C865:E865" si="267">SUM(C866:C870)</f>
        <v>0</v>
      </c>
      <c r="D865" s="34">
        <f t="shared" si="267"/>
        <v>594776000</v>
      </c>
      <c r="E865" s="34">
        <f t="shared" si="267"/>
        <v>0</v>
      </c>
      <c r="F865" s="35">
        <f t="shared" si="261"/>
        <v>594776000</v>
      </c>
    </row>
    <row r="866" spans="1:6" ht="15.75">
      <c r="A866" s="32" t="s">
        <v>10</v>
      </c>
      <c r="B866" s="33" t="s">
        <v>11</v>
      </c>
      <c r="C866" s="34">
        <v>0</v>
      </c>
      <c r="D866" s="34">
        <v>8000000</v>
      </c>
      <c r="E866" s="34">
        <v>0</v>
      </c>
      <c r="F866" s="35">
        <f t="shared" si="261"/>
        <v>8000000</v>
      </c>
    </row>
    <row r="867" spans="1:6" ht="15.75">
      <c r="A867" s="32" t="s">
        <v>83</v>
      </c>
      <c r="B867" s="33" t="s">
        <v>84</v>
      </c>
      <c r="C867" s="34">
        <v>0</v>
      </c>
      <c r="D867" s="34">
        <v>37500000</v>
      </c>
      <c r="E867" s="34">
        <v>0</v>
      </c>
      <c r="F867" s="35">
        <f t="shared" si="261"/>
        <v>37500000</v>
      </c>
    </row>
    <row r="868" spans="1:6" ht="15.75">
      <c r="A868" s="32" t="s">
        <v>28</v>
      </c>
      <c r="B868" s="33" t="s">
        <v>29</v>
      </c>
      <c r="C868" s="34">
        <v>0</v>
      </c>
      <c r="D868" s="34">
        <v>375000000</v>
      </c>
      <c r="E868" s="34">
        <v>0</v>
      </c>
      <c r="F868" s="35">
        <f t="shared" si="261"/>
        <v>375000000</v>
      </c>
    </row>
    <row r="869" spans="1:6" ht="15.75">
      <c r="A869" s="32" t="s">
        <v>77</v>
      </c>
      <c r="B869" s="33" t="s">
        <v>78</v>
      </c>
      <c r="C869" s="34">
        <v>0</v>
      </c>
      <c r="D869" s="34">
        <v>43500000</v>
      </c>
      <c r="E869" s="34">
        <v>0</v>
      </c>
      <c r="F869" s="35">
        <f t="shared" si="261"/>
        <v>43500000</v>
      </c>
    </row>
    <row r="870" spans="1:6" ht="15.75">
      <c r="A870" s="32" t="s">
        <v>12</v>
      </c>
      <c r="B870" s="33" t="s">
        <v>13</v>
      </c>
      <c r="C870" s="34">
        <v>0</v>
      </c>
      <c r="D870" s="34">
        <v>130776000</v>
      </c>
      <c r="E870" s="34">
        <v>0</v>
      </c>
      <c r="F870" s="35">
        <f t="shared" si="261"/>
        <v>130776000</v>
      </c>
    </row>
    <row r="871" spans="1:6" ht="15.75">
      <c r="A871" s="32" t="s">
        <v>18</v>
      </c>
      <c r="B871" s="33" t="s">
        <v>320</v>
      </c>
      <c r="C871" s="34">
        <f t="shared" ref="C871:E871" si="268">SUM(C872:C876)</f>
        <v>0</v>
      </c>
      <c r="D871" s="34">
        <f t="shared" si="268"/>
        <v>559362000</v>
      </c>
      <c r="E871" s="34">
        <f t="shared" si="268"/>
        <v>0</v>
      </c>
      <c r="F871" s="35">
        <f t="shared" si="261"/>
        <v>559362000</v>
      </c>
    </row>
    <row r="872" spans="1:6" ht="15.75">
      <c r="A872" s="32" t="s">
        <v>10</v>
      </c>
      <c r="B872" s="33" t="s">
        <v>11</v>
      </c>
      <c r="C872" s="34">
        <v>0</v>
      </c>
      <c r="D872" s="34">
        <v>10150000</v>
      </c>
      <c r="E872" s="34">
        <v>0</v>
      </c>
      <c r="F872" s="35">
        <f t="shared" si="261"/>
        <v>10150000</v>
      </c>
    </row>
    <row r="873" spans="1:6" ht="15.75">
      <c r="A873" s="32" t="s">
        <v>83</v>
      </c>
      <c r="B873" s="33" t="s">
        <v>84</v>
      </c>
      <c r="C873" s="34">
        <v>0</v>
      </c>
      <c r="D873" s="34">
        <v>22500000</v>
      </c>
      <c r="E873" s="34">
        <v>0</v>
      </c>
      <c r="F873" s="35">
        <f t="shared" si="261"/>
        <v>22500000</v>
      </c>
    </row>
    <row r="874" spans="1:6" ht="15.75">
      <c r="A874" s="32" t="s">
        <v>28</v>
      </c>
      <c r="B874" s="33" t="s">
        <v>29</v>
      </c>
      <c r="C874" s="34">
        <v>0</v>
      </c>
      <c r="D874" s="34">
        <v>237500000</v>
      </c>
      <c r="E874" s="34">
        <v>0</v>
      </c>
      <c r="F874" s="35">
        <f t="shared" si="261"/>
        <v>237500000</v>
      </c>
    </row>
    <row r="875" spans="1:6" ht="15.75">
      <c r="A875" s="32" t="s">
        <v>77</v>
      </c>
      <c r="B875" s="33" t="s">
        <v>78</v>
      </c>
      <c r="C875" s="34">
        <v>0</v>
      </c>
      <c r="D875" s="34">
        <v>22200000</v>
      </c>
      <c r="E875" s="34">
        <v>0</v>
      </c>
      <c r="F875" s="35">
        <f t="shared" si="261"/>
        <v>22200000</v>
      </c>
    </row>
    <row r="876" spans="1:6" ht="15.75">
      <c r="A876" s="32" t="s">
        <v>12</v>
      </c>
      <c r="B876" s="33" t="s">
        <v>13</v>
      </c>
      <c r="C876" s="34">
        <v>0</v>
      </c>
      <c r="D876" s="34">
        <v>267012000</v>
      </c>
      <c r="E876" s="34">
        <v>0</v>
      </c>
      <c r="F876" s="35">
        <f t="shared" si="261"/>
        <v>267012000</v>
      </c>
    </row>
    <row r="877" spans="1:6" ht="15.75">
      <c r="A877" s="32" t="s">
        <v>42</v>
      </c>
      <c r="B877" s="33" t="s">
        <v>321</v>
      </c>
      <c r="C877" s="34">
        <f t="shared" ref="C877:E877" si="269">SUM(C878:C882)</f>
        <v>0</v>
      </c>
      <c r="D877" s="34">
        <f t="shared" si="269"/>
        <v>414223000</v>
      </c>
      <c r="E877" s="34">
        <f t="shared" si="269"/>
        <v>0</v>
      </c>
      <c r="F877" s="35">
        <f t="shared" si="261"/>
        <v>414223000</v>
      </c>
    </row>
    <row r="878" spans="1:6" ht="15.75">
      <c r="A878" s="32" t="s">
        <v>10</v>
      </c>
      <c r="B878" s="33" t="s">
        <v>11</v>
      </c>
      <c r="C878" s="34">
        <v>0</v>
      </c>
      <c r="D878" s="34">
        <v>6300000</v>
      </c>
      <c r="E878" s="34">
        <v>0</v>
      </c>
      <c r="F878" s="35">
        <f t="shared" si="261"/>
        <v>6300000</v>
      </c>
    </row>
    <row r="879" spans="1:6" ht="15.75">
      <c r="A879" s="32" t="s">
        <v>83</v>
      </c>
      <c r="B879" s="33" t="s">
        <v>84</v>
      </c>
      <c r="C879" s="34">
        <v>0</v>
      </c>
      <c r="D879" s="34">
        <v>17500000</v>
      </c>
      <c r="E879" s="34">
        <v>0</v>
      </c>
      <c r="F879" s="35">
        <f t="shared" si="261"/>
        <v>17500000</v>
      </c>
    </row>
    <row r="880" spans="1:6" ht="15.75">
      <c r="A880" s="32" t="s">
        <v>28</v>
      </c>
      <c r="B880" s="33" t="s">
        <v>29</v>
      </c>
      <c r="C880" s="34">
        <v>0</v>
      </c>
      <c r="D880" s="34">
        <v>143825000</v>
      </c>
      <c r="E880" s="34">
        <v>0</v>
      </c>
      <c r="F880" s="35">
        <f t="shared" si="261"/>
        <v>143825000</v>
      </c>
    </row>
    <row r="881" spans="1:6" ht="15.75">
      <c r="A881" s="32" t="s">
        <v>77</v>
      </c>
      <c r="B881" s="33" t="s">
        <v>78</v>
      </c>
      <c r="C881" s="34">
        <v>0</v>
      </c>
      <c r="D881" s="34">
        <v>9213000</v>
      </c>
      <c r="E881" s="34">
        <v>0</v>
      </c>
      <c r="F881" s="35">
        <f t="shared" si="261"/>
        <v>9213000</v>
      </c>
    </row>
    <row r="882" spans="1:6" ht="15.75">
      <c r="A882" s="32" t="s">
        <v>12</v>
      </c>
      <c r="B882" s="33" t="s">
        <v>13</v>
      </c>
      <c r="C882" s="34">
        <v>0</v>
      </c>
      <c r="D882" s="34">
        <v>237385000</v>
      </c>
      <c r="E882" s="34">
        <v>0</v>
      </c>
      <c r="F882" s="35">
        <f t="shared" si="261"/>
        <v>237385000</v>
      </c>
    </row>
    <row r="883" spans="1:6" s="6" customFormat="1" ht="15.75">
      <c r="A883" s="28" t="s">
        <v>20</v>
      </c>
      <c r="B883" s="29" t="s">
        <v>322</v>
      </c>
      <c r="C883" s="30">
        <f t="shared" ref="C883:E883" si="270">SUM(C884,C889,C895,C899)</f>
        <v>0</v>
      </c>
      <c r="D883" s="30">
        <f t="shared" si="270"/>
        <v>704322000</v>
      </c>
      <c r="E883" s="30">
        <f t="shared" si="270"/>
        <v>0</v>
      </c>
      <c r="F883" s="31">
        <f t="shared" si="261"/>
        <v>704322000</v>
      </c>
    </row>
    <row r="884" spans="1:6" ht="31.5">
      <c r="A884" s="32" t="s">
        <v>16</v>
      </c>
      <c r="B884" s="33" t="s">
        <v>323</v>
      </c>
      <c r="C884" s="34">
        <f t="shared" ref="C884:E884" si="271">SUM(C885:C888)</f>
        <v>0</v>
      </c>
      <c r="D884" s="34">
        <f t="shared" si="271"/>
        <v>63200000</v>
      </c>
      <c r="E884" s="34">
        <f t="shared" si="271"/>
        <v>0</v>
      </c>
      <c r="F884" s="35">
        <f t="shared" si="261"/>
        <v>63200000</v>
      </c>
    </row>
    <row r="885" spans="1:6" ht="15.75">
      <c r="A885" s="32" t="s">
        <v>10</v>
      </c>
      <c r="B885" s="33" t="s">
        <v>11</v>
      </c>
      <c r="C885" s="34">
        <v>0</v>
      </c>
      <c r="D885" s="34">
        <v>25570000</v>
      </c>
      <c r="E885" s="34">
        <v>0</v>
      </c>
      <c r="F885" s="35">
        <f t="shared" si="261"/>
        <v>25570000</v>
      </c>
    </row>
    <row r="886" spans="1:6" ht="15.75">
      <c r="A886" s="32" t="s">
        <v>28</v>
      </c>
      <c r="B886" s="33" t="s">
        <v>29</v>
      </c>
      <c r="C886" s="34">
        <v>0</v>
      </c>
      <c r="D886" s="34">
        <v>6500000</v>
      </c>
      <c r="E886" s="34">
        <v>0</v>
      </c>
      <c r="F886" s="35">
        <f t="shared" si="261"/>
        <v>6500000</v>
      </c>
    </row>
    <row r="887" spans="1:6" ht="15.75">
      <c r="A887" s="32" t="s">
        <v>33</v>
      </c>
      <c r="B887" s="33" t="s">
        <v>34</v>
      </c>
      <c r="C887" s="34">
        <v>0</v>
      </c>
      <c r="D887" s="34">
        <v>20000000</v>
      </c>
      <c r="E887" s="34">
        <v>0</v>
      </c>
      <c r="F887" s="35">
        <f t="shared" si="261"/>
        <v>20000000</v>
      </c>
    </row>
    <row r="888" spans="1:6" ht="15.75">
      <c r="A888" s="32" t="s">
        <v>12</v>
      </c>
      <c r="B888" s="33" t="s">
        <v>13</v>
      </c>
      <c r="C888" s="34">
        <v>0</v>
      </c>
      <c r="D888" s="34">
        <v>11130000</v>
      </c>
      <c r="E888" s="34">
        <v>0</v>
      </c>
      <c r="F888" s="35">
        <f t="shared" si="261"/>
        <v>11130000</v>
      </c>
    </row>
    <row r="889" spans="1:6" ht="31.5">
      <c r="A889" s="32" t="s">
        <v>18</v>
      </c>
      <c r="B889" s="33" t="s">
        <v>324</v>
      </c>
      <c r="C889" s="34">
        <f t="shared" ref="C889:E889" si="272">SUM(C890:C894)</f>
        <v>0</v>
      </c>
      <c r="D889" s="34">
        <f t="shared" si="272"/>
        <v>126673000</v>
      </c>
      <c r="E889" s="34">
        <f t="shared" si="272"/>
        <v>0</v>
      </c>
      <c r="F889" s="35">
        <f t="shared" si="261"/>
        <v>126673000</v>
      </c>
    </row>
    <row r="890" spans="1:6" ht="15.75">
      <c r="A890" s="32" t="s">
        <v>10</v>
      </c>
      <c r="B890" s="33" t="s">
        <v>11</v>
      </c>
      <c r="C890" s="34">
        <v>0</v>
      </c>
      <c r="D890" s="34">
        <v>9237000</v>
      </c>
      <c r="E890" s="34">
        <v>0</v>
      </c>
      <c r="F890" s="35">
        <f t="shared" si="261"/>
        <v>9237000</v>
      </c>
    </row>
    <row r="891" spans="1:6" ht="15.75">
      <c r="A891" s="32" t="s">
        <v>28</v>
      </c>
      <c r="B891" s="33" t="s">
        <v>29</v>
      </c>
      <c r="C891" s="34">
        <v>0</v>
      </c>
      <c r="D891" s="34">
        <v>13000000</v>
      </c>
      <c r="E891" s="34">
        <v>0</v>
      </c>
      <c r="F891" s="35">
        <f t="shared" si="261"/>
        <v>13000000</v>
      </c>
    </row>
    <row r="892" spans="1:6" ht="15.75">
      <c r="A892" s="32" t="s">
        <v>33</v>
      </c>
      <c r="B892" s="33" t="s">
        <v>34</v>
      </c>
      <c r="C892" s="34">
        <v>0</v>
      </c>
      <c r="D892" s="34">
        <v>7500000</v>
      </c>
      <c r="E892" s="34">
        <v>0</v>
      </c>
      <c r="F892" s="35">
        <f t="shared" si="261"/>
        <v>7500000</v>
      </c>
    </row>
    <row r="893" spans="1:6" ht="15.75">
      <c r="A893" s="32" t="s">
        <v>12</v>
      </c>
      <c r="B893" s="33" t="s">
        <v>13</v>
      </c>
      <c r="C893" s="34">
        <v>0</v>
      </c>
      <c r="D893" s="34">
        <v>23706000</v>
      </c>
      <c r="E893" s="34">
        <v>0</v>
      </c>
      <c r="F893" s="35">
        <f t="shared" si="261"/>
        <v>23706000</v>
      </c>
    </row>
    <row r="894" spans="1:6" ht="15.75">
      <c r="A894" s="32" t="s">
        <v>30</v>
      </c>
      <c r="B894" s="33" t="s">
        <v>31</v>
      </c>
      <c r="C894" s="34">
        <v>0</v>
      </c>
      <c r="D894" s="34">
        <v>73230000</v>
      </c>
      <c r="E894" s="34">
        <v>0</v>
      </c>
      <c r="F894" s="35">
        <f t="shared" si="261"/>
        <v>73230000</v>
      </c>
    </row>
    <row r="895" spans="1:6" ht="15.75">
      <c r="A895" s="32" t="s">
        <v>42</v>
      </c>
      <c r="B895" s="33" t="s">
        <v>325</v>
      </c>
      <c r="C895" s="34">
        <f t="shared" ref="C895:E895" si="273">SUM(C896:C898)</f>
        <v>0</v>
      </c>
      <c r="D895" s="34">
        <f t="shared" si="273"/>
        <v>52679000</v>
      </c>
      <c r="E895" s="34">
        <f t="shared" si="273"/>
        <v>0</v>
      </c>
      <c r="F895" s="35">
        <f t="shared" si="261"/>
        <v>52679000</v>
      </c>
    </row>
    <row r="896" spans="1:6" ht="15.75">
      <c r="A896" s="32" t="s">
        <v>10</v>
      </c>
      <c r="B896" s="33" t="s">
        <v>11</v>
      </c>
      <c r="C896" s="34">
        <v>0</v>
      </c>
      <c r="D896" s="34">
        <v>25325000</v>
      </c>
      <c r="E896" s="34">
        <v>0</v>
      </c>
      <c r="F896" s="35">
        <f t="shared" si="261"/>
        <v>25325000</v>
      </c>
    </row>
    <row r="897" spans="1:6" ht="15.75">
      <c r="A897" s="32" t="s">
        <v>33</v>
      </c>
      <c r="B897" s="33" t="s">
        <v>34</v>
      </c>
      <c r="C897" s="34">
        <v>0</v>
      </c>
      <c r="D897" s="34">
        <v>15000000</v>
      </c>
      <c r="E897" s="34">
        <v>0</v>
      </c>
      <c r="F897" s="35">
        <f t="shared" si="261"/>
        <v>15000000</v>
      </c>
    </row>
    <row r="898" spans="1:6" ht="15.75">
      <c r="A898" s="32" t="s">
        <v>12</v>
      </c>
      <c r="B898" s="33" t="s">
        <v>13</v>
      </c>
      <c r="C898" s="34">
        <v>0</v>
      </c>
      <c r="D898" s="34">
        <v>12354000</v>
      </c>
      <c r="E898" s="34">
        <v>0</v>
      </c>
      <c r="F898" s="35">
        <f t="shared" si="261"/>
        <v>12354000</v>
      </c>
    </row>
    <row r="899" spans="1:6" ht="47.25">
      <c r="A899" s="32" t="s">
        <v>44</v>
      </c>
      <c r="B899" s="33" t="s">
        <v>326</v>
      </c>
      <c r="C899" s="34">
        <f t="shared" ref="C899:E899" si="274">SUM(C900:C906)</f>
        <v>0</v>
      </c>
      <c r="D899" s="34">
        <f t="shared" si="274"/>
        <v>461770000</v>
      </c>
      <c r="E899" s="34">
        <f t="shared" si="274"/>
        <v>0</v>
      </c>
      <c r="F899" s="35">
        <f t="shared" si="261"/>
        <v>461770000</v>
      </c>
    </row>
    <row r="900" spans="1:6" ht="15.75">
      <c r="A900" s="32" t="s">
        <v>10</v>
      </c>
      <c r="B900" s="33" t="s">
        <v>11</v>
      </c>
      <c r="C900" s="34">
        <v>0</v>
      </c>
      <c r="D900" s="34">
        <v>140250000</v>
      </c>
      <c r="E900" s="34">
        <v>0</v>
      </c>
      <c r="F900" s="35">
        <f t="shared" si="261"/>
        <v>140250000</v>
      </c>
    </row>
    <row r="901" spans="1:6" ht="15.75">
      <c r="A901" s="32" t="s">
        <v>83</v>
      </c>
      <c r="B901" s="33" t="s">
        <v>84</v>
      </c>
      <c r="C901" s="34">
        <v>0</v>
      </c>
      <c r="D901" s="34">
        <v>53000000</v>
      </c>
      <c r="E901" s="34">
        <v>0</v>
      </c>
      <c r="F901" s="35">
        <f t="shared" si="261"/>
        <v>53000000</v>
      </c>
    </row>
    <row r="902" spans="1:6" ht="15.75">
      <c r="A902" s="32" t="s">
        <v>28</v>
      </c>
      <c r="B902" s="33" t="s">
        <v>29</v>
      </c>
      <c r="C902" s="34">
        <v>0</v>
      </c>
      <c r="D902" s="34">
        <v>51500000</v>
      </c>
      <c r="E902" s="34">
        <v>0</v>
      </c>
      <c r="F902" s="35">
        <f t="shared" si="261"/>
        <v>51500000</v>
      </c>
    </row>
    <row r="903" spans="1:6" ht="15.75">
      <c r="A903" s="32" t="s">
        <v>77</v>
      </c>
      <c r="B903" s="33" t="s">
        <v>78</v>
      </c>
      <c r="C903" s="34">
        <v>0</v>
      </c>
      <c r="D903" s="34">
        <v>74210000</v>
      </c>
      <c r="E903" s="34">
        <v>0</v>
      </c>
      <c r="F903" s="35">
        <f t="shared" si="261"/>
        <v>74210000</v>
      </c>
    </row>
    <row r="904" spans="1:6" ht="15.75">
      <c r="A904" s="32" t="s">
        <v>33</v>
      </c>
      <c r="B904" s="33" t="s">
        <v>34</v>
      </c>
      <c r="C904" s="34">
        <v>0</v>
      </c>
      <c r="D904" s="34">
        <v>42800000</v>
      </c>
      <c r="E904" s="34">
        <v>0</v>
      </c>
      <c r="F904" s="35">
        <f t="shared" si="261"/>
        <v>42800000</v>
      </c>
    </row>
    <row r="905" spans="1:6" ht="15.75">
      <c r="A905" s="32" t="s">
        <v>12</v>
      </c>
      <c r="B905" s="33" t="s">
        <v>13</v>
      </c>
      <c r="C905" s="34">
        <v>0</v>
      </c>
      <c r="D905" s="34">
        <v>40482000</v>
      </c>
      <c r="E905" s="34">
        <v>0</v>
      </c>
      <c r="F905" s="35">
        <f t="shared" si="261"/>
        <v>40482000</v>
      </c>
    </row>
    <row r="906" spans="1:6" ht="15.75">
      <c r="A906" s="32" t="s">
        <v>30</v>
      </c>
      <c r="B906" s="33" t="s">
        <v>31</v>
      </c>
      <c r="C906" s="34">
        <v>0</v>
      </c>
      <c r="D906" s="34">
        <v>59528000</v>
      </c>
      <c r="E906" s="34">
        <v>0</v>
      </c>
      <c r="F906" s="35">
        <f t="shared" ref="F906:F969" si="275">SUM(C906:E906)</f>
        <v>59528000</v>
      </c>
    </row>
    <row r="907" spans="1:6" s="6" customFormat="1" ht="15.75">
      <c r="A907" s="28" t="s">
        <v>94</v>
      </c>
      <c r="B907" s="29" t="s">
        <v>327</v>
      </c>
      <c r="C907" s="30">
        <f t="shared" ref="C907:E907" si="276">SUM(C908,C911,C914)</f>
        <v>0</v>
      </c>
      <c r="D907" s="30">
        <f t="shared" si="276"/>
        <v>169160000</v>
      </c>
      <c r="E907" s="30">
        <f t="shared" si="276"/>
        <v>0</v>
      </c>
      <c r="F907" s="31">
        <f t="shared" si="275"/>
        <v>169160000</v>
      </c>
    </row>
    <row r="908" spans="1:6" ht="15.75">
      <c r="A908" s="32" t="s">
        <v>16</v>
      </c>
      <c r="B908" s="33" t="s">
        <v>328</v>
      </c>
      <c r="C908" s="34">
        <f t="shared" ref="C908:E908" si="277">SUM(C909:C910)</f>
        <v>0</v>
      </c>
      <c r="D908" s="34">
        <f t="shared" si="277"/>
        <v>50000000</v>
      </c>
      <c r="E908" s="34">
        <f t="shared" si="277"/>
        <v>0</v>
      </c>
      <c r="F908" s="35">
        <f t="shared" si="275"/>
        <v>50000000</v>
      </c>
    </row>
    <row r="909" spans="1:6" ht="15.75">
      <c r="A909" s="32" t="s">
        <v>10</v>
      </c>
      <c r="B909" s="33" t="s">
        <v>11</v>
      </c>
      <c r="C909" s="34">
        <v>0</v>
      </c>
      <c r="D909" s="34">
        <v>15000000</v>
      </c>
      <c r="E909" s="34">
        <v>0</v>
      </c>
      <c r="F909" s="35">
        <f t="shared" si="275"/>
        <v>15000000</v>
      </c>
    </row>
    <row r="910" spans="1:6" ht="15.75">
      <c r="A910" s="32" t="s">
        <v>28</v>
      </c>
      <c r="B910" s="33" t="s">
        <v>29</v>
      </c>
      <c r="C910" s="34">
        <v>0</v>
      </c>
      <c r="D910" s="34">
        <v>35000000</v>
      </c>
      <c r="E910" s="34">
        <v>0</v>
      </c>
      <c r="F910" s="35">
        <f t="shared" si="275"/>
        <v>35000000</v>
      </c>
    </row>
    <row r="911" spans="1:6" ht="15.75">
      <c r="A911" s="32" t="s">
        <v>18</v>
      </c>
      <c r="B911" s="33" t="s">
        <v>329</v>
      </c>
      <c r="C911" s="34">
        <f t="shared" ref="C911:E911" si="278">SUM(C912:C913)</f>
        <v>0</v>
      </c>
      <c r="D911" s="34">
        <f t="shared" si="278"/>
        <v>94365000</v>
      </c>
      <c r="E911" s="34">
        <f t="shared" si="278"/>
        <v>0</v>
      </c>
      <c r="F911" s="35">
        <f t="shared" si="275"/>
        <v>94365000</v>
      </c>
    </row>
    <row r="912" spans="1:6" ht="15.75">
      <c r="A912" s="32" t="s">
        <v>10</v>
      </c>
      <c r="B912" s="33" t="s">
        <v>11</v>
      </c>
      <c r="C912" s="34">
        <v>0</v>
      </c>
      <c r="D912" s="34">
        <v>5200000</v>
      </c>
      <c r="E912" s="34">
        <v>0</v>
      </c>
      <c r="F912" s="35">
        <f t="shared" si="275"/>
        <v>5200000</v>
      </c>
    </row>
    <row r="913" spans="1:6" ht="15.75">
      <c r="A913" s="32" t="s">
        <v>12</v>
      </c>
      <c r="B913" s="33" t="s">
        <v>13</v>
      </c>
      <c r="C913" s="34">
        <v>0</v>
      </c>
      <c r="D913" s="34">
        <v>89165000</v>
      </c>
      <c r="E913" s="34">
        <v>0</v>
      </c>
      <c r="F913" s="35">
        <f t="shared" si="275"/>
        <v>89165000</v>
      </c>
    </row>
    <row r="914" spans="1:6" ht="15.75">
      <c r="A914" s="32" t="s">
        <v>42</v>
      </c>
      <c r="B914" s="33" t="s">
        <v>330</v>
      </c>
      <c r="C914" s="34">
        <f t="shared" ref="C914:E914" si="279">SUM(C915:C917)</f>
        <v>0</v>
      </c>
      <c r="D914" s="34">
        <f t="shared" si="279"/>
        <v>24795000</v>
      </c>
      <c r="E914" s="34">
        <f t="shared" si="279"/>
        <v>0</v>
      </c>
      <c r="F914" s="35">
        <f t="shared" si="275"/>
        <v>24795000</v>
      </c>
    </row>
    <row r="915" spans="1:6" ht="15.75">
      <c r="A915" s="32" t="s">
        <v>10</v>
      </c>
      <c r="B915" s="33" t="s">
        <v>11</v>
      </c>
      <c r="C915" s="34">
        <v>0</v>
      </c>
      <c r="D915" s="34">
        <v>7375000</v>
      </c>
      <c r="E915" s="34">
        <v>0</v>
      </c>
      <c r="F915" s="35">
        <f t="shared" si="275"/>
        <v>7375000</v>
      </c>
    </row>
    <row r="916" spans="1:6" ht="15.75">
      <c r="A916" s="32" t="s">
        <v>33</v>
      </c>
      <c r="B916" s="33" t="s">
        <v>34</v>
      </c>
      <c r="C916" s="34">
        <v>0</v>
      </c>
      <c r="D916" s="34">
        <v>7200000</v>
      </c>
      <c r="E916" s="34">
        <v>0</v>
      </c>
      <c r="F916" s="35">
        <f t="shared" si="275"/>
        <v>7200000</v>
      </c>
    </row>
    <row r="917" spans="1:6" ht="15.75">
      <c r="A917" s="32" t="s">
        <v>12</v>
      </c>
      <c r="B917" s="33" t="s">
        <v>13</v>
      </c>
      <c r="C917" s="34">
        <v>0</v>
      </c>
      <c r="D917" s="34">
        <v>10220000</v>
      </c>
      <c r="E917" s="34">
        <v>0</v>
      </c>
      <c r="F917" s="35">
        <f t="shared" si="275"/>
        <v>10220000</v>
      </c>
    </row>
    <row r="918" spans="1:6" s="6" customFormat="1" ht="15.75">
      <c r="A918" s="28" t="s">
        <v>331</v>
      </c>
      <c r="B918" s="29" t="s">
        <v>703</v>
      </c>
      <c r="C918" s="30">
        <f t="shared" ref="C918:E918" si="280">SUM(C919,C939)</f>
        <v>0</v>
      </c>
      <c r="D918" s="30">
        <f t="shared" si="280"/>
        <v>610612000</v>
      </c>
      <c r="E918" s="30">
        <f t="shared" si="280"/>
        <v>7202000</v>
      </c>
      <c r="F918" s="31">
        <f t="shared" si="275"/>
        <v>617814000</v>
      </c>
    </row>
    <row r="919" spans="1:6" s="6" customFormat="1" ht="15.75">
      <c r="A919" s="28" t="s">
        <v>8</v>
      </c>
      <c r="B919" s="29" t="s">
        <v>333</v>
      </c>
      <c r="C919" s="30">
        <f t="shared" ref="C919:E919" si="281">SUM(C920,C924,C926,C928,C931,C935)</f>
        <v>0</v>
      </c>
      <c r="D919" s="30">
        <f t="shared" si="281"/>
        <v>360612000</v>
      </c>
      <c r="E919" s="30">
        <f t="shared" si="281"/>
        <v>7202000</v>
      </c>
      <c r="F919" s="31">
        <f t="shared" si="275"/>
        <v>367814000</v>
      </c>
    </row>
    <row r="920" spans="1:6" ht="15.75">
      <c r="A920" s="32" t="s">
        <v>16</v>
      </c>
      <c r="B920" s="33" t="s">
        <v>334</v>
      </c>
      <c r="C920" s="34">
        <f t="shared" ref="C920:E920" si="282">SUM(C921:C923)</f>
        <v>0</v>
      </c>
      <c r="D920" s="34">
        <f t="shared" si="282"/>
        <v>146470000</v>
      </c>
      <c r="E920" s="34">
        <f t="shared" si="282"/>
        <v>7202000</v>
      </c>
      <c r="F920" s="35">
        <f t="shared" si="275"/>
        <v>153672000</v>
      </c>
    </row>
    <row r="921" spans="1:6" ht="15.75">
      <c r="A921" s="32" t="s">
        <v>10</v>
      </c>
      <c r="B921" s="33" t="s">
        <v>11</v>
      </c>
      <c r="C921" s="34">
        <v>0</v>
      </c>
      <c r="D921" s="34">
        <v>34380000</v>
      </c>
      <c r="E921" s="34">
        <v>0</v>
      </c>
      <c r="F921" s="35">
        <f t="shared" si="275"/>
        <v>34380000</v>
      </c>
    </row>
    <row r="922" spans="1:6" ht="15.75">
      <c r="A922" s="32" t="s">
        <v>10</v>
      </c>
      <c r="B922" s="33" t="s">
        <v>11</v>
      </c>
      <c r="C922" s="34">
        <v>0</v>
      </c>
      <c r="D922" s="34">
        <v>0</v>
      </c>
      <c r="E922" s="34">
        <v>7202000</v>
      </c>
      <c r="F922" s="35">
        <f t="shared" si="275"/>
        <v>7202000</v>
      </c>
    </row>
    <row r="923" spans="1:6" ht="15.75">
      <c r="A923" s="32" t="s">
        <v>12</v>
      </c>
      <c r="B923" s="33" t="s">
        <v>13</v>
      </c>
      <c r="C923" s="34">
        <v>0</v>
      </c>
      <c r="D923" s="34">
        <v>112090000</v>
      </c>
      <c r="E923" s="34">
        <v>0</v>
      </c>
      <c r="F923" s="35">
        <f t="shared" si="275"/>
        <v>112090000</v>
      </c>
    </row>
    <row r="924" spans="1:6" ht="15.75">
      <c r="A924" s="32" t="s">
        <v>18</v>
      </c>
      <c r="B924" s="33" t="s">
        <v>335</v>
      </c>
      <c r="C924" s="34">
        <f t="shared" ref="C924:E924" si="283">C925</f>
        <v>0</v>
      </c>
      <c r="D924" s="34">
        <f t="shared" si="283"/>
        <v>76700000</v>
      </c>
      <c r="E924" s="34">
        <f t="shared" si="283"/>
        <v>0</v>
      </c>
      <c r="F924" s="35">
        <f t="shared" si="275"/>
        <v>76700000</v>
      </c>
    </row>
    <row r="925" spans="1:6" ht="15.75">
      <c r="A925" s="32" t="s">
        <v>10</v>
      </c>
      <c r="B925" s="33" t="s">
        <v>11</v>
      </c>
      <c r="C925" s="34">
        <v>0</v>
      </c>
      <c r="D925" s="34">
        <v>76700000</v>
      </c>
      <c r="E925" s="34">
        <v>0</v>
      </c>
      <c r="F925" s="35">
        <f t="shared" si="275"/>
        <v>76700000</v>
      </c>
    </row>
    <row r="926" spans="1:6" ht="15.75">
      <c r="A926" s="32" t="s">
        <v>42</v>
      </c>
      <c r="B926" s="33" t="s">
        <v>336</v>
      </c>
      <c r="C926" s="34">
        <f t="shared" ref="C926:E926" si="284">C927</f>
        <v>0</v>
      </c>
      <c r="D926" s="34">
        <f t="shared" si="284"/>
        <v>12800000</v>
      </c>
      <c r="E926" s="34">
        <f t="shared" si="284"/>
        <v>0</v>
      </c>
      <c r="F926" s="35">
        <f t="shared" si="275"/>
        <v>12800000</v>
      </c>
    </row>
    <row r="927" spans="1:6" ht="15.75">
      <c r="A927" s="32" t="s">
        <v>10</v>
      </c>
      <c r="B927" s="33" t="s">
        <v>11</v>
      </c>
      <c r="C927" s="34">
        <v>0</v>
      </c>
      <c r="D927" s="34">
        <v>12800000</v>
      </c>
      <c r="E927" s="34">
        <v>0</v>
      </c>
      <c r="F927" s="35">
        <f t="shared" si="275"/>
        <v>12800000</v>
      </c>
    </row>
    <row r="928" spans="1:6" ht="31.5">
      <c r="A928" s="32" t="s">
        <v>44</v>
      </c>
      <c r="B928" s="33" t="s">
        <v>337</v>
      </c>
      <c r="C928" s="34">
        <f t="shared" ref="C928:E928" si="285">SUM(C929:C930)</f>
        <v>0</v>
      </c>
      <c r="D928" s="34">
        <f t="shared" si="285"/>
        <v>47612000</v>
      </c>
      <c r="E928" s="34">
        <f t="shared" si="285"/>
        <v>0</v>
      </c>
      <c r="F928" s="35">
        <f t="shared" si="275"/>
        <v>47612000</v>
      </c>
    </row>
    <row r="929" spans="1:6" ht="15.75">
      <c r="A929" s="32" t="s">
        <v>28</v>
      </c>
      <c r="B929" s="33" t="s">
        <v>29</v>
      </c>
      <c r="C929" s="34">
        <v>0</v>
      </c>
      <c r="D929" s="34">
        <v>10000000</v>
      </c>
      <c r="E929" s="34">
        <v>0</v>
      </c>
      <c r="F929" s="35">
        <f t="shared" si="275"/>
        <v>10000000</v>
      </c>
    </row>
    <row r="930" spans="1:6" ht="15.75">
      <c r="A930" s="32" t="s">
        <v>12</v>
      </c>
      <c r="B930" s="33" t="s">
        <v>13</v>
      </c>
      <c r="C930" s="34">
        <v>0</v>
      </c>
      <c r="D930" s="34">
        <v>37612000</v>
      </c>
      <c r="E930" s="34">
        <v>0</v>
      </c>
      <c r="F930" s="35">
        <f t="shared" si="275"/>
        <v>37612000</v>
      </c>
    </row>
    <row r="931" spans="1:6" ht="31.5">
      <c r="A931" s="32" t="s">
        <v>46</v>
      </c>
      <c r="B931" s="33" t="s">
        <v>338</v>
      </c>
      <c r="C931" s="34">
        <f t="shared" ref="C931:E931" si="286">SUM(C932:C934)</f>
        <v>0</v>
      </c>
      <c r="D931" s="34">
        <f t="shared" si="286"/>
        <v>38890000</v>
      </c>
      <c r="E931" s="34">
        <f t="shared" si="286"/>
        <v>0</v>
      </c>
      <c r="F931" s="35">
        <f t="shared" si="275"/>
        <v>38890000</v>
      </c>
    </row>
    <row r="932" spans="1:6" ht="15.75">
      <c r="A932" s="32" t="s">
        <v>10</v>
      </c>
      <c r="B932" s="33" t="s">
        <v>11</v>
      </c>
      <c r="C932" s="34">
        <v>0</v>
      </c>
      <c r="D932" s="34">
        <v>13300000</v>
      </c>
      <c r="E932" s="34">
        <v>0</v>
      </c>
      <c r="F932" s="35">
        <f t="shared" si="275"/>
        <v>13300000</v>
      </c>
    </row>
    <row r="933" spans="1:6" ht="15.75">
      <c r="A933" s="32" t="s">
        <v>33</v>
      </c>
      <c r="B933" s="33" t="s">
        <v>34</v>
      </c>
      <c r="C933" s="34">
        <v>0</v>
      </c>
      <c r="D933" s="34">
        <v>15000000</v>
      </c>
      <c r="E933" s="34">
        <v>0</v>
      </c>
      <c r="F933" s="35">
        <f t="shared" si="275"/>
        <v>15000000</v>
      </c>
    </row>
    <row r="934" spans="1:6" ht="15.75">
      <c r="A934" s="32" t="s">
        <v>12</v>
      </c>
      <c r="B934" s="33" t="s">
        <v>13</v>
      </c>
      <c r="C934" s="34">
        <v>0</v>
      </c>
      <c r="D934" s="34">
        <v>10590000</v>
      </c>
      <c r="E934" s="34">
        <v>0</v>
      </c>
      <c r="F934" s="35">
        <f t="shared" si="275"/>
        <v>10590000</v>
      </c>
    </row>
    <row r="935" spans="1:6" ht="31.5">
      <c r="A935" s="32" t="s">
        <v>54</v>
      </c>
      <c r="B935" s="33" t="s">
        <v>339</v>
      </c>
      <c r="C935" s="34">
        <f t="shared" ref="C935:E935" si="287">SUM(C936:C938)</f>
        <v>0</v>
      </c>
      <c r="D935" s="34">
        <f t="shared" si="287"/>
        <v>38140000</v>
      </c>
      <c r="E935" s="34">
        <f t="shared" si="287"/>
        <v>0</v>
      </c>
      <c r="F935" s="35">
        <f t="shared" si="275"/>
        <v>38140000</v>
      </c>
    </row>
    <row r="936" spans="1:6" ht="15.75">
      <c r="A936" s="32" t="s">
        <v>10</v>
      </c>
      <c r="B936" s="33" t="s">
        <v>11</v>
      </c>
      <c r="C936" s="34">
        <v>0</v>
      </c>
      <c r="D936" s="34">
        <v>12550000</v>
      </c>
      <c r="E936" s="34">
        <v>0</v>
      </c>
      <c r="F936" s="35">
        <f t="shared" si="275"/>
        <v>12550000</v>
      </c>
    </row>
    <row r="937" spans="1:6" ht="15.75">
      <c r="A937" s="32" t="s">
        <v>33</v>
      </c>
      <c r="B937" s="33" t="s">
        <v>34</v>
      </c>
      <c r="C937" s="34">
        <v>0</v>
      </c>
      <c r="D937" s="34">
        <v>15000000</v>
      </c>
      <c r="E937" s="34">
        <v>0</v>
      </c>
      <c r="F937" s="35">
        <f t="shared" si="275"/>
        <v>15000000</v>
      </c>
    </row>
    <row r="938" spans="1:6" ht="15.75">
      <c r="A938" s="32" t="s">
        <v>12</v>
      </c>
      <c r="B938" s="33" t="s">
        <v>13</v>
      </c>
      <c r="C938" s="34">
        <v>0</v>
      </c>
      <c r="D938" s="34">
        <v>10590000</v>
      </c>
      <c r="E938" s="34">
        <v>0</v>
      </c>
      <c r="F938" s="35">
        <f t="shared" si="275"/>
        <v>10590000</v>
      </c>
    </row>
    <row r="939" spans="1:6" s="6" customFormat="1" ht="15.75">
      <c r="A939" s="28" t="s">
        <v>14</v>
      </c>
      <c r="B939" s="29" t="s">
        <v>340</v>
      </c>
      <c r="C939" s="30">
        <f t="shared" ref="C939:E939" si="288">C940</f>
        <v>0</v>
      </c>
      <c r="D939" s="30">
        <f t="shared" si="288"/>
        <v>250000000</v>
      </c>
      <c r="E939" s="30">
        <f t="shared" si="288"/>
        <v>0</v>
      </c>
      <c r="F939" s="31">
        <f t="shared" si="275"/>
        <v>250000000</v>
      </c>
    </row>
    <row r="940" spans="1:6" ht="15.75">
      <c r="A940" s="32" t="s">
        <v>239</v>
      </c>
      <c r="B940" s="33" t="s">
        <v>240</v>
      </c>
      <c r="C940" s="34">
        <v>0</v>
      </c>
      <c r="D940" s="34">
        <v>250000000</v>
      </c>
      <c r="E940" s="34">
        <v>0</v>
      </c>
      <c r="F940" s="35">
        <f t="shared" si="275"/>
        <v>250000000</v>
      </c>
    </row>
    <row r="941" spans="1:6" s="6" customFormat="1" ht="31.5">
      <c r="A941" s="28" t="s">
        <v>341</v>
      </c>
      <c r="B941" s="29" t="s">
        <v>704</v>
      </c>
      <c r="C941" s="30">
        <f t="shared" ref="C941:E941" si="289">C942</f>
        <v>0</v>
      </c>
      <c r="D941" s="30">
        <f t="shared" si="289"/>
        <v>838498000</v>
      </c>
      <c r="E941" s="30">
        <f t="shared" si="289"/>
        <v>0</v>
      </c>
      <c r="F941" s="31">
        <f t="shared" si="275"/>
        <v>838498000</v>
      </c>
    </row>
    <row r="942" spans="1:6" s="6" customFormat="1" ht="15.75">
      <c r="A942" s="28" t="s">
        <v>8</v>
      </c>
      <c r="B942" s="29" t="s">
        <v>343</v>
      </c>
      <c r="C942" s="30">
        <f t="shared" ref="C942:E942" si="290">SUM(C943,C948,C953,C955,C958,C960)</f>
        <v>0</v>
      </c>
      <c r="D942" s="30">
        <f t="shared" si="290"/>
        <v>838498000</v>
      </c>
      <c r="E942" s="30">
        <f t="shared" si="290"/>
        <v>0</v>
      </c>
      <c r="F942" s="31">
        <f t="shared" si="275"/>
        <v>838498000</v>
      </c>
    </row>
    <row r="943" spans="1:6" ht="15.75">
      <c r="A943" s="32" t="s">
        <v>16</v>
      </c>
      <c r="B943" s="33" t="s">
        <v>344</v>
      </c>
      <c r="C943" s="34">
        <f t="shared" ref="C943:E943" si="291">SUM(C944:C947)</f>
        <v>0</v>
      </c>
      <c r="D943" s="34">
        <f t="shared" si="291"/>
        <v>357246000</v>
      </c>
      <c r="E943" s="34">
        <f t="shared" si="291"/>
        <v>0</v>
      </c>
      <c r="F943" s="35">
        <f t="shared" si="275"/>
        <v>357246000</v>
      </c>
    </row>
    <row r="944" spans="1:6" ht="15.75">
      <c r="A944" s="32" t="s">
        <v>10</v>
      </c>
      <c r="B944" s="33" t="s">
        <v>11</v>
      </c>
      <c r="C944" s="34">
        <v>0</v>
      </c>
      <c r="D944" s="34">
        <v>28000000</v>
      </c>
      <c r="E944" s="34">
        <v>0</v>
      </c>
      <c r="F944" s="35">
        <f t="shared" si="275"/>
        <v>28000000</v>
      </c>
    </row>
    <row r="945" spans="1:6" ht="15.75">
      <c r="A945" s="32" t="s">
        <v>83</v>
      </c>
      <c r="B945" s="33" t="s">
        <v>84</v>
      </c>
      <c r="C945" s="34">
        <v>0</v>
      </c>
      <c r="D945" s="34">
        <v>203600000</v>
      </c>
      <c r="E945" s="34">
        <v>0</v>
      </c>
      <c r="F945" s="35">
        <f t="shared" si="275"/>
        <v>203600000</v>
      </c>
    </row>
    <row r="946" spans="1:6" ht="15.75">
      <c r="A946" s="32" t="s">
        <v>28</v>
      </c>
      <c r="B946" s="33" t="s">
        <v>29</v>
      </c>
      <c r="C946" s="34">
        <v>0</v>
      </c>
      <c r="D946" s="34">
        <v>52607000</v>
      </c>
      <c r="E946" s="34">
        <v>0</v>
      </c>
      <c r="F946" s="35">
        <f t="shared" si="275"/>
        <v>52607000</v>
      </c>
    </row>
    <row r="947" spans="1:6" ht="15.75">
      <c r="A947" s="32" t="s">
        <v>12</v>
      </c>
      <c r="B947" s="33" t="s">
        <v>13</v>
      </c>
      <c r="C947" s="34">
        <v>0</v>
      </c>
      <c r="D947" s="34">
        <v>73039000</v>
      </c>
      <c r="E947" s="34">
        <v>0</v>
      </c>
      <c r="F947" s="35">
        <f t="shared" si="275"/>
        <v>73039000</v>
      </c>
    </row>
    <row r="948" spans="1:6" ht="15.75">
      <c r="A948" s="32" t="s">
        <v>18</v>
      </c>
      <c r="B948" s="33" t="s">
        <v>345</v>
      </c>
      <c r="C948" s="34">
        <f t="shared" ref="C948:E948" si="292">SUM(C949:C952)</f>
        <v>0</v>
      </c>
      <c r="D948" s="34">
        <f t="shared" si="292"/>
        <v>41040000</v>
      </c>
      <c r="E948" s="34">
        <f t="shared" si="292"/>
        <v>0</v>
      </c>
      <c r="F948" s="35">
        <f t="shared" si="275"/>
        <v>41040000</v>
      </c>
    </row>
    <row r="949" spans="1:6" ht="15.75">
      <c r="A949" s="32" t="s">
        <v>10</v>
      </c>
      <c r="B949" s="33" t="s">
        <v>11</v>
      </c>
      <c r="C949" s="34">
        <v>0</v>
      </c>
      <c r="D949" s="34">
        <v>5800000</v>
      </c>
      <c r="E949" s="34">
        <v>0</v>
      </c>
      <c r="F949" s="35">
        <f t="shared" si="275"/>
        <v>5800000</v>
      </c>
    </row>
    <row r="950" spans="1:6" ht="15.75">
      <c r="A950" s="32" t="s">
        <v>28</v>
      </c>
      <c r="B950" s="33" t="s">
        <v>29</v>
      </c>
      <c r="C950" s="34">
        <v>0</v>
      </c>
      <c r="D950" s="34">
        <v>21000000</v>
      </c>
      <c r="E950" s="34">
        <v>0</v>
      </c>
      <c r="F950" s="35">
        <f t="shared" si="275"/>
        <v>21000000</v>
      </c>
    </row>
    <row r="951" spans="1:6" ht="15.75">
      <c r="A951" s="32" t="s">
        <v>33</v>
      </c>
      <c r="B951" s="33" t="s">
        <v>34</v>
      </c>
      <c r="C951" s="34">
        <v>0</v>
      </c>
      <c r="D951" s="34">
        <v>8600000</v>
      </c>
      <c r="E951" s="34">
        <v>0</v>
      </c>
      <c r="F951" s="35">
        <f t="shared" si="275"/>
        <v>8600000</v>
      </c>
    </row>
    <row r="952" spans="1:6" ht="15.75">
      <c r="A952" s="32" t="s">
        <v>12</v>
      </c>
      <c r="B952" s="33" t="s">
        <v>13</v>
      </c>
      <c r="C952" s="34">
        <v>0</v>
      </c>
      <c r="D952" s="34">
        <v>5640000</v>
      </c>
      <c r="E952" s="34">
        <v>0</v>
      </c>
      <c r="F952" s="35">
        <f t="shared" si="275"/>
        <v>5640000</v>
      </c>
    </row>
    <row r="953" spans="1:6" ht="15.75">
      <c r="A953" s="32" t="s">
        <v>42</v>
      </c>
      <c r="B953" s="33" t="s">
        <v>346</v>
      </c>
      <c r="C953" s="34">
        <f t="shared" ref="C953:E953" si="293">C954</f>
        <v>0</v>
      </c>
      <c r="D953" s="34">
        <f t="shared" si="293"/>
        <v>75000000</v>
      </c>
      <c r="E953" s="34">
        <f t="shared" si="293"/>
        <v>0</v>
      </c>
      <c r="F953" s="35">
        <f t="shared" si="275"/>
        <v>75000000</v>
      </c>
    </row>
    <row r="954" spans="1:6" ht="15.75">
      <c r="A954" s="32" t="s">
        <v>101</v>
      </c>
      <c r="B954" s="33" t="s">
        <v>102</v>
      </c>
      <c r="C954" s="34">
        <v>0</v>
      </c>
      <c r="D954" s="34">
        <v>75000000</v>
      </c>
      <c r="E954" s="34">
        <v>0</v>
      </c>
      <c r="F954" s="35">
        <f t="shared" si="275"/>
        <v>75000000</v>
      </c>
    </row>
    <row r="955" spans="1:6" ht="15.75">
      <c r="A955" s="32" t="s">
        <v>44</v>
      </c>
      <c r="B955" s="33" t="s">
        <v>347</v>
      </c>
      <c r="C955" s="34">
        <f t="shared" ref="C955:E955" si="294">SUM(C956:C957)</f>
        <v>0</v>
      </c>
      <c r="D955" s="34">
        <f t="shared" si="294"/>
        <v>125212000</v>
      </c>
      <c r="E955" s="34">
        <f t="shared" si="294"/>
        <v>0</v>
      </c>
      <c r="F955" s="35">
        <f t="shared" si="275"/>
        <v>125212000</v>
      </c>
    </row>
    <row r="956" spans="1:6" ht="15.75">
      <c r="A956" s="32" t="s">
        <v>10</v>
      </c>
      <c r="B956" s="33" t="s">
        <v>11</v>
      </c>
      <c r="C956" s="34">
        <v>0</v>
      </c>
      <c r="D956" s="34">
        <v>2800000</v>
      </c>
      <c r="E956" s="34">
        <v>0</v>
      </c>
      <c r="F956" s="35">
        <f t="shared" si="275"/>
        <v>2800000</v>
      </c>
    </row>
    <row r="957" spans="1:6" ht="15.75">
      <c r="A957" s="32" t="s">
        <v>12</v>
      </c>
      <c r="B957" s="33" t="s">
        <v>13</v>
      </c>
      <c r="C957" s="34">
        <v>0</v>
      </c>
      <c r="D957" s="34">
        <v>122412000</v>
      </c>
      <c r="E957" s="34">
        <v>0</v>
      </c>
      <c r="F957" s="35">
        <f t="shared" si="275"/>
        <v>122412000</v>
      </c>
    </row>
    <row r="958" spans="1:6" ht="15.75">
      <c r="A958" s="32" t="s">
        <v>46</v>
      </c>
      <c r="B958" s="33" t="s">
        <v>348</v>
      </c>
      <c r="C958" s="34">
        <f t="shared" ref="C958:E958" si="295">C959</f>
        <v>0</v>
      </c>
      <c r="D958" s="34">
        <f t="shared" si="295"/>
        <v>42000000</v>
      </c>
      <c r="E958" s="34">
        <f t="shared" si="295"/>
        <v>0</v>
      </c>
      <c r="F958" s="35">
        <f t="shared" si="275"/>
        <v>42000000</v>
      </c>
    </row>
    <row r="959" spans="1:6" ht="15.75">
      <c r="A959" s="32" t="s">
        <v>101</v>
      </c>
      <c r="B959" s="33" t="s">
        <v>102</v>
      </c>
      <c r="C959" s="34">
        <v>0</v>
      </c>
      <c r="D959" s="34">
        <v>42000000</v>
      </c>
      <c r="E959" s="34">
        <v>0</v>
      </c>
      <c r="F959" s="35">
        <f t="shared" si="275"/>
        <v>42000000</v>
      </c>
    </row>
    <row r="960" spans="1:6" ht="31.5">
      <c r="A960" s="32" t="s">
        <v>54</v>
      </c>
      <c r="B960" s="33" t="s">
        <v>349</v>
      </c>
      <c r="C960" s="34">
        <f t="shared" ref="C960:E960" si="296">C961</f>
        <v>0</v>
      </c>
      <c r="D960" s="34">
        <f t="shared" si="296"/>
        <v>198000000</v>
      </c>
      <c r="E960" s="34">
        <f t="shared" si="296"/>
        <v>0</v>
      </c>
      <c r="F960" s="35">
        <f t="shared" si="275"/>
        <v>198000000</v>
      </c>
    </row>
    <row r="961" spans="1:6" ht="15.75">
      <c r="A961" s="32" t="s">
        <v>101</v>
      </c>
      <c r="B961" s="33" t="s">
        <v>102</v>
      </c>
      <c r="C961" s="34">
        <v>0</v>
      </c>
      <c r="D961" s="34">
        <v>198000000</v>
      </c>
      <c r="E961" s="34">
        <v>0</v>
      </c>
      <c r="F961" s="35">
        <f t="shared" si="275"/>
        <v>198000000</v>
      </c>
    </row>
    <row r="962" spans="1:6" s="6" customFormat="1" ht="15.75">
      <c r="A962" s="28" t="s">
        <v>350</v>
      </c>
      <c r="B962" s="29" t="s">
        <v>705</v>
      </c>
      <c r="C962" s="30">
        <f t="shared" ref="C962:E962" si="297">SUM(C963,C993,C1009)</f>
        <v>0</v>
      </c>
      <c r="D962" s="30">
        <f t="shared" si="297"/>
        <v>2025720000</v>
      </c>
      <c r="E962" s="30">
        <f t="shared" si="297"/>
        <v>100000000</v>
      </c>
      <c r="F962" s="31">
        <f t="shared" si="275"/>
        <v>2125720000</v>
      </c>
    </row>
    <row r="963" spans="1:6" s="6" customFormat="1" ht="15.75">
      <c r="A963" s="28" t="s">
        <v>8</v>
      </c>
      <c r="B963" s="29" t="s">
        <v>352</v>
      </c>
      <c r="C963" s="30">
        <f t="shared" ref="C963:E963" si="298">SUM(C964,C969,C974,C979,C982,C987)</f>
        <v>0</v>
      </c>
      <c r="D963" s="30">
        <f t="shared" si="298"/>
        <v>610000000</v>
      </c>
      <c r="E963" s="30">
        <f t="shared" si="298"/>
        <v>100000000</v>
      </c>
      <c r="F963" s="31">
        <f t="shared" si="275"/>
        <v>710000000</v>
      </c>
    </row>
    <row r="964" spans="1:6" ht="15.75">
      <c r="A964" s="32" t="s">
        <v>16</v>
      </c>
      <c r="B964" s="33" t="s">
        <v>353</v>
      </c>
      <c r="C964" s="34">
        <f t="shared" ref="C964:E964" si="299">SUM(C965:C968)</f>
        <v>0</v>
      </c>
      <c r="D964" s="34">
        <f t="shared" si="299"/>
        <v>165945000</v>
      </c>
      <c r="E964" s="34">
        <f t="shared" si="299"/>
        <v>0</v>
      </c>
      <c r="F964" s="35">
        <f t="shared" si="275"/>
        <v>165945000</v>
      </c>
    </row>
    <row r="965" spans="1:6" ht="15.75">
      <c r="A965" s="32" t="s">
        <v>10</v>
      </c>
      <c r="B965" s="33" t="s">
        <v>11</v>
      </c>
      <c r="C965" s="34">
        <v>0</v>
      </c>
      <c r="D965" s="34">
        <v>13325000</v>
      </c>
      <c r="E965" s="34">
        <v>0</v>
      </c>
      <c r="F965" s="35">
        <f t="shared" si="275"/>
        <v>13325000</v>
      </c>
    </row>
    <row r="966" spans="1:6" ht="15.75">
      <c r="A966" s="32" t="s">
        <v>83</v>
      </c>
      <c r="B966" s="33" t="s">
        <v>84</v>
      </c>
      <c r="C966" s="34">
        <v>0</v>
      </c>
      <c r="D966" s="34">
        <v>59580000</v>
      </c>
      <c r="E966" s="34">
        <v>0</v>
      </c>
      <c r="F966" s="35">
        <f t="shared" si="275"/>
        <v>59580000</v>
      </c>
    </row>
    <row r="967" spans="1:6" ht="15.75">
      <c r="A967" s="32" t="s">
        <v>28</v>
      </c>
      <c r="B967" s="33" t="s">
        <v>29</v>
      </c>
      <c r="C967" s="34">
        <v>0</v>
      </c>
      <c r="D967" s="34">
        <v>68000000</v>
      </c>
      <c r="E967" s="34">
        <v>0</v>
      </c>
      <c r="F967" s="35">
        <f t="shared" si="275"/>
        <v>68000000</v>
      </c>
    </row>
    <row r="968" spans="1:6" ht="15.75">
      <c r="A968" s="32" t="s">
        <v>12</v>
      </c>
      <c r="B968" s="33" t="s">
        <v>13</v>
      </c>
      <c r="C968" s="34">
        <v>0</v>
      </c>
      <c r="D968" s="34">
        <v>25040000</v>
      </c>
      <c r="E968" s="34">
        <v>0</v>
      </c>
      <c r="F968" s="35">
        <f t="shared" si="275"/>
        <v>25040000</v>
      </c>
    </row>
    <row r="969" spans="1:6" ht="15.75">
      <c r="A969" s="32" t="s">
        <v>18</v>
      </c>
      <c r="B969" s="33" t="s">
        <v>354</v>
      </c>
      <c r="C969" s="34">
        <f t="shared" ref="C969:E969" si="300">SUM(C970:C973)</f>
        <v>0</v>
      </c>
      <c r="D969" s="34">
        <f t="shared" si="300"/>
        <v>162420000</v>
      </c>
      <c r="E969" s="34">
        <f t="shared" si="300"/>
        <v>0</v>
      </c>
      <c r="F969" s="35">
        <f t="shared" si="275"/>
        <v>162420000</v>
      </c>
    </row>
    <row r="970" spans="1:6" ht="15.75">
      <c r="A970" s="32" t="s">
        <v>10</v>
      </c>
      <c r="B970" s="33" t="s">
        <v>11</v>
      </c>
      <c r="C970" s="34">
        <v>0</v>
      </c>
      <c r="D970" s="34">
        <v>12800000</v>
      </c>
      <c r="E970" s="34">
        <v>0</v>
      </c>
      <c r="F970" s="35">
        <f t="shared" ref="F970:F1033" si="301">SUM(C970:E970)</f>
        <v>12800000</v>
      </c>
    </row>
    <row r="971" spans="1:6" ht="15.75">
      <c r="A971" s="32" t="s">
        <v>83</v>
      </c>
      <c r="B971" s="33" t="s">
        <v>84</v>
      </c>
      <c r="C971" s="34">
        <v>0</v>
      </c>
      <c r="D971" s="34">
        <v>59580000</v>
      </c>
      <c r="E971" s="34">
        <v>0</v>
      </c>
      <c r="F971" s="35">
        <f t="shared" si="301"/>
        <v>59580000</v>
      </c>
    </row>
    <row r="972" spans="1:6" ht="15.75">
      <c r="A972" s="32" t="s">
        <v>28</v>
      </c>
      <c r="B972" s="33" t="s">
        <v>29</v>
      </c>
      <c r="C972" s="34">
        <v>0</v>
      </c>
      <c r="D972" s="34">
        <v>65000000</v>
      </c>
      <c r="E972" s="34">
        <v>0</v>
      </c>
      <c r="F972" s="35">
        <f t="shared" si="301"/>
        <v>65000000</v>
      </c>
    </row>
    <row r="973" spans="1:6" ht="15.75">
      <c r="A973" s="32" t="s">
        <v>12</v>
      </c>
      <c r="B973" s="33" t="s">
        <v>13</v>
      </c>
      <c r="C973" s="34">
        <v>0</v>
      </c>
      <c r="D973" s="34">
        <v>25040000</v>
      </c>
      <c r="E973" s="34">
        <v>0</v>
      </c>
      <c r="F973" s="35">
        <f t="shared" si="301"/>
        <v>25040000</v>
      </c>
    </row>
    <row r="974" spans="1:6" ht="15.75">
      <c r="A974" s="32" t="s">
        <v>42</v>
      </c>
      <c r="B974" s="33" t="s">
        <v>355</v>
      </c>
      <c r="C974" s="34">
        <f t="shared" ref="C974:E974" si="302">SUM(C975:C978)</f>
        <v>0</v>
      </c>
      <c r="D974" s="34">
        <f t="shared" si="302"/>
        <v>152690000</v>
      </c>
      <c r="E974" s="34">
        <f t="shared" si="302"/>
        <v>0</v>
      </c>
      <c r="F974" s="35">
        <f t="shared" si="301"/>
        <v>152690000</v>
      </c>
    </row>
    <row r="975" spans="1:6" ht="15.75">
      <c r="A975" s="32" t="s">
        <v>10</v>
      </c>
      <c r="B975" s="33" t="s">
        <v>11</v>
      </c>
      <c r="C975" s="34">
        <v>0</v>
      </c>
      <c r="D975" s="34">
        <v>13175000</v>
      </c>
      <c r="E975" s="34">
        <v>0</v>
      </c>
      <c r="F975" s="35">
        <f t="shared" si="301"/>
        <v>13175000</v>
      </c>
    </row>
    <row r="976" spans="1:6" ht="15.75">
      <c r="A976" s="32" t="s">
        <v>83</v>
      </c>
      <c r="B976" s="33" t="s">
        <v>84</v>
      </c>
      <c r="C976" s="34">
        <v>0</v>
      </c>
      <c r="D976" s="34">
        <v>59580000</v>
      </c>
      <c r="E976" s="34">
        <v>0</v>
      </c>
      <c r="F976" s="35">
        <f t="shared" si="301"/>
        <v>59580000</v>
      </c>
    </row>
    <row r="977" spans="1:6" ht="15.75">
      <c r="A977" s="32" t="s">
        <v>28</v>
      </c>
      <c r="B977" s="33" t="s">
        <v>29</v>
      </c>
      <c r="C977" s="34">
        <v>0</v>
      </c>
      <c r="D977" s="34">
        <v>55000000</v>
      </c>
      <c r="E977" s="34">
        <v>0</v>
      </c>
      <c r="F977" s="35">
        <f t="shared" si="301"/>
        <v>55000000</v>
      </c>
    </row>
    <row r="978" spans="1:6" ht="15.75">
      <c r="A978" s="32" t="s">
        <v>12</v>
      </c>
      <c r="B978" s="33" t="s">
        <v>13</v>
      </c>
      <c r="C978" s="34">
        <v>0</v>
      </c>
      <c r="D978" s="34">
        <v>24935000</v>
      </c>
      <c r="E978" s="34">
        <v>0</v>
      </c>
      <c r="F978" s="35">
        <f t="shared" si="301"/>
        <v>24935000</v>
      </c>
    </row>
    <row r="979" spans="1:6" ht="31.5">
      <c r="A979" s="32" t="s">
        <v>44</v>
      </c>
      <c r="B979" s="33" t="s">
        <v>356</v>
      </c>
      <c r="C979" s="34">
        <f t="shared" ref="C979:E979" si="303">SUM(C980:C981)</f>
        <v>0</v>
      </c>
      <c r="D979" s="34">
        <f t="shared" si="303"/>
        <v>128945000</v>
      </c>
      <c r="E979" s="34">
        <f t="shared" si="303"/>
        <v>0</v>
      </c>
      <c r="F979" s="35">
        <f t="shared" si="301"/>
        <v>128945000</v>
      </c>
    </row>
    <row r="980" spans="1:6" ht="15.75">
      <c r="A980" s="32" t="s">
        <v>10</v>
      </c>
      <c r="B980" s="33" t="s">
        <v>11</v>
      </c>
      <c r="C980" s="34">
        <v>0</v>
      </c>
      <c r="D980" s="34">
        <v>13445000</v>
      </c>
      <c r="E980" s="34">
        <v>0</v>
      </c>
      <c r="F980" s="35">
        <f t="shared" si="301"/>
        <v>13445000</v>
      </c>
    </row>
    <row r="981" spans="1:6" ht="15.75">
      <c r="A981" s="32" t="s">
        <v>28</v>
      </c>
      <c r="B981" s="33" t="s">
        <v>29</v>
      </c>
      <c r="C981" s="34">
        <v>0</v>
      </c>
      <c r="D981" s="34">
        <v>115500000</v>
      </c>
      <c r="E981" s="34">
        <v>0</v>
      </c>
      <c r="F981" s="35">
        <f t="shared" si="301"/>
        <v>115500000</v>
      </c>
    </row>
    <row r="982" spans="1:6" ht="15.75">
      <c r="A982" s="32" t="s">
        <v>46</v>
      </c>
      <c r="B982" s="33" t="s">
        <v>357</v>
      </c>
      <c r="C982" s="34">
        <f t="shared" ref="C982:E982" si="304">SUM(C983:C986)</f>
        <v>0</v>
      </c>
      <c r="D982" s="34">
        <f t="shared" si="304"/>
        <v>0</v>
      </c>
      <c r="E982" s="34">
        <f t="shared" si="304"/>
        <v>50370000</v>
      </c>
      <c r="F982" s="35">
        <f t="shared" si="301"/>
        <v>50370000</v>
      </c>
    </row>
    <row r="983" spans="1:6" ht="15.75">
      <c r="A983" s="32" t="s">
        <v>10</v>
      </c>
      <c r="B983" s="33" t="s">
        <v>11</v>
      </c>
      <c r="C983" s="34">
        <v>0</v>
      </c>
      <c r="D983" s="34">
        <v>0</v>
      </c>
      <c r="E983" s="34">
        <v>9800000</v>
      </c>
      <c r="F983" s="35">
        <f t="shared" si="301"/>
        <v>9800000</v>
      </c>
    </row>
    <row r="984" spans="1:6" ht="15.75">
      <c r="A984" s="32" t="s">
        <v>83</v>
      </c>
      <c r="B984" s="33" t="s">
        <v>84</v>
      </c>
      <c r="C984" s="34">
        <v>0</v>
      </c>
      <c r="D984" s="34">
        <v>0</v>
      </c>
      <c r="E984" s="34">
        <v>24010000</v>
      </c>
      <c r="F984" s="35">
        <f t="shared" si="301"/>
        <v>24010000</v>
      </c>
    </row>
    <row r="985" spans="1:6" ht="15.75">
      <c r="A985" s="32" t="s">
        <v>33</v>
      </c>
      <c r="B985" s="33" t="s">
        <v>34</v>
      </c>
      <c r="C985" s="34">
        <v>0</v>
      </c>
      <c r="D985" s="34">
        <v>0</v>
      </c>
      <c r="E985" s="34">
        <v>7200000</v>
      </c>
      <c r="F985" s="35">
        <f t="shared" si="301"/>
        <v>7200000</v>
      </c>
    </row>
    <row r="986" spans="1:6" ht="15.75">
      <c r="A986" s="32" t="s">
        <v>12</v>
      </c>
      <c r="B986" s="33" t="s">
        <v>13</v>
      </c>
      <c r="C986" s="34">
        <v>0</v>
      </c>
      <c r="D986" s="34">
        <v>0</v>
      </c>
      <c r="E986" s="34">
        <v>9360000</v>
      </c>
      <c r="F986" s="35">
        <f t="shared" si="301"/>
        <v>9360000</v>
      </c>
    </row>
    <row r="987" spans="1:6" ht="15.75">
      <c r="A987" s="32" t="s">
        <v>54</v>
      </c>
      <c r="B987" s="33" t="s">
        <v>358</v>
      </c>
      <c r="C987" s="34">
        <f t="shared" ref="C987:E987" si="305">SUM(C988:C992)</f>
        <v>0</v>
      </c>
      <c r="D987" s="34">
        <f t="shared" si="305"/>
        <v>0</v>
      </c>
      <c r="E987" s="34">
        <f t="shared" si="305"/>
        <v>49630000</v>
      </c>
      <c r="F987" s="35">
        <f t="shared" si="301"/>
        <v>49630000</v>
      </c>
    </row>
    <row r="988" spans="1:6" ht="15.75">
      <c r="A988" s="32" t="s">
        <v>10</v>
      </c>
      <c r="B988" s="33" t="s">
        <v>11</v>
      </c>
      <c r="C988" s="34">
        <v>0</v>
      </c>
      <c r="D988" s="34">
        <v>0</v>
      </c>
      <c r="E988" s="34">
        <v>6600000</v>
      </c>
      <c r="F988" s="35">
        <f t="shared" si="301"/>
        <v>6600000</v>
      </c>
    </row>
    <row r="989" spans="1:6" ht="15.75">
      <c r="A989" s="32" t="s">
        <v>83</v>
      </c>
      <c r="B989" s="33" t="s">
        <v>84</v>
      </c>
      <c r="C989" s="34">
        <v>0</v>
      </c>
      <c r="D989" s="34">
        <v>0</v>
      </c>
      <c r="E989" s="34">
        <v>13505000</v>
      </c>
      <c r="F989" s="35">
        <f t="shared" si="301"/>
        <v>13505000</v>
      </c>
    </row>
    <row r="990" spans="1:6" ht="15.75">
      <c r="A990" s="32" t="s">
        <v>28</v>
      </c>
      <c r="B990" s="33" t="s">
        <v>29</v>
      </c>
      <c r="C990" s="34">
        <v>0</v>
      </c>
      <c r="D990" s="34">
        <v>0</v>
      </c>
      <c r="E990" s="34">
        <v>7500000</v>
      </c>
      <c r="F990" s="35">
        <f t="shared" si="301"/>
        <v>7500000</v>
      </c>
    </row>
    <row r="991" spans="1:6" ht="15.75">
      <c r="A991" s="32" t="s">
        <v>33</v>
      </c>
      <c r="B991" s="33" t="s">
        <v>34</v>
      </c>
      <c r="C991" s="34">
        <v>0</v>
      </c>
      <c r="D991" s="34">
        <v>0</v>
      </c>
      <c r="E991" s="34">
        <v>17575000</v>
      </c>
      <c r="F991" s="35">
        <f t="shared" si="301"/>
        <v>17575000</v>
      </c>
    </row>
    <row r="992" spans="1:6" ht="15.75">
      <c r="A992" s="32" t="s">
        <v>12</v>
      </c>
      <c r="B992" s="33" t="s">
        <v>13</v>
      </c>
      <c r="C992" s="34">
        <v>0</v>
      </c>
      <c r="D992" s="34">
        <v>0</v>
      </c>
      <c r="E992" s="34">
        <v>4450000</v>
      </c>
      <c r="F992" s="35">
        <f t="shared" si="301"/>
        <v>4450000</v>
      </c>
    </row>
    <row r="993" spans="1:6" s="6" customFormat="1" ht="15.75">
      <c r="A993" s="28" t="s">
        <v>14</v>
      </c>
      <c r="B993" s="29" t="s">
        <v>359</v>
      </c>
      <c r="C993" s="30">
        <f t="shared" ref="C993:E993" si="306">SUM(C994,C999,C1004)</f>
        <v>0</v>
      </c>
      <c r="D993" s="30">
        <f t="shared" si="306"/>
        <v>342720000</v>
      </c>
      <c r="E993" s="30">
        <f t="shared" si="306"/>
        <v>0</v>
      </c>
      <c r="F993" s="31">
        <f t="shared" si="301"/>
        <v>342720000</v>
      </c>
    </row>
    <row r="994" spans="1:6" ht="15.75">
      <c r="A994" s="32" t="s">
        <v>16</v>
      </c>
      <c r="B994" s="33" t="s">
        <v>360</v>
      </c>
      <c r="C994" s="34">
        <f t="shared" ref="C994:E994" si="307">SUM(C995:C998)</f>
        <v>0</v>
      </c>
      <c r="D994" s="34">
        <f t="shared" si="307"/>
        <v>114240000</v>
      </c>
      <c r="E994" s="34">
        <f t="shared" si="307"/>
        <v>0</v>
      </c>
      <c r="F994" s="35">
        <f t="shared" si="301"/>
        <v>114240000</v>
      </c>
    </row>
    <row r="995" spans="1:6" ht="15.75">
      <c r="A995" s="32" t="s">
        <v>10</v>
      </c>
      <c r="B995" s="33" t="s">
        <v>11</v>
      </c>
      <c r="C995" s="34">
        <v>0</v>
      </c>
      <c r="D995" s="34">
        <v>10100000</v>
      </c>
      <c r="E995" s="34">
        <v>0</v>
      </c>
      <c r="F995" s="35">
        <f t="shared" si="301"/>
        <v>10100000</v>
      </c>
    </row>
    <row r="996" spans="1:6" ht="15.75">
      <c r="A996" s="32" t="s">
        <v>83</v>
      </c>
      <c r="B996" s="33" t="s">
        <v>84</v>
      </c>
      <c r="C996" s="34">
        <v>0</v>
      </c>
      <c r="D996" s="34">
        <v>88420000</v>
      </c>
      <c r="E996" s="34">
        <v>0</v>
      </c>
      <c r="F996" s="35">
        <f t="shared" si="301"/>
        <v>88420000</v>
      </c>
    </row>
    <row r="997" spans="1:6" ht="15.75">
      <c r="A997" s="32" t="s">
        <v>33</v>
      </c>
      <c r="B997" s="33" t="s">
        <v>34</v>
      </c>
      <c r="C997" s="34">
        <v>0</v>
      </c>
      <c r="D997" s="34">
        <v>8000000</v>
      </c>
      <c r="E997" s="34">
        <v>0</v>
      </c>
      <c r="F997" s="35">
        <f t="shared" si="301"/>
        <v>8000000</v>
      </c>
    </row>
    <row r="998" spans="1:6" ht="15.75">
      <c r="A998" s="32" t="s">
        <v>12</v>
      </c>
      <c r="B998" s="33" t="s">
        <v>13</v>
      </c>
      <c r="C998" s="34">
        <v>0</v>
      </c>
      <c r="D998" s="34">
        <v>7720000</v>
      </c>
      <c r="E998" s="34">
        <v>0</v>
      </c>
      <c r="F998" s="35">
        <f t="shared" si="301"/>
        <v>7720000</v>
      </c>
    </row>
    <row r="999" spans="1:6" ht="15.75">
      <c r="A999" s="32" t="s">
        <v>18</v>
      </c>
      <c r="B999" s="33" t="s">
        <v>361</v>
      </c>
      <c r="C999" s="34">
        <f t="shared" ref="C999:E999" si="308">SUM(C1000:C1003)</f>
        <v>0</v>
      </c>
      <c r="D999" s="34">
        <f t="shared" si="308"/>
        <v>114240000</v>
      </c>
      <c r="E999" s="34">
        <f t="shared" si="308"/>
        <v>0</v>
      </c>
      <c r="F999" s="35">
        <f t="shared" si="301"/>
        <v>114240000</v>
      </c>
    </row>
    <row r="1000" spans="1:6" ht="15.75">
      <c r="A1000" s="32" t="s">
        <v>10</v>
      </c>
      <c r="B1000" s="33" t="s">
        <v>11</v>
      </c>
      <c r="C1000" s="34">
        <v>0</v>
      </c>
      <c r="D1000" s="34">
        <v>10100000</v>
      </c>
      <c r="E1000" s="34">
        <v>0</v>
      </c>
      <c r="F1000" s="35">
        <f t="shared" si="301"/>
        <v>10100000</v>
      </c>
    </row>
    <row r="1001" spans="1:6" ht="15.75">
      <c r="A1001" s="32" t="s">
        <v>83</v>
      </c>
      <c r="B1001" s="33" t="s">
        <v>84</v>
      </c>
      <c r="C1001" s="34">
        <v>0</v>
      </c>
      <c r="D1001" s="34">
        <v>88420000</v>
      </c>
      <c r="E1001" s="34">
        <v>0</v>
      </c>
      <c r="F1001" s="35">
        <f t="shared" si="301"/>
        <v>88420000</v>
      </c>
    </row>
    <row r="1002" spans="1:6" ht="15.75">
      <c r="A1002" s="32" t="s">
        <v>33</v>
      </c>
      <c r="B1002" s="33" t="s">
        <v>34</v>
      </c>
      <c r="C1002" s="34">
        <v>0</v>
      </c>
      <c r="D1002" s="34">
        <v>8000000</v>
      </c>
      <c r="E1002" s="34">
        <v>0</v>
      </c>
      <c r="F1002" s="35">
        <f t="shared" si="301"/>
        <v>8000000</v>
      </c>
    </row>
    <row r="1003" spans="1:6" ht="15.75">
      <c r="A1003" s="32" t="s">
        <v>12</v>
      </c>
      <c r="B1003" s="33" t="s">
        <v>13</v>
      </c>
      <c r="C1003" s="34">
        <v>0</v>
      </c>
      <c r="D1003" s="34">
        <v>7720000</v>
      </c>
      <c r="E1003" s="34">
        <v>0</v>
      </c>
      <c r="F1003" s="35">
        <f t="shared" si="301"/>
        <v>7720000</v>
      </c>
    </row>
    <row r="1004" spans="1:6" ht="15.75">
      <c r="A1004" s="32" t="s">
        <v>42</v>
      </c>
      <c r="B1004" s="33" t="s">
        <v>362</v>
      </c>
      <c r="C1004" s="34">
        <f t="shared" ref="C1004:E1004" si="309">SUM(C1005:C1008)</f>
        <v>0</v>
      </c>
      <c r="D1004" s="34">
        <f t="shared" si="309"/>
        <v>114240000</v>
      </c>
      <c r="E1004" s="34">
        <f t="shared" si="309"/>
        <v>0</v>
      </c>
      <c r="F1004" s="35">
        <f t="shared" si="301"/>
        <v>114240000</v>
      </c>
    </row>
    <row r="1005" spans="1:6" ht="15.75">
      <c r="A1005" s="32" t="s">
        <v>10</v>
      </c>
      <c r="B1005" s="33" t="s">
        <v>11</v>
      </c>
      <c r="C1005" s="34">
        <v>0</v>
      </c>
      <c r="D1005" s="34">
        <v>10100000</v>
      </c>
      <c r="E1005" s="34">
        <v>0</v>
      </c>
      <c r="F1005" s="35">
        <f t="shared" si="301"/>
        <v>10100000</v>
      </c>
    </row>
    <row r="1006" spans="1:6" ht="15.75">
      <c r="A1006" s="32" t="s">
        <v>83</v>
      </c>
      <c r="B1006" s="33" t="s">
        <v>84</v>
      </c>
      <c r="C1006" s="34">
        <v>0</v>
      </c>
      <c r="D1006" s="34">
        <v>88420000</v>
      </c>
      <c r="E1006" s="34">
        <v>0</v>
      </c>
      <c r="F1006" s="35">
        <f t="shared" si="301"/>
        <v>88420000</v>
      </c>
    </row>
    <row r="1007" spans="1:6" ht="15.75">
      <c r="A1007" s="32" t="s">
        <v>33</v>
      </c>
      <c r="B1007" s="33" t="s">
        <v>34</v>
      </c>
      <c r="C1007" s="34">
        <v>0</v>
      </c>
      <c r="D1007" s="34">
        <v>8000000</v>
      </c>
      <c r="E1007" s="34">
        <v>0</v>
      </c>
      <c r="F1007" s="35">
        <f t="shared" si="301"/>
        <v>8000000</v>
      </c>
    </row>
    <row r="1008" spans="1:6" ht="15.75">
      <c r="A1008" s="32" t="s">
        <v>12</v>
      </c>
      <c r="B1008" s="33" t="s">
        <v>13</v>
      </c>
      <c r="C1008" s="34">
        <v>0</v>
      </c>
      <c r="D1008" s="34">
        <v>7720000</v>
      </c>
      <c r="E1008" s="34">
        <v>0</v>
      </c>
      <c r="F1008" s="35">
        <f t="shared" si="301"/>
        <v>7720000</v>
      </c>
    </row>
    <row r="1009" spans="1:6" s="6" customFormat="1" ht="15.75">
      <c r="A1009" s="28" t="s">
        <v>20</v>
      </c>
      <c r="B1009" s="29" t="s">
        <v>363</v>
      </c>
      <c r="C1009" s="30">
        <f t="shared" ref="C1009:E1009" si="310">SUM(C1010,C1015,C1020,C1025,C1030,C1035,C1040,C1045,C1050,C1055,C1060,C1065,C1070,C1075,C1080,C1085,C1090,C1095,C1100,C1105)</f>
        <v>0</v>
      </c>
      <c r="D1009" s="30">
        <f t="shared" si="310"/>
        <v>1073000000</v>
      </c>
      <c r="E1009" s="30">
        <f t="shared" si="310"/>
        <v>0</v>
      </c>
      <c r="F1009" s="31">
        <f t="shared" si="301"/>
        <v>1073000000</v>
      </c>
    </row>
    <row r="1010" spans="1:6" ht="15.75">
      <c r="A1010" s="32" t="s">
        <v>16</v>
      </c>
      <c r="B1010" s="33" t="s">
        <v>364</v>
      </c>
      <c r="C1010" s="34">
        <f t="shared" ref="C1010:E1010" si="311">SUM(C1011:C1014)</f>
        <v>0</v>
      </c>
      <c r="D1010" s="34">
        <f t="shared" si="311"/>
        <v>53650000</v>
      </c>
      <c r="E1010" s="34">
        <f t="shared" si="311"/>
        <v>0</v>
      </c>
      <c r="F1010" s="35">
        <f t="shared" si="301"/>
        <v>53650000</v>
      </c>
    </row>
    <row r="1011" spans="1:6" ht="15.75">
      <c r="A1011" s="32" t="s">
        <v>10</v>
      </c>
      <c r="B1011" s="33" t="s">
        <v>11</v>
      </c>
      <c r="C1011" s="34">
        <v>0</v>
      </c>
      <c r="D1011" s="34">
        <v>10738000</v>
      </c>
      <c r="E1011" s="34">
        <v>0</v>
      </c>
      <c r="F1011" s="35">
        <f t="shared" si="301"/>
        <v>10738000</v>
      </c>
    </row>
    <row r="1012" spans="1:6" ht="15.75">
      <c r="A1012" s="32" t="s">
        <v>83</v>
      </c>
      <c r="B1012" s="33" t="s">
        <v>84</v>
      </c>
      <c r="C1012" s="34">
        <v>0</v>
      </c>
      <c r="D1012" s="34">
        <v>27120000</v>
      </c>
      <c r="E1012" s="34">
        <v>0</v>
      </c>
      <c r="F1012" s="35">
        <f t="shared" si="301"/>
        <v>27120000</v>
      </c>
    </row>
    <row r="1013" spans="1:6" ht="15.75">
      <c r="A1013" s="32" t="s">
        <v>33</v>
      </c>
      <c r="B1013" s="33" t="s">
        <v>34</v>
      </c>
      <c r="C1013" s="34">
        <v>0</v>
      </c>
      <c r="D1013" s="34">
        <v>8000000</v>
      </c>
      <c r="E1013" s="34">
        <v>0</v>
      </c>
      <c r="F1013" s="35">
        <f t="shared" si="301"/>
        <v>8000000</v>
      </c>
    </row>
    <row r="1014" spans="1:6" ht="15.75">
      <c r="A1014" s="32" t="s">
        <v>12</v>
      </c>
      <c r="B1014" s="33" t="s">
        <v>13</v>
      </c>
      <c r="C1014" s="34">
        <v>0</v>
      </c>
      <c r="D1014" s="34">
        <v>7792000</v>
      </c>
      <c r="E1014" s="34">
        <v>0</v>
      </c>
      <c r="F1014" s="35">
        <f t="shared" si="301"/>
        <v>7792000</v>
      </c>
    </row>
    <row r="1015" spans="1:6" ht="15.75">
      <c r="A1015" s="32" t="s">
        <v>18</v>
      </c>
      <c r="B1015" s="33" t="s">
        <v>365</v>
      </c>
      <c r="C1015" s="34">
        <f t="shared" ref="C1015:E1015" si="312">SUM(C1016:C1019)</f>
        <v>0</v>
      </c>
      <c r="D1015" s="34">
        <f t="shared" si="312"/>
        <v>53650000</v>
      </c>
      <c r="E1015" s="34">
        <f t="shared" si="312"/>
        <v>0</v>
      </c>
      <c r="F1015" s="35">
        <f t="shared" si="301"/>
        <v>53650000</v>
      </c>
    </row>
    <row r="1016" spans="1:6" ht="15.75">
      <c r="A1016" s="32" t="s">
        <v>10</v>
      </c>
      <c r="B1016" s="33" t="s">
        <v>11</v>
      </c>
      <c r="C1016" s="34">
        <v>0</v>
      </c>
      <c r="D1016" s="34">
        <v>10738000</v>
      </c>
      <c r="E1016" s="34">
        <v>0</v>
      </c>
      <c r="F1016" s="35">
        <f t="shared" si="301"/>
        <v>10738000</v>
      </c>
    </row>
    <row r="1017" spans="1:6" ht="15.75">
      <c r="A1017" s="32" t="s">
        <v>83</v>
      </c>
      <c r="B1017" s="33" t="s">
        <v>84</v>
      </c>
      <c r="C1017" s="34">
        <v>0</v>
      </c>
      <c r="D1017" s="34">
        <v>27120000</v>
      </c>
      <c r="E1017" s="34">
        <v>0</v>
      </c>
      <c r="F1017" s="35">
        <f t="shared" si="301"/>
        <v>27120000</v>
      </c>
    </row>
    <row r="1018" spans="1:6" ht="15.75">
      <c r="A1018" s="32" t="s">
        <v>33</v>
      </c>
      <c r="B1018" s="33" t="s">
        <v>34</v>
      </c>
      <c r="C1018" s="34">
        <v>0</v>
      </c>
      <c r="D1018" s="34">
        <v>8000000</v>
      </c>
      <c r="E1018" s="34">
        <v>0</v>
      </c>
      <c r="F1018" s="35">
        <f t="shared" si="301"/>
        <v>8000000</v>
      </c>
    </row>
    <row r="1019" spans="1:6" ht="15.75">
      <c r="A1019" s="32" t="s">
        <v>12</v>
      </c>
      <c r="B1019" s="33" t="s">
        <v>13</v>
      </c>
      <c r="C1019" s="34">
        <v>0</v>
      </c>
      <c r="D1019" s="34">
        <v>7792000</v>
      </c>
      <c r="E1019" s="34">
        <v>0</v>
      </c>
      <c r="F1019" s="35">
        <f t="shared" si="301"/>
        <v>7792000</v>
      </c>
    </row>
    <row r="1020" spans="1:6" ht="15.75">
      <c r="A1020" s="32" t="s">
        <v>42</v>
      </c>
      <c r="B1020" s="33" t="s">
        <v>366</v>
      </c>
      <c r="C1020" s="34">
        <f t="shared" ref="C1020:E1020" si="313">SUM(C1021:C1024)</f>
        <v>0</v>
      </c>
      <c r="D1020" s="34">
        <f t="shared" si="313"/>
        <v>53650000</v>
      </c>
      <c r="E1020" s="34">
        <f t="shared" si="313"/>
        <v>0</v>
      </c>
      <c r="F1020" s="35">
        <f t="shared" si="301"/>
        <v>53650000</v>
      </c>
    </row>
    <row r="1021" spans="1:6" ht="15.75">
      <c r="A1021" s="32" t="s">
        <v>10</v>
      </c>
      <c r="B1021" s="33" t="s">
        <v>11</v>
      </c>
      <c r="C1021" s="34">
        <v>0</v>
      </c>
      <c r="D1021" s="34">
        <v>10738000</v>
      </c>
      <c r="E1021" s="34">
        <v>0</v>
      </c>
      <c r="F1021" s="35">
        <f t="shared" si="301"/>
        <v>10738000</v>
      </c>
    </row>
    <row r="1022" spans="1:6" ht="15.75">
      <c r="A1022" s="32" t="s">
        <v>83</v>
      </c>
      <c r="B1022" s="33" t="s">
        <v>84</v>
      </c>
      <c r="C1022" s="34">
        <v>0</v>
      </c>
      <c r="D1022" s="34">
        <v>27120000</v>
      </c>
      <c r="E1022" s="34">
        <v>0</v>
      </c>
      <c r="F1022" s="35">
        <f t="shared" si="301"/>
        <v>27120000</v>
      </c>
    </row>
    <row r="1023" spans="1:6" ht="15.75">
      <c r="A1023" s="32" t="s">
        <v>33</v>
      </c>
      <c r="B1023" s="33" t="s">
        <v>34</v>
      </c>
      <c r="C1023" s="34">
        <v>0</v>
      </c>
      <c r="D1023" s="34">
        <v>8000000</v>
      </c>
      <c r="E1023" s="34">
        <v>0</v>
      </c>
      <c r="F1023" s="35">
        <f t="shared" si="301"/>
        <v>8000000</v>
      </c>
    </row>
    <row r="1024" spans="1:6" ht="15.75">
      <c r="A1024" s="32" t="s">
        <v>12</v>
      </c>
      <c r="B1024" s="33" t="s">
        <v>13</v>
      </c>
      <c r="C1024" s="34">
        <v>0</v>
      </c>
      <c r="D1024" s="34">
        <v>7792000</v>
      </c>
      <c r="E1024" s="34">
        <v>0</v>
      </c>
      <c r="F1024" s="35">
        <f t="shared" si="301"/>
        <v>7792000</v>
      </c>
    </row>
    <row r="1025" spans="1:6" ht="31.5">
      <c r="A1025" s="32" t="s">
        <v>44</v>
      </c>
      <c r="B1025" s="33" t="s">
        <v>367</v>
      </c>
      <c r="C1025" s="34">
        <f t="shared" ref="C1025:E1025" si="314">SUM(C1026:C1029)</f>
        <v>0</v>
      </c>
      <c r="D1025" s="34">
        <f t="shared" si="314"/>
        <v>53650000</v>
      </c>
      <c r="E1025" s="34">
        <f t="shared" si="314"/>
        <v>0</v>
      </c>
      <c r="F1025" s="35">
        <f t="shared" si="301"/>
        <v>53650000</v>
      </c>
    </row>
    <row r="1026" spans="1:6" ht="15.75">
      <c r="A1026" s="32" t="s">
        <v>10</v>
      </c>
      <c r="B1026" s="33" t="s">
        <v>11</v>
      </c>
      <c r="C1026" s="34">
        <v>0</v>
      </c>
      <c r="D1026" s="34">
        <v>10738000</v>
      </c>
      <c r="E1026" s="34">
        <v>0</v>
      </c>
      <c r="F1026" s="35">
        <f t="shared" si="301"/>
        <v>10738000</v>
      </c>
    </row>
    <row r="1027" spans="1:6" ht="15.75">
      <c r="A1027" s="32" t="s">
        <v>83</v>
      </c>
      <c r="B1027" s="33" t="s">
        <v>84</v>
      </c>
      <c r="C1027" s="34">
        <v>0</v>
      </c>
      <c r="D1027" s="34">
        <v>27120000</v>
      </c>
      <c r="E1027" s="34">
        <v>0</v>
      </c>
      <c r="F1027" s="35">
        <f t="shared" si="301"/>
        <v>27120000</v>
      </c>
    </row>
    <row r="1028" spans="1:6" ht="15.75">
      <c r="A1028" s="32" t="s">
        <v>33</v>
      </c>
      <c r="B1028" s="33" t="s">
        <v>34</v>
      </c>
      <c r="C1028" s="34">
        <v>0</v>
      </c>
      <c r="D1028" s="34">
        <v>8000000</v>
      </c>
      <c r="E1028" s="34">
        <v>0</v>
      </c>
      <c r="F1028" s="35">
        <f t="shared" si="301"/>
        <v>8000000</v>
      </c>
    </row>
    <row r="1029" spans="1:6" ht="15.75">
      <c r="A1029" s="32" t="s">
        <v>12</v>
      </c>
      <c r="B1029" s="33" t="s">
        <v>13</v>
      </c>
      <c r="C1029" s="34">
        <v>0</v>
      </c>
      <c r="D1029" s="34">
        <v>7792000</v>
      </c>
      <c r="E1029" s="34">
        <v>0</v>
      </c>
      <c r="F1029" s="35">
        <f t="shared" si="301"/>
        <v>7792000</v>
      </c>
    </row>
    <row r="1030" spans="1:6" ht="31.5">
      <c r="A1030" s="32" t="s">
        <v>46</v>
      </c>
      <c r="B1030" s="33" t="s">
        <v>368</v>
      </c>
      <c r="C1030" s="34">
        <f t="shared" ref="C1030:E1030" si="315">SUM(C1031:C1034)</f>
        <v>0</v>
      </c>
      <c r="D1030" s="34">
        <f t="shared" si="315"/>
        <v>53650000</v>
      </c>
      <c r="E1030" s="34">
        <f t="shared" si="315"/>
        <v>0</v>
      </c>
      <c r="F1030" s="35">
        <f t="shared" si="301"/>
        <v>53650000</v>
      </c>
    </row>
    <row r="1031" spans="1:6" ht="15.75">
      <c r="A1031" s="32" t="s">
        <v>10</v>
      </c>
      <c r="B1031" s="33" t="s">
        <v>11</v>
      </c>
      <c r="C1031" s="34">
        <v>0</v>
      </c>
      <c r="D1031" s="34">
        <v>10738000</v>
      </c>
      <c r="E1031" s="34">
        <v>0</v>
      </c>
      <c r="F1031" s="35">
        <f t="shared" si="301"/>
        <v>10738000</v>
      </c>
    </row>
    <row r="1032" spans="1:6" ht="15.75">
      <c r="A1032" s="32" t="s">
        <v>83</v>
      </c>
      <c r="B1032" s="33" t="s">
        <v>84</v>
      </c>
      <c r="C1032" s="34">
        <v>0</v>
      </c>
      <c r="D1032" s="34">
        <v>27120000</v>
      </c>
      <c r="E1032" s="34">
        <v>0</v>
      </c>
      <c r="F1032" s="35">
        <f t="shared" si="301"/>
        <v>27120000</v>
      </c>
    </row>
    <row r="1033" spans="1:6" ht="15.75">
      <c r="A1033" s="32" t="s">
        <v>33</v>
      </c>
      <c r="B1033" s="33" t="s">
        <v>34</v>
      </c>
      <c r="C1033" s="34">
        <v>0</v>
      </c>
      <c r="D1033" s="34">
        <v>8000000</v>
      </c>
      <c r="E1033" s="34">
        <v>0</v>
      </c>
      <c r="F1033" s="35">
        <f t="shared" si="301"/>
        <v>8000000</v>
      </c>
    </row>
    <row r="1034" spans="1:6" ht="15.75">
      <c r="A1034" s="32" t="s">
        <v>12</v>
      </c>
      <c r="B1034" s="33" t="s">
        <v>13</v>
      </c>
      <c r="C1034" s="34">
        <v>0</v>
      </c>
      <c r="D1034" s="34">
        <v>7792000</v>
      </c>
      <c r="E1034" s="34">
        <v>0</v>
      </c>
      <c r="F1034" s="35">
        <f t="shared" ref="F1034:F1097" si="316">SUM(C1034:E1034)</f>
        <v>7792000</v>
      </c>
    </row>
    <row r="1035" spans="1:6" ht="31.5">
      <c r="A1035" s="32" t="s">
        <v>54</v>
      </c>
      <c r="B1035" s="33" t="s">
        <v>369</v>
      </c>
      <c r="C1035" s="34">
        <f t="shared" ref="C1035:E1035" si="317">SUM(C1036:C1039)</f>
        <v>0</v>
      </c>
      <c r="D1035" s="34">
        <f t="shared" si="317"/>
        <v>53650000</v>
      </c>
      <c r="E1035" s="34">
        <f t="shared" si="317"/>
        <v>0</v>
      </c>
      <c r="F1035" s="35">
        <f t="shared" si="316"/>
        <v>53650000</v>
      </c>
    </row>
    <row r="1036" spans="1:6" ht="15.75">
      <c r="A1036" s="32" t="s">
        <v>10</v>
      </c>
      <c r="B1036" s="33" t="s">
        <v>11</v>
      </c>
      <c r="C1036" s="34">
        <v>0</v>
      </c>
      <c r="D1036" s="34">
        <v>10738000</v>
      </c>
      <c r="E1036" s="34">
        <v>0</v>
      </c>
      <c r="F1036" s="35">
        <f t="shared" si="316"/>
        <v>10738000</v>
      </c>
    </row>
    <row r="1037" spans="1:6" ht="15.75">
      <c r="A1037" s="32" t="s">
        <v>83</v>
      </c>
      <c r="B1037" s="33" t="s">
        <v>84</v>
      </c>
      <c r="C1037" s="34">
        <v>0</v>
      </c>
      <c r="D1037" s="34">
        <v>27120000</v>
      </c>
      <c r="E1037" s="34">
        <v>0</v>
      </c>
      <c r="F1037" s="35">
        <f t="shared" si="316"/>
        <v>27120000</v>
      </c>
    </row>
    <row r="1038" spans="1:6" ht="15.75">
      <c r="A1038" s="32" t="s">
        <v>33</v>
      </c>
      <c r="B1038" s="33" t="s">
        <v>34</v>
      </c>
      <c r="C1038" s="34">
        <v>0</v>
      </c>
      <c r="D1038" s="34">
        <v>8000000</v>
      </c>
      <c r="E1038" s="34">
        <v>0</v>
      </c>
      <c r="F1038" s="35">
        <f t="shared" si="316"/>
        <v>8000000</v>
      </c>
    </row>
    <row r="1039" spans="1:6" ht="15.75">
      <c r="A1039" s="32" t="s">
        <v>12</v>
      </c>
      <c r="B1039" s="33" t="s">
        <v>13</v>
      </c>
      <c r="C1039" s="34">
        <v>0</v>
      </c>
      <c r="D1039" s="34">
        <v>7792000</v>
      </c>
      <c r="E1039" s="34">
        <v>0</v>
      </c>
      <c r="F1039" s="35">
        <f t="shared" si="316"/>
        <v>7792000</v>
      </c>
    </row>
    <row r="1040" spans="1:6" ht="15.75">
      <c r="A1040" s="32" t="s">
        <v>56</v>
      </c>
      <c r="B1040" s="33" t="s">
        <v>370</v>
      </c>
      <c r="C1040" s="34">
        <f t="shared" ref="C1040:E1040" si="318">SUM(C1041:C1044)</f>
        <v>0</v>
      </c>
      <c r="D1040" s="34">
        <f t="shared" si="318"/>
        <v>53650000</v>
      </c>
      <c r="E1040" s="34">
        <f t="shared" si="318"/>
        <v>0</v>
      </c>
      <c r="F1040" s="35">
        <f t="shared" si="316"/>
        <v>53650000</v>
      </c>
    </row>
    <row r="1041" spans="1:6" ht="15.75">
      <c r="A1041" s="32" t="s">
        <v>10</v>
      </c>
      <c r="B1041" s="33" t="s">
        <v>11</v>
      </c>
      <c r="C1041" s="34">
        <v>0</v>
      </c>
      <c r="D1041" s="34">
        <v>10738000</v>
      </c>
      <c r="E1041" s="34">
        <v>0</v>
      </c>
      <c r="F1041" s="35">
        <f t="shared" si="316"/>
        <v>10738000</v>
      </c>
    </row>
    <row r="1042" spans="1:6" ht="15.75">
      <c r="A1042" s="32" t="s">
        <v>83</v>
      </c>
      <c r="B1042" s="33" t="s">
        <v>84</v>
      </c>
      <c r="C1042" s="34">
        <v>0</v>
      </c>
      <c r="D1042" s="34">
        <v>27120000</v>
      </c>
      <c r="E1042" s="34">
        <v>0</v>
      </c>
      <c r="F1042" s="35">
        <f t="shared" si="316"/>
        <v>27120000</v>
      </c>
    </row>
    <row r="1043" spans="1:6" ht="15.75">
      <c r="A1043" s="32" t="s">
        <v>33</v>
      </c>
      <c r="B1043" s="33" t="s">
        <v>34</v>
      </c>
      <c r="C1043" s="34">
        <v>0</v>
      </c>
      <c r="D1043" s="34">
        <v>8000000</v>
      </c>
      <c r="E1043" s="34">
        <v>0</v>
      </c>
      <c r="F1043" s="35">
        <f t="shared" si="316"/>
        <v>8000000</v>
      </c>
    </row>
    <row r="1044" spans="1:6" ht="15.75">
      <c r="A1044" s="32" t="s">
        <v>12</v>
      </c>
      <c r="B1044" s="33" t="s">
        <v>13</v>
      </c>
      <c r="C1044" s="34">
        <v>0</v>
      </c>
      <c r="D1044" s="34">
        <v>7792000</v>
      </c>
      <c r="E1044" s="34">
        <v>0</v>
      </c>
      <c r="F1044" s="35">
        <f t="shared" si="316"/>
        <v>7792000</v>
      </c>
    </row>
    <row r="1045" spans="1:6" ht="15.75">
      <c r="A1045" s="32" t="s">
        <v>58</v>
      </c>
      <c r="B1045" s="33" t="s">
        <v>371</v>
      </c>
      <c r="C1045" s="34">
        <f t="shared" ref="C1045:E1045" si="319">SUM(C1046:C1049)</f>
        <v>0</v>
      </c>
      <c r="D1045" s="34">
        <f t="shared" si="319"/>
        <v>53650000</v>
      </c>
      <c r="E1045" s="34">
        <f t="shared" si="319"/>
        <v>0</v>
      </c>
      <c r="F1045" s="35">
        <f t="shared" si="316"/>
        <v>53650000</v>
      </c>
    </row>
    <row r="1046" spans="1:6" ht="15.75">
      <c r="A1046" s="32" t="s">
        <v>10</v>
      </c>
      <c r="B1046" s="33" t="s">
        <v>11</v>
      </c>
      <c r="C1046" s="34">
        <v>0</v>
      </c>
      <c r="D1046" s="34">
        <v>10738000</v>
      </c>
      <c r="E1046" s="34">
        <v>0</v>
      </c>
      <c r="F1046" s="35">
        <f t="shared" si="316"/>
        <v>10738000</v>
      </c>
    </row>
    <row r="1047" spans="1:6" ht="15.75">
      <c r="A1047" s="32" t="s">
        <v>83</v>
      </c>
      <c r="B1047" s="33" t="s">
        <v>84</v>
      </c>
      <c r="C1047" s="34">
        <v>0</v>
      </c>
      <c r="D1047" s="34">
        <v>27120000</v>
      </c>
      <c r="E1047" s="34">
        <v>0</v>
      </c>
      <c r="F1047" s="35">
        <f t="shared" si="316"/>
        <v>27120000</v>
      </c>
    </row>
    <row r="1048" spans="1:6" ht="15.75">
      <c r="A1048" s="32" t="s">
        <v>33</v>
      </c>
      <c r="B1048" s="33" t="s">
        <v>34</v>
      </c>
      <c r="C1048" s="34">
        <v>0</v>
      </c>
      <c r="D1048" s="34">
        <v>8000000</v>
      </c>
      <c r="E1048" s="34">
        <v>0</v>
      </c>
      <c r="F1048" s="35">
        <f t="shared" si="316"/>
        <v>8000000</v>
      </c>
    </row>
    <row r="1049" spans="1:6" ht="15.75">
      <c r="A1049" s="32" t="s">
        <v>12</v>
      </c>
      <c r="B1049" s="33" t="s">
        <v>13</v>
      </c>
      <c r="C1049" s="34">
        <v>0</v>
      </c>
      <c r="D1049" s="34">
        <v>7792000</v>
      </c>
      <c r="E1049" s="34">
        <v>0</v>
      </c>
      <c r="F1049" s="35">
        <f t="shared" si="316"/>
        <v>7792000</v>
      </c>
    </row>
    <row r="1050" spans="1:6" ht="15.75">
      <c r="A1050" s="32" t="s">
        <v>60</v>
      </c>
      <c r="B1050" s="33" t="s">
        <v>372</v>
      </c>
      <c r="C1050" s="34">
        <f t="shared" ref="C1050:E1050" si="320">SUM(C1051:C1054)</f>
        <v>0</v>
      </c>
      <c r="D1050" s="34">
        <f t="shared" si="320"/>
        <v>53650000</v>
      </c>
      <c r="E1050" s="34">
        <f t="shared" si="320"/>
        <v>0</v>
      </c>
      <c r="F1050" s="35">
        <f t="shared" si="316"/>
        <v>53650000</v>
      </c>
    </row>
    <row r="1051" spans="1:6" ht="15.75">
      <c r="A1051" s="32" t="s">
        <v>10</v>
      </c>
      <c r="B1051" s="33" t="s">
        <v>11</v>
      </c>
      <c r="C1051" s="34">
        <v>0</v>
      </c>
      <c r="D1051" s="34">
        <v>10738000</v>
      </c>
      <c r="E1051" s="34">
        <v>0</v>
      </c>
      <c r="F1051" s="35">
        <f t="shared" si="316"/>
        <v>10738000</v>
      </c>
    </row>
    <row r="1052" spans="1:6" ht="15.75">
      <c r="A1052" s="32" t="s">
        <v>83</v>
      </c>
      <c r="B1052" s="33" t="s">
        <v>84</v>
      </c>
      <c r="C1052" s="34">
        <v>0</v>
      </c>
      <c r="D1052" s="34">
        <v>27120000</v>
      </c>
      <c r="E1052" s="34">
        <v>0</v>
      </c>
      <c r="F1052" s="35">
        <f t="shared" si="316"/>
        <v>27120000</v>
      </c>
    </row>
    <row r="1053" spans="1:6" ht="15.75">
      <c r="A1053" s="32" t="s">
        <v>33</v>
      </c>
      <c r="B1053" s="33" t="s">
        <v>34</v>
      </c>
      <c r="C1053" s="34">
        <v>0</v>
      </c>
      <c r="D1053" s="34">
        <v>8000000</v>
      </c>
      <c r="E1053" s="34">
        <v>0</v>
      </c>
      <c r="F1053" s="35">
        <f t="shared" si="316"/>
        <v>8000000</v>
      </c>
    </row>
    <row r="1054" spans="1:6" ht="15.75">
      <c r="A1054" s="32" t="s">
        <v>12</v>
      </c>
      <c r="B1054" s="33" t="s">
        <v>13</v>
      </c>
      <c r="C1054" s="34">
        <v>0</v>
      </c>
      <c r="D1054" s="34">
        <v>7792000</v>
      </c>
      <c r="E1054" s="34">
        <v>0</v>
      </c>
      <c r="F1054" s="35">
        <f t="shared" si="316"/>
        <v>7792000</v>
      </c>
    </row>
    <row r="1055" spans="1:6" ht="15.75">
      <c r="A1055" s="32" t="s">
        <v>62</v>
      </c>
      <c r="B1055" s="33" t="s">
        <v>373</v>
      </c>
      <c r="C1055" s="34">
        <f t="shared" ref="C1055:E1055" si="321">SUM(C1056:C1059)</f>
        <v>0</v>
      </c>
      <c r="D1055" s="34">
        <f t="shared" si="321"/>
        <v>53650000</v>
      </c>
      <c r="E1055" s="34">
        <f t="shared" si="321"/>
        <v>0</v>
      </c>
      <c r="F1055" s="35">
        <f t="shared" si="316"/>
        <v>53650000</v>
      </c>
    </row>
    <row r="1056" spans="1:6" ht="15.75">
      <c r="A1056" s="32" t="s">
        <v>10</v>
      </c>
      <c r="B1056" s="33" t="s">
        <v>11</v>
      </c>
      <c r="C1056" s="34">
        <v>0</v>
      </c>
      <c r="D1056" s="34">
        <v>10738000</v>
      </c>
      <c r="E1056" s="34">
        <v>0</v>
      </c>
      <c r="F1056" s="35">
        <f t="shared" si="316"/>
        <v>10738000</v>
      </c>
    </row>
    <row r="1057" spans="1:6" ht="15.75">
      <c r="A1057" s="32" t="s">
        <v>83</v>
      </c>
      <c r="B1057" s="33" t="s">
        <v>84</v>
      </c>
      <c r="C1057" s="34">
        <v>0</v>
      </c>
      <c r="D1057" s="34">
        <v>27120000</v>
      </c>
      <c r="E1057" s="34">
        <v>0</v>
      </c>
      <c r="F1057" s="35">
        <f t="shared" si="316"/>
        <v>27120000</v>
      </c>
    </row>
    <row r="1058" spans="1:6" ht="15.75">
      <c r="A1058" s="32" t="s">
        <v>33</v>
      </c>
      <c r="B1058" s="33" t="s">
        <v>34</v>
      </c>
      <c r="C1058" s="34">
        <v>0</v>
      </c>
      <c r="D1058" s="34">
        <v>8000000</v>
      </c>
      <c r="E1058" s="34">
        <v>0</v>
      </c>
      <c r="F1058" s="35">
        <f t="shared" si="316"/>
        <v>8000000</v>
      </c>
    </row>
    <row r="1059" spans="1:6" ht="15.75">
      <c r="A1059" s="32" t="s">
        <v>12</v>
      </c>
      <c r="B1059" s="33" t="s">
        <v>13</v>
      </c>
      <c r="C1059" s="34">
        <v>0</v>
      </c>
      <c r="D1059" s="34">
        <v>7792000</v>
      </c>
      <c r="E1059" s="34">
        <v>0</v>
      </c>
      <c r="F1059" s="35">
        <f t="shared" si="316"/>
        <v>7792000</v>
      </c>
    </row>
    <row r="1060" spans="1:6" ht="15.75">
      <c r="A1060" s="32" t="s">
        <v>122</v>
      </c>
      <c r="B1060" s="33" t="s">
        <v>374</v>
      </c>
      <c r="C1060" s="34">
        <f t="shared" ref="C1060:E1060" si="322">SUM(C1061:C1064)</f>
        <v>0</v>
      </c>
      <c r="D1060" s="34">
        <f t="shared" si="322"/>
        <v>53650000</v>
      </c>
      <c r="E1060" s="34">
        <f t="shared" si="322"/>
        <v>0</v>
      </c>
      <c r="F1060" s="35">
        <f t="shared" si="316"/>
        <v>53650000</v>
      </c>
    </row>
    <row r="1061" spans="1:6" ht="15.75">
      <c r="A1061" s="32" t="s">
        <v>10</v>
      </c>
      <c r="B1061" s="33" t="s">
        <v>11</v>
      </c>
      <c r="C1061" s="34">
        <v>0</v>
      </c>
      <c r="D1061" s="34">
        <v>10738000</v>
      </c>
      <c r="E1061" s="34">
        <v>0</v>
      </c>
      <c r="F1061" s="35">
        <f t="shared" si="316"/>
        <v>10738000</v>
      </c>
    </row>
    <row r="1062" spans="1:6" ht="15.75">
      <c r="A1062" s="32" t="s">
        <v>83</v>
      </c>
      <c r="B1062" s="33" t="s">
        <v>84</v>
      </c>
      <c r="C1062" s="34">
        <v>0</v>
      </c>
      <c r="D1062" s="34">
        <v>27120000</v>
      </c>
      <c r="E1062" s="34">
        <v>0</v>
      </c>
      <c r="F1062" s="35">
        <f t="shared" si="316"/>
        <v>27120000</v>
      </c>
    </row>
    <row r="1063" spans="1:6" ht="15.75">
      <c r="A1063" s="32" t="s">
        <v>33</v>
      </c>
      <c r="B1063" s="33" t="s">
        <v>34</v>
      </c>
      <c r="C1063" s="34">
        <v>0</v>
      </c>
      <c r="D1063" s="34">
        <v>8000000</v>
      </c>
      <c r="E1063" s="34">
        <v>0</v>
      </c>
      <c r="F1063" s="35">
        <f t="shared" si="316"/>
        <v>8000000</v>
      </c>
    </row>
    <row r="1064" spans="1:6" ht="15.75">
      <c r="A1064" s="32" t="s">
        <v>12</v>
      </c>
      <c r="B1064" s="33" t="s">
        <v>13</v>
      </c>
      <c r="C1064" s="34">
        <v>0</v>
      </c>
      <c r="D1064" s="34">
        <v>7792000</v>
      </c>
      <c r="E1064" s="34">
        <v>0</v>
      </c>
      <c r="F1064" s="35">
        <f t="shared" si="316"/>
        <v>7792000</v>
      </c>
    </row>
    <row r="1065" spans="1:6" ht="15.75">
      <c r="A1065" s="32" t="s">
        <v>124</v>
      </c>
      <c r="B1065" s="33" t="s">
        <v>375</v>
      </c>
      <c r="C1065" s="34">
        <f t="shared" ref="C1065:E1065" si="323">SUM(C1066:C1069)</f>
        <v>0</v>
      </c>
      <c r="D1065" s="34">
        <f t="shared" si="323"/>
        <v>53650000</v>
      </c>
      <c r="E1065" s="34">
        <f t="shared" si="323"/>
        <v>0</v>
      </c>
      <c r="F1065" s="35">
        <f t="shared" si="316"/>
        <v>53650000</v>
      </c>
    </row>
    <row r="1066" spans="1:6" ht="15.75">
      <c r="A1066" s="32" t="s">
        <v>10</v>
      </c>
      <c r="B1066" s="33" t="s">
        <v>11</v>
      </c>
      <c r="C1066" s="34">
        <v>0</v>
      </c>
      <c r="D1066" s="34">
        <v>10738000</v>
      </c>
      <c r="E1066" s="34">
        <v>0</v>
      </c>
      <c r="F1066" s="35">
        <f t="shared" si="316"/>
        <v>10738000</v>
      </c>
    </row>
    <row r="1067" spans="1:6" ht="15.75">
      <c r="A1067" s="32" t="s">
        <v>83</v>
      </c>
      <c r="B1067" s="33" t="s">
        <v>84</v>
      </c>
      <c r="C1067" s="34">
        <v>0</v>
      </c>
      <c r="D1067" s="34">
        <v>27120000</v>
      </c>
      <c r="E1067" s="34">
        <v>0</v>
      </c>
      <c r="F1067" s="35">
        <f t="shared" si="316"/>
        <v>27120000</v>
      </c>
    </row>
    <row r="1068" spans="1:6" ht="15.75">
      <c r="A1068" s="32" t="s">
        <v>33</v>
      </c>
      <c r="B1068" s="33" t="s">
        <v>34</v>
      </c>
      <c r="C1068" s="34">
        <v>0</v>
      </c>
      <c r="D1068" s="34">
        <v>8000000</v>
      </c>
      <c r="E1068" s="34">
        <v>0</v>
      </c>
      <c r="F1068" s="35">
        <f t="shared" si="316"/>
        <v>8000000</v>
      </c>
    </row>
    <row r="1069" spans="1:6" ht="15.75">
      <c r="A1069" s="32" t="s">
        <v>12</v>
      </c>
      <c r="B1069" s="33" t="s">
        <v>13</v>
      </c>
      <c r="C1069" s="34">
        <v>0</v>
      </c>
      <c r="D1069" s="34">
        <v>7792000</v>
      </c>
      <c r="E1069" s="34">
        <v>0</v>
      </c>
      <c r="F1069" s="35">
        <f t="shared" si="316"/>
        <v>7792000</v>
      </c>
    </row>
    <row r="1070" spans="1:6" ht="15.75">
      <c r="A1070" s="32" t="s">
        <v>126</v>
      </c>
      <c r="B1070" s="33" t="s">
        <v>376</v>
      </c>
      <c r="C1070" s="34">
        <f t="shared" ref="C1070:E1070" si="324">SUM(C1071:C1074)</f>
        <v>0</v>
      </c>
      <c r="D1070" s="34">
        <f t="shared" si="324"/>
        <v>53650000</v>
      </c>
      <c r="E1070" s="34">
        <f t="shared" si="324"/>
        <v>0</v>
      </c>
      <c r="F1070" s="35">
        <f t="shared" si="316"/>
        <v>53650000</v>
      </c>
    </row>
    <row r="1071" spans="1:6" ht="15.75">
      <c r="A1071" s="32" t="s">
        <v>10</v>
      </c>
      <c r="B1071" s="33" t="s">
        <v>11</v>
      </c>
      <c r="C1071" s="34">
        <v>0</v>
      </c>
      <c r="D1071" s="34">
        <v>10738000</v>
      </c>
      <c r="E1071" s="34">
        <v>0</v>
      </c>
      <c r="F1071" s="35">
        <f t="shared" si="316"/>
        <v>10738000</v>
      </c>
    </row>
    <row r="1072" spans="1:6" ht="15.75">
      <c r="A1072" s="32" t="s">
        <v>83</v>
      </c>
      <c r="B1072" s="33" t="s">
        <v>84</v>
      </c>
      <c r="C1072" s="34">
        <v>0</v>
      </c>
      <c r="D1072" s="34">
        <v>27120000</v>
      </c>
      <c r="E1072" s="34">
        <v>0</v>
      </c>
      <c r="F1072" s="35">
        <f t="shared" si="316"/>
        <v>27120000</v>
      </c>
    </row>
    <row r="1073" spans="1:6" ht="15.75">
      <c r="A1073" s="32" t="s">
        <v>33</v>
      </c>
      <c r="B1073" s="33" t="s">
        <v>34</v>
      </c>
      <c r="C1073" s="34">
        <v>0</v>
      </c>
      <c r="D1073" s="34">
        <v>8000000</v>
      </c>
      <c r="E1073" s="34">
        <v>0</v>
      </c>
      <c r="F1073" s="35">
        <f t="shared" si="316"/>
        <v>8000000</v>
      </c>
    </row>
    <row r="1074" spans="1:6" ht="15.75">
      <c r="A1074" s="32" t="s">
        <v>12</v>
      </c>
      <c r="B1074" s="33" t="s">
        <v>13</v>
      </c>
      <c r="C1074" s="34">
        <v>0</v>
      </c>
      <c r="D1074" s="34">
        <v>7792000</v>
      </c>
      <c r="E1074" s="34">
        <v>0</v>
      </c>
      <c r="F1074" s="35">
        <f t="shared" si="316"/>
        <v>7792000</v>
      </c>
    </row>
    <row r="1075" spans="1:6" ht="15.75">
      <c r="A1075" s="32" t="s">
        <v>128</v>
      </c>
      <c r="B1075" s="33" t="s">
        <v>377</v>
      </c>
      <c r="C1075" s="34">
        <f t="shared" ref="C1075:E1075" si="325">SUM(C1076:C1079)</f>
        <v>0</v>
      </c>
      <c r="D1075" s="34">
        <f t="shared" si="325"/>
        <v>53650000</v>
      </c>
      <c r="E1075" s="34">
        <f t="shared" si="325"/>
        <v>0</v>
      </c>
      <c r="F1075" s="35">
        <f t="shared" si="316"/>
        <v>53650000</v>
      </c>
    </row>
    <row r="1076" spans="1:6" ht="15.75">
      <c r="A1076" s="32" t="s">
        <v>10</v>
      </c>
      <c r="B1076" s="33" t="s">
        <v>11</v>
      </c>
      <c r="C1076" s="34">
        <v>0</v>
      </c>
      <c r="D1076" s="34">
        <v>10738000</v>
      </c>
      <c r="E1076" s="34">
        <v>0</v>
      </c>
      <c r="F1076" s="35">
        <f t="shared" si="316"/>
        <v>10738000</v>
      </c>
    </row>
    <row r="1077" spans="1:6" ht="15.75">
      <c r="A1077" s="32" t="s">
        <v>83</v>
      </c>
      <c r="B1077" s="33" t="s">
        <v>84</v>
      </c>
      <c r="C1077" s="34">
        <v>0</v>
      </c>
      <c r="D1077" s="34">
        <v>27120000</v>
      </c>
      <c r="E1077" s="34">
        <v>0</v>
      </c>
      <c r="F1077" s="35">
        <f t="shared" si="316"/>
        <v>27120000</v>
      </c>
    </row>
    <row r="1078" spans="1:6" ht="15.75">
      <c r="A1078" s="32" t="s">
        <v>33</v>
      </c>
      <c r="B1078" s="33" t="s">
        <v>34</v>
      </c>
      <c r="C1078" s="34">
        <v>0</v>
      </c>
      <c r="D1078" s="34">
        <v>8000000</v>
      </c>
      <c r="E1078" s="34">
        <v>0</v>
      </c>
      <c r="F1078" s="35">
        <f t="shared" si="316"/>
        <v>8000000</v>
      </c>
    </row>
    <row r="1079" spans="1:6" ht="15.75">
      <c r="A1079" s="32" t="s">
        <v>12</v>
      </c>
      <c r="B1079" s="33" t="s">
        <v>13</v>
      </c>
      <c r="C1079" s="34">
        <v>0</v>
      </c>
      <c r="D1079" s="34">
        <v>7792000</v>
      </c>
      <c r="E1079" s="34">
        <v>0</v>
      </c>
      <c r="F1079" s="35">
        <f t="shared" si="316"/>
        <v>7792000</v>
      </c>
    </row>
    <row r="1080" spans="1:6" ht="15.75">
      <c r="A1080" s="32" t="s">
        <v>145</v>
      </c>
      <c r="B1080" s="33" t="s">
        <v>378</v>
      </c>
      <c r="C1080" s="34">
        <f t="shared" ref="C1080:E1080" si="326">SUM(C1081:C1084)</f>
        <v>0</v>
      </c>
      <c r="D1080" s="34">
        <f t="shared" si="326"/>
        <v>53650000</v>
      </c>
      <c r="E1080" s="34">
        <f t="shared" si="326"/>
        <v>0</v>
      </c>
      <c r="F1080" s="35">
        <f t="shared" si="316"/>
        <v>53650000</v>
      </c>
    </row>
    <row r="1081" spans="1:6" ht="15.75">
      <c r="A1081" s="32" t="s">
        <v>10</v>
      </c>
      <c r="B1081" s="33" t="s">
        <v>11</v>
      </c>
      <c r="C1081" s="34">
        <v>0</v>
      </c>
      <c r="D1081" s="34">
        <v>10738000</v>
      </c>
      <c r="E1081" s="34">
        <v>0</v>
      </c>
      <c r="F1081" s="35">
        <f t="shared" si="316"/>
        <v>10738000</v>
      </c>
    </row>
    <row r="1082" spans="1:6" ht="15.75">
      <c r="A1082" s="32" t="s">
        <v>83</v>
      </c>
      <c r="B1082" s="33" t="s">
        <v>84</v>
      </c>
      <c r="C1082" s="34">
        <v>0</v>
      </c>
      <c r="D1082" s="34">
        <v>27120000</v>
      </c>
      <c r="E1082" s="34">
        <v>0</v>
      </c>
      <c r="F1082" s="35">
        <f t="shared" si="316"/>
        <v>27120000</v>
      </c>
    </row>
    <row r="1083" spans="1:6" ht="15.75">
      <c r="A1083" s="32" t="s">
        <v>33</v>
      </c>
      <c r="B1083" s="33" t="s">
        <v>34</v>
      </c>
      <c r="C1083" s="34">
        <v>0</v>
      </c>
      <c r="D1083" s="34">
        <v>8000000</v>
      </c>
      <c r="E1083" s="34">
        <v>0</v>
      </c>
      <c r="F1083" s="35">
        <f t="shared" si="316"/>
        <v>8000000</v>
      </c>
    </row>
    <row r="1084" spans="1:6" ht="15.75">
      <c r="A1084" s="32" t="s">
        <v>12</v>
      </c>
      <c r="B1084" s="33" t="s">
        <v>13</v>
      </c>
      <c r="C1084" s="34">
        <v>0</v>
      </c>
      <c r="D1084" s="34">
        <v>7792000</v>
      </c>
      <c r="E1084" s="34">
        <v>0</v>
      </c>
      <c r="F1084" s="35">
        <f t="shared" si="316"/>
        <v>7792000</v>
      </c>
    </row>
    <row r="1085" spans="1:6" ht="15.75">
      <c r="A1085" s="32" t="s">
        <v>147</v>
      </c>
      <c r="B1085" s="33" t="s">
        <v>379</v>
      </c>
      <c r="C1085" s="34">
        <f t="shared" ref="C1085:E1085" si="327">SUM(C1086:C1089)</f>
        <v>0</v>
      </c>
      <c r="D1085" s="34">
        <f t="shared" si="327"/>
        <v>53650000</v>
      </c>
      <c r="E1085" s="34">
        <f t="shared" si="327"/>
        <v>0</v>
      </c>
      <c r="F1085" s="35">
        <f t="shared" si="316"/>
        <v>53650000</v>
      </c>
    </row>
    <row r="1086" spans="1:6" ht="15.75">
      <c r="A1086" s="32" t="s">
        <v>10</v>
      </c>
      <c r="B1086" s="33" t="s">
        <v>11</v>
      </c>
      <c r="C1086" s="34">
        <v>0</v>
      </c>
      <c r="D1086" s="34">
        <v>10738000</v>
      </c>
      <c r="E1086" s="34">
        <v>0</v>
      </c>
      <c r="F1086" s="35">
        <f t="shared" si="316"/>
        <v>10738000</v>
      </c>
    </row>
    <row r="1087" spans="1:6" ht="15.75">
      <c r="A1087" s="32" t="s">
        <v>83</v>
      </c>
      <c r="B1087" s="33" t="s">
        <v>84</v>
      </c>
      <c r="C1087" s="34">
        <v>0</v>
      </c>
      <c r="D1087" s="34">
        <v>27120000</v>
      </c>
      <c r="E1087" s="34">
        <v>0</v>
      </c>
      <c r="F1087" s="35">
        <f t="shared" si="316"/>
        <v>27120000</v>
      </c>
    </row>
    <row r="1088" spans="1:6" ht="15.75">
      <c r="A1088" s="32" t="s">
        <v>33</v>
      </c>
      <c r="B1088" s="33" t="s">
        <v>34</v>
      </c>
      <c r="C1088" s="34">
        <v>0</v>
      </c>
      <c r="D1088" s="34">
        <v>8000000</v>
      </c>
      <c r="E1088" s="34">
        <v>0</v>
      </c>
      <c r="F1088" s="35">
        <f t="shared" si="316"/>
        <v>8000000</v>
      </c>
    </row>
    <row r="1089" spans="1:6" ht="15.75">
      <c r="A1089" s="32" t="s">
        <v>12</v>
      </c>
      <c r="B1089" s="33" t="s">
        <v>13</v>
      </c>
      <c r="C1089" s="34">
        <v>0</v>
      </c>
      <c r="D1089" s="34">
        <v>7792000</v>
      </c>
      <c r="E1089" s="34">
        <v>0</v>
      </c>
      <c r="F1089" s="35">
        <f t="shared" si="316"/>
        <v>7792000</v>
      </c>
    </row>
    <row r="1090" spans="1:6" ht="31.5">
      <c r="A1090" s="32" t="s">
        <v>165</v>
      </c>
      <c r="B1090" s="33" t="s">
        <v>380</v>
      </c>
      <c r="C1090" s="34">
        <f t="shared" ref="C1090:E1090" si="328">SUM(C1091:C1094)</f>
        <v>0</v>
      </c>
      <c r="D1090" s="34">
        <f t="shared" si="328"/>
        <v>53650000</v>
      </c>
      <c r="E1090" s="34">
        <f t="shared" si="328"/>
        <v>0</v>
      </c>
      <c r="F1090" s="35">
        <f t="shared" si="316"/>
        <v>53650000</v>
      </c>
    </row>
    <row r="1091" spans="1:6" ht="15.75">
      <c r="A1091" s="32" t="s">
        <v>10</v>
      </c>
      <c r="B1091" s="33" t="s">
        <v>11</v>
      </c>
      <c r="C1091" s="34">
        <v>0</v>
      </c>
      <c r="D1091" s="34">
        <v>10738000</v>
      </c>
      <c r="E1091" s="34">
        <v>0</v>
      </c>
      <c r="F1091" s="35">
        <f t="shared" si="316"/>
        <v>10738000</v>
      </c>
    </row>
    <row r="1092" spans="1:6" ht="15.75">
      <c r="A1092" s="32" t="s">
        <v>83</v>
      </c>
      <c r="B1092" s="33" t="s">
        <v>84</v>
      </c>
      <c r="C1092" s="34">
        <v>0</v>
      </c>
      <c r="D1092" s="34">
        <v>27120000</v>
      </c>
      <c r="E1092" s="34">
        <v>0</v>
      </c>
      <c r="F1092" s="35">
        <f t="shared" si="316"/>
        <v>27120000</v>
      </c>
    </row>
    <row r="1093" spans="1:6" ht="15.75">
      <c r="A1093" s="32" t="s">
        <v>33</v>
      </c>
      <c r="B1093" s="33" t="s">
        <v>34</v>
      </c>
      <c r="C1093" s="34">
        <v>0</v>
      </c>
      <c r="D1093" s="34">
        <v>8000000</v>
      </c>
      <c r="E1093" s="34">
        <v>0</v>
      </c>
      <c r="F1093" s="35">
        <f t="shared" si="316"/>
        <v>8000000</v>
      </c>
    </row>
    <row r="1094" spans="1:6" ht="15.75">
      <c r="A1094" s="32" t="s">
        <v>12</v>
      </c>
      <c r="B1094" s="33" t="s">
        <v>13</v>
      </c>
      <c r="C1094" s="34">
        <v>0</v>
      </c>
      <c r="D1094" s="34">
        <v>7792000</v>
      </c>
      <c r="E1094" s="34">
        <v>0</v>
      </c>
      <c r="F1094" s="35">
        <f t="shared" si="316"/>
        <v>7792000</v>
      </c>
    </row>
    <row r="1095" spans="1:6" ht="31.5">
      <c r="A1095" s="32" t="s">
        <v>166</v>
      </c>
      <c r="B1095" s="33" t="s">
        <v>381</v>
      </c>
      <c r="C1095" s="34">
        <f t="shared" ref="C1095:E1095" si="329">SUM(C1096:C1099)</f>
        <v>0</v>
      </c>
      <c r="D1095" s="34">
        <f t="shared" si="329"/>
        <v>53650000</v>
      </c>
      <c r="E1095" s="34">
        <f t="shared" si="329"/>
        <v>0</v>
      </c>
      <c r="F1095" s="35">
        <f t="shared" si="316"/>
        <v>53650000</v>
      </c>
    </row>
    <row r="1096" spans="1:6" ht="15.75">
      <c r="A1096" s="32" t="s">
        <v>10</v>
      </c>
      <c r="B1096" s="33" t="s">
        <v>11</v>
      </c>
      <c r="C1096" s="34">
        <v>0</v>
      </c>
      <c r="D1096" s="34">
        <v>10738000</v>
      </c>
      <c r="E1096" s="34">
        <v>0</v>
      </c>
      <c r="F1096" s="35">
        <f t="shared" si="316"/>
        <v>10738000</v>
      </c>
    </row>
    <row r="1097" spans="1:6" ht="15.75">
      <c r="A1097" s="32" t="s">
        <v>83</v>
      </c>
      <c r="B1097" s="33" t="s">
        <v>84</v>
      </c>
      <c r="C1097" s="34">
        <v>0</v>
      </c>
      <c r="D1097" s="34">
        <v>27120000</v>
      </c>
      <c r="E1097" s="34">
        <v>0</v>
      </c>
      <c r="F1097" s="35">
        <f t="shared" si="316"/>
        <v>27120000</v>
      </c>
    </row>
    <row r="1098" spans="1:6" ht="15.75">
      <c r="A1098" s="32" t="s">
        <v>33</v>
      </c>
      <c r="B1098" s="33" t="s">
        <v>34</v>
      </c>
      <c r="C1098" s="34">
        <v>0</v>
      </c>
      <c r="D1098" s="34">
        <v>8000000</v>
      </c>
      <c r="E1098" s="34">
        <v>0</v>
      </c>
      <c r="F1098" s="35">
        <f t="shared" ref="F1098:F1161" si="330">SUM(C1098:E1098)</f>
        <v>8000000</v>
      </c>
    </row>
    <row r="1099" spans="1:6" ht="15.75">
      <c r="A1099" s="32" t="s">
        <v>12</v>
      </c>
      <c r="B1099" s="33" t="s">
        <v>13</v>
      </c>
      <c r="C1099" s="34">
        <v>0</v>
      </c>
      <c r="D1099" s="34">
        <v>7792000</v>
      </c>
      <c r="E1099" s="34">
        <v>0</v>
      </c>
      <c r="F1099" s="35">
        <f t="shared" si="330"/>
        <v>7792000</v>
      </c>
    </row>
    <row r="1100" spans="1:6" ht="31.5">
      <c r="A1100" s="32" t="s">
        <v>233</v>
      </c>
      <c r="B1100" s="33" t="s">
        <v>382</v>
      </c>
      <c r="C1100" s="34">
        <f t="shared" ref="C1100:E1100" si="331">SUM(C1101:C1104)</f>
        <v>0</v>
      </c>
      <c r="D1100" s="34">
        <f t="shared" si="331"/>
        <v>53650000</v>
      </c>
      <c r="E1100" s="34">
        <f t="shared" si="331"/>
        <v>0</v>
      </c>
      <c r="F1100" s="35">
        <f t="shared" si="330"/>
        <v>53650000</v>
      </c>
    </row>
    <row r="1101" spans="1:6" ht="15.75">
      <c r="A1101" s="32" t="s">
        <v>10</v>
      </c>
      <c r="B1101" s="33" t="s">
        <v>11</v>
      </c>
      <c r="C1101" s="34">
        <v>0</v>
      </c>
      <c r="D1101" s="34">
        <v>10738000</v>
      </c>
      <c r="E1101" s="34">
        <v>0</v>
      </c>
      <c r="F1101" s="35">
        <f t="shared" si="330"/>
        <v>10738000</v>
      </c>
    </row>
    <row r="1102" spans="1:6" ht="15.75">
      <c r="A1102" s="32" t="s">
        <v>83</v>
      </c>
      <c r="B1102" s="33" t="s">
        <v>84</v>
      </c>
      <c r="C1102" s="34">
        <v>0</v>
      </c>
      <c r="D1102" s="34">
        <v>27120000</v>
      </c>
      <c r="E1102" s="34">
        <v>0</v>
      </c>
      <c r="F1102" s="35">
        <f t="shared" si="330"/>
        <v>27120000</v>
      </c>
    </row>
    <row r="1103" spans="1:6" ht="15.75">
      <c r="A1103" s="32" t="s">
        <v>33</v>
      </c>
      <c r="B1103" s="33" t="s">
        <v>34</v>
      </c>
      <c r="C1103" s="34">
        <v>0</v>
      </c>
      <c r="D1103" s="34">
        <v>8000000</v>
      </c>
      <c r="E1103" s="34">
        <v>0</v>
      </c>
      <c r="F1103" s="35">
        <f t="shared" si="330"/>
        <v>8000000</v>
      </c>
    </row>
    <row r="1104" spans="1:6" ht="15.75">
      <c r="A1104" s="32" t="s">
        <v>12</v>
      </c>
      <c r="B1104" s="33" t="s">
        <v>13</v>
      </c>
      <c r="C1104" s="34">
        <v>0</v>
      </c>
      <c r="D1104" s="34">
        <v>7792000</v>
      </c>
      <c r="E1104" s="34">
        <v>0</v>
      </c>
      <c r="F1104" s="35">
        <f t="shared" si="330"/>
        <v>7792000</v>
      </c>
    </row>
    <row r="1105" spans="1:6" ht="15.75">
      <c r="A1105" s="32" t="s">
        <v>235</v>
      </c>
      <c r="B1105" s="33" t="s">
        <v>383</v>
      </c>
      <c r="C1105" s="34">
        <f t="shared" ref="C1105:E1105" si="332">SUM(C1106:C1109)</f>
        <v>0</v>
      </c>
      <c r="D1105" s="34">
        <f t="shared" si="332"/>
        <v>53650000</v>
      </c>
      <c r="E1105" s="34">
        <f t="shared" si="332"/>
        <v>0</v>
      </c>
      <c r="F1105" s="35">
        <f t="shared" si="330"/>
        <v>53650000</v>
      </c>
    </row>
    <row r="1106" spans="1:6" ht="15.75">
      <c r="A1106" s="32" t="s">
        <v>10</v>
      </c>
      <c r="B1106" s="33" t="s">
        <v>11</v>
      </c>
      <c r="C1106" s="34">
        <v>0</v>
      </c>
      <c r="D1106" s="34">
        <v>10738000</v>
      </c>
      <c r="E1106" s="34">
        <v>0</v>
      </c>
      <c r="F1106" s="35">
        <f t="shared" si="330"/>
        <v>10738000</v>
      </c>
    </row>
    <row r="1107" spans="1:6" ht="15.75">
      <c r="A1107" s="32" t="s">
        <v>83</v>
      </c>
      <c r="B1107" s="33" t="s">
        <v>84</v>
      </c>
      <c r="C1107" s="34">
        <v>0</v>
      </c>
      <c r="D1107" s="34">
        <v>27120000</v>
      </c>
      <c r="E1107" s="34">
        <v>0</v>
      </c>
      <c r="F1107" s="35">
        <f t="shared" si="330"/>
        <v>27120000</v>
      </c>
    </row>
    <row r="1108" spans="1:6" ht="15.75">
      <c r="A1108" s="32" t="s">
        <v>33</v>
      </c>
      <c r="B1108" s="33" t="s">
        <v>34</v>
      </c>
      <c r="C1108" s="34">
        <v>0</v>
      </c>
      <c r="D1108" s="34">
        <v>8000000</v>
      </c>
      <c r="E1108" s="34">
        <v>0</v>
      </c>
      <c r="F1108" s="35">
        <f t="shared" si="330"/>
        <v>8000000</v>
      </c>
    </row>
    <row r="1109" spans="1:6" ht="15.75">
      <c r="A1109" s="32" t="s">
        <v>12</v>
      </c>
      <c r="B1109" s="33" t="s">
        <v>13</v>
      </c>
      <c r="C1109" s="34">
        <v>0</v>
      </c>
      <c r="D1109" s="34">
        <v>7792000</v>
      </c>
      <c r="E1109" s="34">
        <v>0</v>
      </c>
      <c r="F1109" s="35">
        <f t="shared" si="330"/>
        <v>7792000</v>
      </c>
    </row>
    <row r="1110" spans="1:6" s="6" customFormat="1" ht="15.75">
      <c r="A1110" s="28" t="s">
        <v>384</v>
      </c>
      <c r="B1110" s="29" t="s">
        <v>706</v>
      </c>
      <c r="C1110" s="30">
        <f t="shared" ref="C1110:E1110" si="333">SUM(C1111,C1133)</f>
        <v>0</v>
      </c>
      <c r="D1110" s="30">
        <f t="shared" si="333"/>
        <v>1192030000</v>
      </c>
      <c r="E1110" s="30">
        <f t="shared" si="333"/>
        <v>0</v>
      </c>
      <c r="F1110" s="31">
        <f t="shared" si="330"/>
        <v>1192030000</v>
      </c>
    </row>
    <row r="1111" spans="1:6" s="6" customFormat="1" ht="15.75">
      <c r="A1111" s="28" t="s">
        <v>8</v>
      </c>
      <c r="B1111" s="29" t="s">
        <v>386</v>
      </c>
      <c r="C1111" s="30">
        <f t="shared" ref="C1111:E1111" si="334">SUM(C1112,C1115,C1119,C1123,C1129)</f>
        <v>0</v>
      </c>
      <c r="D1111" s="30">
        <f t="shared" si="334"/>
        <v>796234000</v>
      </c>
      <c r="E1111" s="30">
        <f t="shared" si="334"/>
        <v>0</v>
      </c>
      <c r="F1111" s="31">
        <f t="shared" si="330"/>
        <v>796234000</v>
      </c>
    </row>
    <row r="1112" spans="1:6" ht="31.5">
      <c r="A1112" s="32" t="s">
        <v>16</v>
      </c>
      <c r="B1112" s="33" t="s">
        <v>387</v>
      </c>
      <c r="C1112" s="34">
        <f t="shared" ref="C1112:E1112" si="335">SUM(C1113:C1114)</f>
        <v>0</v>
      </c>
      <c r="D1112" s="34">
        <f t="shared" si="335"/>
        <v>46400000</v>
      </c>
      <c r="E1112" s="34">
        <f t="shared" si="335"/>
        <v>0</v>
      </c>
      <c r="F1112" s="35">
        <f t="shared" si="330"/>
        <v>46400000</v>
      </c>
    </row>
    <row r="1113" spans="1:6" ht="15.75">
      <c r="A1113" s="32" t="s">
        <v>10</v>
      </c>
      <c r="B1113" s="33" t="s">
        <v>11</v>
      </c>
      <c r="C1113" s="34">
        <v>0</v>
      </c>
      <c r="D1113" s="34">
        <v>21500000</v>
      </c>
      <c r="E1113" s="34">
        <v>0</v>
      </c>
      <c r="F1113" s="35">
        <f t="shared" si="330"/>
        <v>21500000</v>
      </c>
    </row>
    <row r="1114" spans="1:6" ht="15.75">
      <c r="A1114" s="32" t="s">
        <v>12</v>
      </c>
      <c r="B1114" s="33" t="s">
        <v>13</v>
      </c>
      <c r="C1114" s="34">
        <v>0</v>
      </c>
      <c r="D1114" s="34">
        <v>24900000</v>
      </c>
      <c r="E1114" s="34">
        <v>0</v>
      </c>
      <c r="F1114" s="35">
        <f t="shared" si="330"/>
        <v>24900000</v>
      </c>
    </row>
    <row r="1115" spans="1:6" ht="31.5">
      <c r="A1115" s="32" t="s">
        <v>18</v>
      </c>
      <c r="B1115" s="33" t="s">
        <v>388</v>
      </c>
      <c r="C1115" s="34">
        <f t="shared" ref="C1115:E1115" si="336">SUM(C1116:C1118)</f>
        <v>0</v>
      </c>
      <c r="D1115" s="34">
        <f t="shared" si="336"/>
        <v>131559000</v>
      </c>
      <c r="E1115" s="34">
        <f t="shared" si="336"/>
        <v>0</v>
      </c>
      <c r="F1115" s="35">
        <f t="shared" si="330"/>
        <v>131559000</v>
      </c>
    </row>
    <row r="1116" spans="1:6" ht="15.75">
      <c r="A1116" s="32" t="s">
        <v>10</v>
      </c>
      <c r="B1116" s="33" t="s">
        <v>11</v>
      </c>
      <c r="C1116" s="34">
        <v>0</v>
      </c>
      <c r="D1116" s="34">
        <v>38225000</v>
      </c>
      <c r="E1116" s="34">
        <v>0</v>
      </c>
      <c r="F1116" s="35">
        <f t="shared" si="330"/>
        <v>38225000</v>
      </c>
    </row>
    <row r="1117" spans="1:6" ht="15.75">
      <c r="A1117" s="32" t="s">
        <v>28</v>
      </c>
      <c r="B1117" s="33" t="s">
        <v>29</v>
      </c>
      <c r="C1117" s="34">
        <v>0</v>
      </c>
      <c r="D1117" s="34">
        <v>80750000</v>
      </c>
      <c r="E1117" s="34">
        <v>0</v>
      </c>
      <c r="F1117" s="35">
        <f t="shared" si="330"/>
        <v>80750000</v>
      </c>
    </row>
    <row r="1118" spans="1:6" ht="15.75">
      <c r="A1118" s="32" t="s">
        <v>12</v>
      </c>
      <c r="B1118" s="33" t="s">
        <v>13</v>
      </c>
      <c r="C1118" s="34">
        <v>0</v>
      </c>
      <c r="D1118" s="34">
        <v>12584000</v>
      </c>
      <c r="E1118" s="34">
        <v>0</v>
      </c>
      <c r="F1118" s="35">
        <f t="shared" si="330"/>
        <v>12584000</v>
      </c>
    </row>
    <row r="1119" spans="1:6" ht="31.5">
      <c r="A1119" s="32" t="s">
        <v>42</v>
      </c>
      <c r="B1119" s="33" t="s">
        <v>389</v>
      </c>
      <c r="C1119" s="34">
        <f t="shared" ref="C1119:E1119" si="337">SUM(C1120:C1122)</f>
        <v>0</v>
      </c>
      <c r="D1119" s="34">
        <f t="shared" si="337"/>
        <v>147410000</v>
      </c>
      <c r="E1119" s="34">
        <f t="shared" si="337"/>
        <v>0</v>
      </c>
      <c r="F1119" s="35">
        <f t="shared" si="330"/>
        <v>147410000</v>
      </c>
    </row>
    <row r="1120" spans="1:6" ht="15.75">
      <c r="A1120" s="32" t="s">
        <v>10</v>
      </c>
      <c r="B1120" s="33" t="s">
        <v>11</v>
      </c>
      <c r="C1120" s="34">
        <v>0</v>
      </c>
      <c r="D1120" s="34">
        <v>27150000</v>
      </c>
      <c r="E1120" s="34">
        <v>0</v>
      </c>
      <c r="F1120" s="35">
        <f t="shared" si="330"/>
        <v>27150000</v>
      </c>
    </row>
    <row r="1121" spans="1:6" ht="15.75">
      <c r="A1121" s="32" t="s">
        <v>28</v>
      </c>
      <c r="B1121" s="33" t="s">
        <v>29</v>
      </c>
      <c r="C1121" s="34">
        <v>0</v>
      </c>
      <c r="D1121" s="34">
        <v>87500000</v>
      </c>
      <c r="E1121" s="34">
        <v>0</v>
      </c>
      <c r="F1121" s="35">
        <f t="shared" si="330"/>
        <v>87500000</v>
      </c>
    </row>
    <row r="1122" spans="1:6" ht="15.75">
      <c r="A1122" s="32" t="s">
        <v>12</v>
      </c>
      <c r="B1122" s="33" t="s">
        <v>13</v>
      </c>
      <c r="C1122" s="34">
        <v>0</v>
      </c>
      <c r="D1122" s="34">
        <v>32760000</v>
      </c>
      <c r="E1122" s="34">
        <v>0</v>
      </c>
      <c r="F1122" s="35">
        <f t="shared" si="330"/>
        <v>32760000</v>
      </c>
    </row>
    <row r="1123" spans="1:6" ht="15.75">
      <c r="A1123" s="32" t="s">
        <v>44</v>
      </c>
      <c r="B1123" s="33" t="s">
        <v>390</v>
      </c>
      <c r="C1123" s="34">
        <f t="shared" ref="C1123:E1123" si="338">SUM(C1124:C1128)</f>
        <v>0</v>
      </c>
      <c r="D1123" s="34">
        <f t="shared" si="338"/>
        <v>368560000</v>
      </c>
      <c r="E1123" s="34">
        <f t="shared" si="338"/>
        <v>0</v>
      </c>
      <c r="F1123" s="35">
        <f t="shared" si="330"/>
        <v>368560000</v>
      </c>
    </row>
    <row r="1124" spans="1:6" ht="15.75">
      <c r="A1124" s="32" t="s">
        <v>10</v>
      </c>
      <c r="B1124" s="33" t="s">
        <v>11</v>
      </c>
      <c r="C1124" s="34">
        <v>0</v>
      </c>
      <c r="D1124" s="34">
        <v>29660000</v>
      </c>
      <c r="E1124" s="34">
        <v>0</v>
      </c>
      <c r="F1124" s="35">
        <f t="shared" si="330"/>
        <v>29660000</v>
      </c>
    </row>
    <row r="1125" spans="1:6" ht="15.75">
      <c r="A1125" s="32" t="s">
        <v>28</v>
      </c>
      <c r="B1125" s="33" t="s">
        <v>29</v>
      </c>
      <c r="C1125" s="34">
        <v>0</v>
      </c>
      <c r="D1125" s="34">
        <v>90000000</v>
      </c>
      <c r="E1125" s="34">
        <v>0</v>
      </c>
      <c r="F1125" s="35">
        <f t="shared" si="330"/>
        <v>90000000</v>
      </c>
    </row>
    <row r="1126" spans="1:6" ht="15.75">
      <c r="A1126" s="32" t="s">
        <v>77</v>
      </c>
      <c r="B1126" s="33" t="s">
        <v>78</v>
      </c>
      <c r="C1126" s="34">
        <v>0</v>
      </c>
      <c r="D1126" s="34">
        <v>9060000</v>
      </c>
      <c r="E1126" s="34">
        <v>0</v>
      </c>
      <c r="F1126" s="35">
        <f t="shared" si="330"/>
        <v>9060000</v>
      </c>
    </row>
    <row r="1127" spans="1:6" ht="15.75">
      <c r="A1127" s="32" t="s">
        <v>101</v>
      </c>
      <c r="B1127" s="33" t="s">
        <v>102</v>
      </c>
      <c r="C1127" s="34">
        <v>0</v>
      </c>
      <c r="D1127" s="34">
        <v>200000000</v>
      </c>
      <c r="E1127" s="34">
        <v>0</v>
      </c>
      <c r="F1127" s="35">
        <f t="shared" si="330"/>
        <v>200000000</v>
      </c>
    </row>
    <row r="1128" spans="1:6" ht="15.75">
      <c r="A1128" s="32" t="s">
        <v>12</v>
      </c>
      <c r="B1128" s="33" t="s">
        <v>13</v>
      </c>
      <c r="C1128" s="34">
        <v>0</v>
      </c>
      <c r="D1128" s="34">
        <v>39840000</v>
      </c>
      <c r="E1128" s="34">
        <v>0</v>
      </c>
      <c r="F1128" s="35">
        <f t="shared" si="330"/>
        <v>39840000</v>
      </c>
    </row>
    <row r="1129" spans="1:6" ht="15.75">
      <c r="A1129" s="32" t="s">
        <v>46</v>
      </c>
      <c r="B1129" s="33" t="s">
        <v>391</v>
      </c>
      <c r="C1129" s="34">
        <f t="shared" ref="C1129:E1129" si="339">SUM(C1130:C1132)</f>
        <v>0</v>
      </c>
      <c r="D1129" s="34">
        <f t="shared" si="339"/>
        <v>102305000</v>
      </c>
      <c r="E1129" s="34">
        <f t="shared" si="339"/>
        <v>0</v>
      </c>
      <c r="F1129" s="35">
        <f t="shared" si="330"/>
        <v>102305000</v>
      </c>
    </row>
    <row r="1130" spans="1:6" ht="15.75">
      <c r="A1130" s="32" t="s">
        <v>10</v>
      </c>
      <c r="B1130" s="33" t="s">
        <v>11</v>
      </c>
      <c r="C1130" s="34">
        <v>0</v>
      </c>
      <c r="D1130" s="34">
        <v>58525000</v>
      </c>
      <c r="E1130" s="34">
        <v>0</v>
      </c>
      <c r="F1130" s="35">
        <f t="shared" si="330"/>
        <v>58525000</v>
      </c>
    </row>
    <row r="1131" spans="1:6" ht="15.75">
      <c r="A1131" s="32" t="s">
        <v>33</v>
      </c>
      <c r="B1131" s="33" t="s">
        <v>34</v>
      </c>
      <c r="C1131" s="34">
        <v>0</v>
      </c>
      <c r="D1131" s="34">
        <v>22800000</v>
      </c>
      <c r="E1131" s="34">
        <v>0</v>
      </c>
      <c r="F1131" s="35">
        <f t="shared" si="330"/>
        <v>22800000</v>
      </c>
    </row>
    <row r="1132" spans="1:6" ht="15.75">
      <c r="A1132" s="32" t="s">
        <v>12</v>
      </c>
      <c r="B1132" s="33" t="s">
        <v>13</v>
      </c>
      <c r="C1132" s="34">
        <v>0</v>
      </c>
      <c r="D1132" s="34">
        <v>20980000</v>
      </c>
      <c r="E1132" s="34">
        <v>0</v>
      </c>
      <c r="F1132" s="35">
        <f t="shared" si="330"/>
        <v>20980000</v>
      </c>
    </row>
    <row r="1133" spans="1:6" s="6" customFormat="1" ht="15.75">
      <c r="A1133" s="28" t="s">
        <v>14</v>
      </c>
      <c r="B1133" s="29" t="s">
        <v>392</v>
      </c>
      <c r="C1133" s="30">
        <f>SUM(C1134,C1137,C1141,C1145)</f>
        <v>0</v>
      </c>
      <c r="D1133" s="30">
        <f>SUM(D1134,D1137,D1141,D1145)</f>
        <v>395796000</v>
      </c>
      <c r="E1133" s="30">
        <f>SUM(E1134,E1137,E1141,E1145)</f>
        <v>0</v>
      </c>
      <c r="F1133" s="31">
        <f t="shared" si="330"/>
        <v>395796000</v>
      </c>
    </row>
    <row r="1134" spans="1:6" ht="31.5">
      <c r="A1134" s="32" t="s">
        <v>16</v>
      </c>
      <c r="B1134" s="33" t="s">
        <v>393</v>
      </c>
      <c r="C1134" s="34">
        <f>SUM(C1135:C1136)</f>
        <v>0</v>
      </c>
      <c r="D1134" s="34">
        <f>SUM(D1135:D1136)</f>
        <v>108504000</v>
      </c>
      <c r="E1134" s="34">
        <f>SUM(E1135:E1136)</f>
        <v>0</v>
      </c>
      <c r="F1134" s="35">
        <f t="shared" si="330"/>
        <v>108504000</v>
      </c>
    </row>
    <row r="1135" spans="1:6" ht="15.75">
      <c r="A1135" s="32" t="s">
        <v>10</v>
      </c>
      <c r="B1135" s="33" t="s">
        <v>11</v>
      </c>
      <c r="C1135" s="34">
        <v>0</v>
      </c>
      <c r="D1135" s="34">
        <v>36720000</v>
      </c>
      <c r="E1135" s="34">
        <v>0</v>
      </c>
      <c r="F1135" s="35">
        <f t="shared" si="330"/>
        <v>36720000</v>
      </c>
    </row>
    <row r="1136" spans="1:6" ht="15.75">
      <c r="A1136" s="32" t="s">
        <v>12</v>
      </c>
      <c r="B1136" s="33" t="s">
        <v>13</v>
      </c>
      <c r="C1136" s="34">
        <v>0</v>
      </c>
      <c r="D1136" s="34">
        <v>71784000</v>
      </c>
      <c r="E1136" s="34">
        <v>0</v>
      </c>
      <c r="F1136" s="35">
        <f t="shared" si="330"/>
        <v>71784000</v>
      </c>
    </row>
    <row r="1137" spans="1:6" ht="31.5">
      <c r="A1137" s="32" t="s">
        <v>18</v>
      </c>
      <c r="B1137" s="33" t="s">
        <v>394</v>
      </c>
      <c r="C1137" s="34">
        <f>SUM(C1138:C1140)</f>
        <v>0</v>
      </c>
      <c r="D1137" s="34">
        <f>SUM(D1138:D1140)</f>
        <v>172181000</v>
      </c>
      <c r="E1137" s="34">
        <f>SUM(E1138:E1140)</f>
        <v>0</v>
      </c>
      <c r="F1137" s="35">
        <f t="shared" si="330"/>
        <v>172181000</v>
      </c>
    </row>
    <row r="1138" spans="1:6" ht="15.75">
      <c r="A1138" s="32" t="s">
        <v>10</v>
      </c>
      <c r="B1138" s="33" t="s">
        <v>11</v>
      </c>
      <c r="C1138" s="34">
        <v>0</v>
      </c>
      <c r="D1138" s="34">
        <v>7875000</v>
      </c>
      <c r="E1138" s="34">
        <v>0</v>
      </c>
      <c r="F1138" s="35">
        <f t="shared" si="330"/>
        <v>7875000</v>
      </c>
    </row>
    <row r="1139" spans="1:6" ht="15.75">
      <c r="A1139" s="32" t="s">
        <v>12</v>
      </c>
      <c r="B1139" s="33" t="s">
        <v>13</v>
      </c>
      <c r="C1139" s="34">
        <v>0</v>
      </c>
      <c r="D1139" s="34">
        <v>52306000</v>
      </c>
      <c r="E1139" s="34">
        <v>0</v>
      </c>
      <c r="F1139" s="35">
        <f t="shared" si="330"/>
        <v>52306000</v>
      </c>
    </row>
    <row r="1140" spans="1:6" ht="15.75">
      <c r="A1140" s="32" t="s">
        <v>395</v>
      </c>
      <c r="B1140" s="33" t="s">
        <v>396</v>
      </c>
      <c r="C1140" s="34">
        <v>0</v>
      </c>
      <c r="D1140" s="34">
        <v>112000000</v>
      </c>
      <c r="E1140" s="34">
        <v>0</v>
      </c>
      <c r="F1140" s="35">
        <f t="shared" si="330"/>
        <v>112000000</v>
      </c>
    </row>
    <row r="1141" spans="1:6" ht="15.75">
      <c r="A1141" s="32" t="s">
        <v>42</v>
      </c>
      <c r="B1141" s="33" t="s">
        <v>397</v>
      </c>
      <c r="C1141" s="34">
        <f>SUM(C1142:C1144)</f>
        <v>0</v>
      </c>
      <c r="D1141" s="34">
        <f>SUM(D1142:D1144)</f>
        <v>53360000</v>
      </c>
      <c r="E1141" s="34">
        <f>SUM(E1142:E1144)</f>
        <v>0</v>
      </c>
      <c r="F1141" s="35">
        <f t="shared" si="330"/>
        <v>53360000</v>
      </c>
    </row>
    <row r="1142" spans="1:6" ht="15.75">
      <c r="A1142" s="32" t="s">
        <v>10</v>
      </c>
      <c r="B1142" s="33" t="s">
        <v>11</v>
      </c>
      <c r="C1142" s="34">
        <v>0</v>
      </c>
      <c r="D1142" s="34">
        <v>9725000</v>
      </c>
      <c r="E1142" s="34">
        <v>0</v>
      </c>
      <c r="F1142" s="35">
        <f t="shared" si="330"/>
        <v>9725000</v>
      </c>
    </row>
    <row r="1143" spans="1:6" ht="15.75">
      <c r="A1143" s="32" t="s">
        <v>33</v>
      </c>
      <c r="B1143" s="33" t="s">
        <v>34</v>
      </c>
      <c r="C1143" s="34">
        <v>0</v>
      </c>
      <c r="D1143" s="34">
        <v>23000000</v>
      </c>
      <c r="E1143" s="34">
        <v>0</v>
      </c>
      <c r="F1143" s="35">
        <f t="shared" si="330"/>
        <v>23000000</v>
      </c>
    </row>
    <row r="1144" spans="1:6" ht="15.75">
      <c r="A1144" s="32" t="s">
        <v>12</v>
      </c>
      <c r="B1144" s="33" t="s">
        <v>13</v>
      </c>
      <c r="C1144" s="34">
        <v>0</v>
      </c>
      <c r="D1144" s="34">
        <v>20635000</v>
      </c>
      <c r="E1144" s="34">
        <v>0</v>
      </c>
      <c r="F1144" s="35">
        <f t="shared" si="330"/>
        <v>20635000</v>
      </c>
    </row>
    <row r="1145" spans="1:6" ht="31.5">
      <c r="A1145" s="32" t="s">
        <v>44</v>
      </c>
      <c r="B1145" s="33" t="s">
        <v>398</v>
      </c>
      <c r="C1145" s="34">
        <f>SUM(C1146:C1148)</f>
        <v>0</v>
      </c>
      <c r="D1145" s="34">
        <f>SUM(D1146:D1148)</f>
        <v>61751000</v>
      </c>
      <c r="E1145" s="34">
        <f>SUM(E1146:E1148)</f>
        <v>0</v>
      </c>
      <c r="F1145" s="35">
        <f t="shared" si="330"/>
        <v>61751000</v>
      </c>
    </row>
    <row r="1146" spans="1:6" ht="15.75">
      <c r="A1146" s="32" t="s">
        <v>10</v>
      </c>
      <c r="B1146" s="33" t="s">
        <v>11</v>
      </c>
      <c r="C1146" s="34">
        <v>0</v>
      </c>
      <c r="D1146" s="34">
        <v>20625000</v>
      </c>
      <c r="E1146" s="34">
        <v>0</v>
      </c>
      <c r="F1146" s="35">
        <f t="shared" si="330"/>
        <v>20625000</v>
      </c>
    </row>
    <row r="1147" spans="1:6" ht="15.75">
      <c r="A1147" s="32" t="s">
        <v>33</v>
      </c>
      <c r="B1147" s="33" t="s">
        <v>34</v>
      </c>
      <c r="C1147" s="34">
        <v>0</v>
      </c>
      <c r="D1147" s="34">
        <v>24400000</v>
      </c>
      <c r="E1147" s="34">
        <v>0</v>
      </c>
      <c r="F1147" s="35">
        <f t="shared" si="330"/>
        <v>24400000</v>
      </c>
    </row>
    <row r="1148" spans="1:6" ht="15.75">
      <c r="A1148" s="32" t="s">
        <v>12</v>
      </c>
      <c r="B1148" s="33" t="s">
        <v>13</v>
      </c>
      <c r="C1148" s="34">
        <v>0</v>
      </c>
      <c r="D1148" s="34">
        <v>16726000</v>
      </c>
      <c r="E1148" s="34">
        <v>0</v>
      </c>
      <c r="F1148" s="35">
        <f t="shared" si="330"/>
        <v>16726000</v>
      </c>
    </row>
    <row r="1149" spans="1:6" s="6" customFormat="1" ht="15.75">
      <c r="A1149" s="28" t="s">
        <v>399</v>
      </c>
      <c r="B1149" s="29" t="s">
        <v>695</v>
      </c>
      <c r="C1149" s="30">
        <f t="shared" ref="C1149:E1149" si="340">C1150</f>
        <v>0</v>
      </c>
      <c r="D1149" s="30">
        <f t="shared" si="340"/>
        <v>909450000</v>
      </c>
      <c r="E1149" s="30">
        <f t="shared" si="340"/>
        <v>0</v>
      </c>
      <c r="F1149" s="31">
        <f t="shared" si="330"/>
        <v>909450000</v>
      </c>
    </row>
    <row r="1150" spans="1:6" s="6" customFormat="1" ht="31.5">
      <c r="A1150" s="28" t="s">
        <v>401</v>
      </c>
      <c r="B1150" s="29" t="s">
        <v>402</v>
      </c>
      <c r="C1150" s="30">
        <f t="shared" ref="C1150:E1150" si="341">SUM(C1151,C1162,C1165,C1169,C1171)</f>
        <v>0</v>
      </c>
      <c r="D1150" s="30">
        <f t="shared" si="341"/>
        <v>909450000</v>
      </c>
      <c r="E1150" s="30">
        <f t="shared" si="341"/>
        <v>0</v>
      </c>
      <c r="F1150" s="31">
        <f t="shared" si="330"/>
        <v>909450000</v>
      </c>
    </row>
    <row r="1151" spans="1:6" s="6" customFormat="1" ht="31.5">
      <c r="A1151" s="28" t="s">
        <v>8</v>
      </c>
      <c r="B1151" s="29" t="s">
        <v>403</v>
      </c>
      <c r="C1151" s="30">
        <f t="shared" ref="C1151:E1151" si="342">SUM(C1152,C1154,C1156,C1160)</f>
        <v>0</v>
      </c>
      <c r="D1151" s="30">
        <f t="shared" si="342"/>
        <v>39850000</v>
      </c>
      <c r="E1151" s="30">
        <f t="shared" si="342"/>
        <v>0</v>
      </c>
      <c r="F1151" s="31">
        <f t="shared" si="330"/>
        <v>39850000</v>
      </c>
    </row>
    <row r="1152" spans="1:6" ht="15.75">
      <c r="A1152" s="32" t="s">
        <v>16</v>
      </c>
      <c r="B1152" s="33" t="s">
        <v>404</v>
      </c>
      <c r="C1152" s="34">
        <f t="shared" ref="C1152:E1152" si="343">C1153</f>
        <v>0</v>
      </c>
      <c r="D1152" s="34">
        <f t="shared" si="343"/>
        <v>2650000</v>
      </c>
      <c r="E1152" s="34">
        <f t="shared" si="343"/>
        <v>0</v>
      </c>
      <c r="F1152" s="35">
        <f t="shared" si="330"/>
        <v>2650000</v>
      </c>
    </row>
    <row r="1153" spans="1:6" ht="15.75">
      <c r="A1153" s="32" t="s">
        <v>10</v>
      </c>
      <c r="B1153" s="33" t="s">
        <v>11</v>
      </c>
      <c r="C1153" s="34">
        <v>0</v>
      </c>
      <c r="D1153" s="34">
        <v>2650000</v>
      </c>
      <c r="E1153" s="34">
        <v>0</v>
      </c>
      <c r="F1153" s="35">
        <f t="shared" si="330"/>
        <v>2650000</v>
      </c>
    </row>
    <row r="1154" spans="1:6" ht="15.75">
      <c r="A1154" s="32" t="s">
        <v>18</v>
      </c>
      <c r="B1154" s="33" t="s">
        <v>405</v>
      </c>
      <c r="C1154" s="34">
        <f t="shared" ref="C1154:E1154" si="344">C1155</f>
        <v>0</v>
      </c>
      <c r="D1154" s="34">
        <f t="shared" si="344"/>
        <v>1300000</v>
      </c>
      <c r="E1154" s="34">
        <f t="shared" si="344"/>
        <v>0</v>
      </c>
      <c r="F1154" s="35">
        <f t="shared" si="330"/>
        <v>1300000</v>
      </c>
    </row>
    <row r="1155" spans="1:6" ht="15.75">
      <c r="A1155" s="32" t="s">
        <v>10</v>
      </c>
      <c r="B1155" s="33" t="s">
        <v>11</v>
      </c>
      <c r="C1155" s="34">
        <v>0</v>
      </c>
      <c r="D1155" s="34">
        <v>1300000</v>
      </c>
      <c r="E1155" s="34">
        <v>0</v>
      </c>
      <c r="F1155" s="35">
        <f t="shared" si="330"/>
        <v>1300000</v>
      </c>
    </row>
    <row r="1156" spans="1:6" ht="15.75">
      <c r="A1156" s="32" t="s">
        <v>42</v>
      </c>
      <c r="B1156" s="33" t="s">
        <v>406</v>
      </c>
      <c r="C1156" s="34">
        <f t="shared" ref="C1156:E1156" si="345">SUM(C1157:C1159)</f>
        <v>0</v>
      </c>
      <c r="D1156" s="34">
        <f t="shared" si="345"/>
        <v>34535000</v>
      </c>
      <c r="E1156" s="34">
        <f t="shared" si="345"/>
        <v>0</v>
      </c>
      <c r="F1156" s="35">
        <f t="shared" si="330"/>
        <v>34535000</v>
      </c>
    </row>
    <row r="1157" spans="1:6" ht="15.75">
      <c r="A1157" s="32" t="s">
        <v>10</v>
      </c>
      <c r="B1157" s="33" t="s">
        <v>11</v>
      </c>
      <c r="C1157" s="34">
        <v>0</v>
      </c>
      <c r="D1157" s="34">
        <v>5375000</v>
      </c>
      <c r="E1157" s="34">
        <v>0</v>
      </c>
      <c r="F1157" s="35">
        <f t="shared" si="330"/>
        <v>5375000</v>
      </c>
    </row>
    <row r="1158" spans="1:6" ht="15.75">
      <c r="A1158" s="32" t="s">
        <v>83</v>
      </c>
      <c r="B1158" s="33" t="s">
        <v>84</v>
      </c>
      <c r="C1158" s="34">
        <v>0</v>
      </c>
      <c r="D1158" s="34">
        <v>13200000</v>
      </c>
      <c r="E1158" s="34">
        <v>0</v>
      </c>
      <c r="F1158" s="35">
        <f t="shared" si="330"/>
        <v>13200000</v>
      </c>
    </row>
    <row r="1159" spans="1:6" ht="15.75">
      <c r="A1159" s="32" t="s">
        <v>12</v>
      </c>
      <c r="B1159" s="33" t="s">
        <v>13</v>
      </c>
      <c r="C1159" s="34">
        <v>0</v>
      </c>
      <c r="D1159" s="34">
        <v>15960000</v>
      </c>
      <c r="E1159" s="34">
        <v>0</v>
      </c>
      <c r="F1159" s="35">
        <f t="shared" si="330"/>
        <v>15960000</v>
      </c>
    </row>
    <row r="1160" spans="1:6" ht="15.75">
      <c r="A1160" s="32" t="s">
        <v>44</v>
      </c>
      <c r="B1160" s="33" t="s">
        <v>407</v>
      </c>
      <c r="C1160" s="34">
        <f t="shared" ref="C1160:E1160" si="346">C1161</f>
        <v>0</v>
      </c>
      <c r="D1160" s="34">
        <f t="shared" si="346"/>
        <v>1365000</v>
      </c>
      <c r="E1160" s="34">
        <f t="shared" si="346"/>
        <v>0</v>
      </c>
      <c r="F1160" s="35">
        <f t="shared" si="330"/>
        <v>1365000</v>
      </c>
    </row>
    <row r="1161" spans="1:6" ht="15.75">
      <c r="A1161" s="32" t="s">
        <v>10</v>
      </c>
      <c r="B1161" s="33" t="s">
        <v>11</v>
      </c>
      <c r="C1161" s="34">
        <v>0</v>
      </c>
      <c r="D1161" s="34">
        <v>1365000</v>
      </c>
      <c r="E1161" s="34">
        <v>0</v>
      </c>
      <c r="F1161" s="35">
        <f t="shared" si="330"/>
        <v>1365000</v>
      </c>
    </row>
    <row r="1162" spans="1:6" s="6" customFormat="1" ht="15.75">
      <c r="A1162" s="28" t="s">
        <v>14</v>
      </c>
      <c r="B1162" s="29" t="s">
        <v>408</v>
      </c>
      <c r="C1162" s="30">
        <f t="shared" ref="C1162:E1162" si="347">SUM(C1163:C1164)</f>
        <v>0</v>
      </c>
      <c r="D1162" s="30">
        <f t="shared" si="347"/>
        <v>642850000</v>
      </c>
      <c r="E1162" s="30">
        <f t="shared" si="347"/>
        <v>0</v>
      </c>
      <c r="F1162" s="31">
        <f t="shared" ref="F1162:F1225" si="348">SUM(C1162:E1162)</f>
        <v>642850000</v>
      </c>
    </row>
    <row r="1163" spans="1:6" ht="15.75">
      <c r="A1163" s="32" t="s">
        <v>10</v>
      </c>
      <c r="B1163" s="33" t="s">
        <v>11</v>
      </c>
      <c r="C1163" s="34">
        <v>0</v>
      </c>
      <c r="D1163" s="34">
        <v>2850000</v>
      </c>
      <c r="E1163" s="34">
        <v>0</v>
      </c>
      <c r="F1163" s="35">
        <f t="shared" si="348"/>
        <v>2850000</v>
      </c>
    </row>
    <row r="1164" spans="1:6" ht="15.75">
      <c r="A1164" s="32" t="s">
        <v>83</v>
      </c>
      <c r="B1164" s="33" t="s">
        <v>84</v>
      </c>
      <c r="C1164" s="34">
        <v>0</v>
      </c>
      <c r="D1164" s="34">
        <v>640000000</v>
      </c>
      <c r="E1164" s="34">
        <v>0</v>
      </c>
      <c r="F1164" s="35">
        <f t="shared" si="348"/>
        <v>640000000</v>
      </c>
    </row>
    <row r="1165" spans="1:6" s="6" customFormat="1" ht="15.75">
      <c r="A1165" s="28" t="s">
        <v>20</v>
      </c>
      <c r="B1165" s="29" t="s">
        <v>409</v>
      </c>
      <c r="C1165" s="30">
        <f t="shared" ref="C1165:E1165" si="349">SUM(C1166:C1168)</f>
        <v>0</v>
      </c>
      <c r="D1165" s="30">
        <f t="shared" si="349"/>
        <v>76250000</v>
      </c>
      <c r="E1165" s="30">
        <f t="shared" si="349"/>
        <v>0</v>
      </c>
      <c r="F1165" s="31">
        <f t="shared" si="348"/>
        <v>76250000</v>
      </c>
    </row>
    <row r="1166" spans="1:6" ht="15.75">
      <c r="A1166" s="32" t="s">
        <v>10</v>
      </c>
      <c r="B1166" s="33" t="s">
        <v>11</v>
      </c>
      <c r="C1166" s="34">
        <v>0</v>
      </c>
      <c r="D1166" s="34">
        <v>10850000</v>
      </c>
      <c r="E1166" s="34">
        <v>0</v>
      </c>
      <c r="F1166" s="35">
        <f t="shared" si="348"/>
        <v>10850000</v>
      </c>
    </row>
    <row r="1167" spans="1:6" ht="15.75">
      <c r="A1167" s="32" t="s">
        <v>33</v>
      </c>
      <c r="B1167" s="33" t="s">
        <v>34</v>
      </c>
      <c r="C1167" s="34">
        <v>0</v>
      </c>
      <c r="D1167" s="34">
        <v>28000000</v>
      </c>
      <c r="E1167" s="34">
        <v>0</v>
      </c>
      <c r="F1167" s="35">
        <f t="shared" si="348"/>
        <v>28000000</v>
      </c>
    </row>
    <row r="1168" spans="1:6" ht="15.75">
      <c r="A1168" s="32" t="s">
        <v>12</v>
      </c>
      <c r="B1168" s="33" t="s">
        <v>13</v>
      </c>
      <c r="C1168" s="34">
        <v>0</v>
      </c>
      <c r="D1168" s="34">
        <v>37400000</v>
      </c>
      <c r="E1168" s="34">
        <v>0</v>
      </c>
      <c r="F1168" s="35">
        <f t="shared" si="348"/>
        <v>37400000</v>
      </c>
    </row>
    <row r="1169" spans="1:6" s="6" customFormat="1" ht="15.75">
      <c r="A1169" s="28" t="s">
        <v>94</v>
      </c>
      <c r="B1169" s="29" t="s">
        <v>410</v>
      </c>
      <c r="C1169" s="30">
        <f t="shared" ref="C1169:E1169" si="350">C1170</f>
        <v>0</v>
      </c>
      <c r="D1169" s="30">
        <f t="shared" si="350"/>
        <v>150000000</v>
      </c>
      <c r="E1169" s="30">
        <f t="shared" si="350"/>
        <v>0</v>
      </c>
      <c r="F1169" s="31">
        <f t="shared" si="348"/>
        <v>150000000</v>
      </c>
    </row>
    <row r="1170" spans="1:6" ht="15.75">
      <c r="A1170" s="32" t="s">
        <v>28</v>
      </c>
      <c r="B1170" s="33" t="s">
        <v>29</v>
      </c>
      <c r="C1170" s="34">
        <v>0</v>
      </c>
      <c r="D1170" s="34">
        <v>150000000</v>
      </c>
      <c r="E1170" s="34">
        <v>0</v>
      </c>
      <c r="F1170" s="35">
        <f t="shared" si="348"/>
        <v>150000000</v>
      </c>
    </row>
    <row r="1171" spans="1:6" s="6" customFormat="1" ht="15.75">
      <c r="A1171" s="28" t="s">
        <v>177</v>
      </c>
      <c r="B1171" s="29" t="s">
        <v>411</v>
      </c>
      <c r="C1171" s="30">
        <f t="shared" ref="C1171:E1171" si="351">C1172</f>
        <v>0</v>
      </c>
      <c r="D1171" s="30">
        <f t="shared" si="351"/>
        <v>500000</v>
      </c>
      <c r="E1171" s="30">
        <f t="shared" si="351"/>
        <v>0</v>
      </c>
      <c r="F1171" s="31">
        <f t="shared" si="348"/>
        <v>500000</v>
      </c>
    </row>
    <row r="1172" spans="1:6" ht="15.75">
      <c r="A1172" s="32" t="s">
        <v>28</v>
      </c>
      <c r="B1172" s="33" t="s">
        <v>29</v>
      </c>
      <c r="C1172" s="34">
        <v>0</v>
      </c>
      <c r="D1172" s="34">
        <v>500000</v>
      </c>
      <c r="E1172" s="34">
        <v>0</v>
      </c>
      <c r="F1172" s="35">
        <f t="shared" si="348"/>
        <v>500000</v>
      </c>
    </row>
    <row r="1173" spans="1:6" s="6" customFormat="1" ht="15.75">
      <c r="A1173" s="28" t="s">
        <v>412</v>
      </c>
      <c r="B1173" s="29" t="s">
        <v>696</v>
      </c>
      <c r="C1173" s="30">
        <f t="shared" ref="C1173:E1173" si="352">SUM(C1174,C1188,C1202)</f>
        <v>0</v>
      </c>
      <c r="D1173" s="30">
        <f t="shared" si="352"/>
        <v>1545144000</v>
      </c>
      <c r="E1173" s="30">
        <f t="shared" si="352"/>
        <v>0</v>
      </c>
      <c r="F1173" s="31">
        <f t="shared" si="348"/>
        <v>1545144000</v>
      </c>
    </row>
    <row r="1174" spans="1:6" s="6" customFormat="1" ht="15.75">
      <c r="A1174" s="28" t="s">
        <v>414</v>
      </c>
      <c r="B1174" s="29" t="s">
        <v>415</v>
      </c>
      <c r="C1174" s="30">
        <f t="shared" ref="C1174:E1174" si="353">SUM(C1175,C1177,C1180,C1184,C1186)</f>
        <v>0</v>
      </c>
      <c r="D1174" s="30">
        <f t="shared" si="353"/>
        <v>506200000</v>
      </c>
      <c r="E1174" s="30">
        <f t="shared" si="353"/>
        <v>0</v>
      </c>
      <c r="F1174" s="31">
        <f t="shared" si="348"/>
        <v>506200000</v>
      </c>
    </row>
    <row r="1175" spans="1:6" s="6" customFormat="1" ht="31.5">
      <c r="A1175" s="28" t="s">
        <v>8</v>
      </c>
      <c r="B1175" s="29" t="s">
        <v>416</v>
      </c>
      <c r="C1175" s="30">
        <f t="shared" ref="C1175:E1175" si="354">C1176</f>
        <v>0</v>
      </c>
      <c r="D1175" s="30">
        <f t="shared" si="354"/>
        <v>1800000</v>
      </c>
      <c r="E1175" s="30">
        <f t="shared" si="354"/>
        <v>0</v>
      </c>
      <c r="F1175" s="31">
        <f t="shared" si="348"/>
        <v>1800000</v>
      </c>
    </row>
    <row r="1176" spans="1:6" ht="15.75">
      <c r="A1176" s="32" t="s">
        <v>10</v>
      </c>
      <c r="B1176" s="33" t="s">
        <v>11</v>
      </c>
      <c r="C1176" s="34">
        <v>0</v>
      </c>
      <c r="D1176" s="34">
        <v>1800000</v>
      </c>
      <c r="E1176" s="34">
        <v>0</v>
      </c>
      <c r="F1176" s="35">
        <f t="shared" si="348"/>
        <v>1800000</v>
      </c>
    </row>
    <row r="1177" spans="1:6" s="6" customFormat="1" ht="15.75">
      <c r="A1177" s="28" t="s">
        <v>14</v>
      </c>
      <c r="B1177" s="29" t="s">
        <v>415</v>
      </c>
      <c r="C1177" s="30">
        <f t="shared" ref="C1177:E1177" si="355">SUM(C1178:C1179)</f>
        <v>0</v>
      </c>
      <c r="D1177" s="30">
        <f t="shared" si="355"/>
        <v>297425000</v>
      </c>
      <c r="E1177" s="30">
        <f t="shared" si="355"/>
        <v>0</v>
      </c>
      <c r="F1177" s="31">
        <f t="shared" si="348"/>
        <v>297425000</v>
      </c>
    </row>
    <row r="1178" spans="1:6" ht="15.75">
      <c r="A1178" s="32" t="s">
        <v>10</v>
      </c>
      <c r="B1178" s="33" t="s">
        <v>11</v>
      </c>
      <c r="C1178" s="34">
        <v>0</v>
      </c>
      <c r="D1178" s="34">
        <v>2425000</v>
      </c>
      <c r="E1178" s="34">
        <v>0</v>
      </c>
      <c r="F1178" s="35">
        <f t="shared" si="348"/>
        <v>2425000</v>
      </c>
    </row>
    <row r="1179" spans="1:6" ht="15.75">
      <c r="A1179" s="32" t="s">
        <v>83</v>
      </c>
      <c r="B1179" s="33" t="s">
        <v>84</v>
      </c>
      <c r="C1179" s="34">
        <v>0</v>
      </c>
      <c r="D1179" s="34">
        <v>295000000</v>
      </c>
      <c r="E1179" s="34">
        <v>0</v>
      </c>
      <c r="F1179" s="35">
        <f t="shared" si="348"/>
        <v>295000000</v>
      </c>
    </row>
    <row r="1180" spans="1:6" s="6" customFormat="1" ht="31.5">
      <c r="A1180" s="28" t="s">
        <v>20</v>
      </c>
      <c r="B1180" s="29" t="s">
        <v>417</v>
      </c>
      <c r="C1180" s="30">
        <f t="shared" ref="C1180:E1180" si="356">SUM(C1181:C1183)</f>
        <v>0</v>
      </c>
      <c r="D1180" s="30">
        <f t="shared" si="356"/>
        <v>60225000</v>
      </c>
      <c r="E1180" s="30">
        <f t="shared" si="356"/>
        <v>0</v>
      </c>
      <c r="F1180" s="31">
        <f t="shared" si="348"/>
        <v>60225000</v>
      </c>
    </row>
    <row r="1181" spans="1:6" ht="15.75">
      <c r="A1181" s="32" t="s">
        <v>10</v>
      </c>
      <c r="B1181" s="33" t="s">
        <v>11</v>
      </c>
      <c r="C1181" s="34">
        <v>0</v>
      </c>
      <c r="D1181" s="34">
        <v>16525000</v>
      </c>
      <c r="E1181" s="34">
        <v>0</v>
      </c>
      <c r="F1181" s="35">
        <f t="shared" si="348"/>
        <v>16525000</v>
      </c>
    </row>
    <row r="1182" spans="1:6" ht="15.75">
      <c r="A1182" s="32" t="s">
        <v>33</v>
      </c>
      <c r="B1182" s="33" t="s">
        <v>34</v>
      </c>
      <c r="C1182" s="34">
        <v>0</v>
      </c>
      <c r="D1182" s="34">
        <v>16200000</v>
      </c>
      <c r="E1182" s="34">
        <v>0</v>
      </c>
      <c r="F1182" s="35">
        <f t="shared" si="348"/>
        <v>16200000</v>
      </c>
    </row>
    <row r="1183" spans="1:6" ht="15.75">
      <c r="A1183" s="32" t="s">
        <v>12</v>
      </c>
      <c r="B1183" s="33" t="s">
        <v>13</v>
      </c>
      <c r="C1183" s="34">
        <v>0</v>
      </c>
      <c r="D1183" s="34">
        <v>27500000</v>
      </c>
      <c r="E1183" s="34">
        <v>0</v>
      </c>
      <c r="F1183" s="35">
        <f t="shared" si="348"/>
        <v>27500000</v>
      </c>
    </row>
    <row r="1184" spans="1:6" s="6" customFormat="1" ht="31.5">
      <c r="A1184" s="28" t="s">
        <v>94</v>
      </c>
      <c r="B1184" s="29" t="s">
        <v>418</v>
      </c>
      <c r="C1184" s="30">
        <f t="shared" ref="C1184:E1184" si="357">C1185</f>
        <v>0</v>
      </c>
      <c r="D1184" s="30">
        <f t="shared" si="357"/>
        <v>146250000</v>
      </c>
      <c r="E1184" s="30">
        <f t="shared" si="357"/>
        <v>0</v>
      </c>
      <c r="F1184" s="31">
        <f t="shared" si="348"/>
        <v>146250000</v>
      </c>
    </row>
    <row r="1185" spans="1:6" ht="15.75">
      <c r="A1185" s="32" t="s">
        <v>28</v>
      </c>
      <c r="B1185" s="33" t="s">
        <v>29</v>
      </c>
      <c r="C1185" s="34">
        <v>0</v>
      </c>
      <c r="D1185" s="34">
        <v>146250000</v>
      </c>
      <c r="E1185" s="34">
        <v>0</v>
      </c>
      <c r="F1185" s="35">
        <f t="shared" si="348"/>
        <v>146250000</v>
      </c>
    </row>
    <row r="1186" spans="1:6" s="6" customFormat="1" ht="15.75">
      <c r="A1186" s="28" t="s">
        <v>177</v>
      </c>
      <c r="B1186" s="29" t="s">
        <v>411</v>
      </c>
      <c r="C1186" s="30">
        <f t="shared" ref="C1186:E1186" si="358">C1187</f>
        <v>0</v>
      </c>
      <c r="D1186" s="30">
        <f t="shared" si="358"/>
        <v>500000</v>
      </c>
      <c r="E1186" s="30">
        <f t="shared" si="358"/>
        <v>0</v>
      </c>
      <c r="F1186" s="31">
        <f t="shared" si="348"/>
        <v>500000</v>
      </c>
    </row>
    <row r="1187" spans="1:6" ht="15.75">
      <c r="A1187" s="32" t="s">
        <v>28</v>
      </c>
      <c r="B1187" s="33" t="s">
        <v>29</v>
      </c>
      <c r="C1187" s="34">
        <v>0</v>
      </c>
      <c r="D1187" s="34">
        <v>500000</v>
      </c>
      <c r="E1187" s="34">
        <v>0</v>
      </c>
      <c r="F1187" s="35">
        <f t="shared" si="348"/>
        <v>500000</v>
      </c>
    </row>
    <row r="1188" spans="1:6" s="6" customFormat="1" ht="15.75">
      <c r="A1188" s="28" t="s">
        <v>419</v>
      </c>
      <c r="B1188" s="29" t="s">
        <v>420</v>
      </c>
      <c r="C1188" s="30">
        <f t="shared" ref="C1188:E1188" si="359">SUM(C1189,C1191,C1194,C1198,C1200)</f>
        <v>0</v>
      </c>
      <c r="D1188" s="30">
        <f t="shared" si="359"/>
        <v>532475000</v>
      </c>
      <c r="E1188" s="30">
        <f t="shared" si="359"/>
        <v>0</v>
      </c>
      <c r="F1188" s="31">
        <f t="shared" si="348"/>
        <v>532475000</v>
      </c>
    </row>
    <row r="1189" spans="1:6" s="6" customFormat="1" ht="31.5">
      <c r="A1189" s="28" t="s">
        <v>8</v>
      </c>
      <c r="B1189" s="29" t="s">
        <v>421</v>
      </c>
      <c r="C1189" s="30">
        <f t="shared" ref="C1189:E1189" si="360">C1190</f>
        <v>0</v>
      </c>
      <c r="D1189" s="30">
        <f t="shared" si="360"/>
        <v>1800000</v>
      </c>
      <c r="E1189" s="30">
        <f t="shared" si="360"/>
        <v>0</v>
      </c>
      <c r="F1189" s="31">
        <f t="shared" si="348"/>
        <v>1800000</v>
      </c>
    </row>
    <row r="1190" spans="1:6" ht="15.75">
      <c r="A1190" s="32" t="s">
        <v>10</v>
      </c>
      <c r="B1190" s="33" t="s">
        <v>11</v>
      </c>
      <c r="C1190" s="34">
        <v>0</v>
      </c>
      <c r="D1190" s="34">
        <v>1800000</v>
      </c>
      <c r="E1190" s="34">
        <v>0</v>
      </c>
      <c r="F1190" s="35">
        <f t="shared" si="348"/>
        <v>1800000</v>
      </c>
    </row>
    <row r="1191" spans="1:6" s="6" customFormat="1" ht="15.75">
      <c r="A1191" s="28" t="s">
        <v>14</v>
      </c>
      <c r="B1191" s="29" t="s">
        <v>420</v>
      </c>
      <c r="C1191" s="30">
        <f t="shared" ref="C1191:E1191" si="361">SUM(C1192:C1193)</f>
        <v>0</v>
      </c>
      <c r="D1191" s="30">
        <f t="shared" si="361"/>
        <v>312450000</v>
      </c>
      <c r="E1191" s="30">
        <f t="shared" si="361"/>
        <v>0</v>
      </c>
      <c r="F1191" s="31">
        <f t="shared" si="348"/>
        <v>312450000</v>
      </c>
    </row>
    <row r="1192" spans="1:6" ht="15.75">
      <c r="A1192" s="32" t="s">
        <v>10</v>
      </c>
      <c r="B1192" s="33" t="s">
        <v>11</v>
      </c>
      <c r="C1192" s="34">
        <v>0</v>
      </c>
      <c r="D1192" s="34">
        <v>2450000</v>
      </c>
      <c r="E1192" s="34">
        <v>0</v>
      </c>
      <c r="F1192" s="35">
        <f t="shared" si="348"/>
        <v>2450000</v>
      </c>
    </row>
    <row r="1193" spans="1:6" ht="15.75">
      <c r="A1193" s="32" t="s">
        <v>83</v>
      </c>
      <c r="B1193" s="33" t="s">
        <v>84</v>
      </c>
      <c r="C1193" s="34">
        <v>0</v>
      </c>
      <c r="D1193" s="34">
        <v>310000000</v>
      </c>
      <c r="E1193" s="34">
        <v>0</v>
      </c>
      <c r="F1193" s="35">
        <f t="shared" si="348"/>
        <v>310000000</v>
      </c>
    </row>
    <row r="1194" spans="1:6" s="6" customFormat="1" ht="31.5">
      <c r="A1194" s="28" t="s">
        <v>20</v>
      </c>
      <c r="B1194" s="29" t="s">
        <v>422</v>
      </c>
      <c r="C1194" s="30">
        <f t="shared" ref="C1194:E1194" si="362">SUM(C1195:C1197)</f>
        <v>0</v>
      </c>
      <c r="D1194" s="30">
        <f t="shared" si="362"/>
        <v>60225000</v>
      </c>
      <c r="E1194" s="30">
        <f t="shared" si="362"/>
        <v>0</v>
      </c>
      <c r="F1194" s="31">
        <f t="shared" si="348"/>
        <v>60225000</v>
      </c>
    </row>
    <row r="1195" spans="1:6" ht="15.75">
      <c r="A1195" s="32" t="s">
        <v>10</v>
      </c>
      <c r="B1195" s="33" t="s">
        <v>11</v>
      </c>
      <c r="C1195" s="34">
        <v>0</v>
      </c>
      <c r="D1195" s="34">
        <v>16525000</v>
      </c>
      <c r="E1195" s="34">
        <v>0</v>
      </c>
      <c r="F1195" s="35">
        <f t="shared" si="348"/>
        <v>16525000</v>
      </c>
    </row>
    <row r="1196" spans="1:6" ht="15.75">
      <c r="A1196" s="32" t="s">
        <v>33</v>
      </c>
      <c r="B1196" s="33" t="s">
        <v>34</v>
      </c>
      <c r="C1196" s="34">
        <v>0</v>
      </c>
      <c r="D1196" s="34">
        <v>16200000</v>
      </c>
      <c r="E1196" s="34">
        <v>0</v>
      </c>
      <c r="F1196" s="35">
        <f t="shared" si="348"/>
        <v>16200000</v>
      </c>
    </row>
    <row r="1197" spans="1:6" ht="15.75">
      <c r="A1197" s="32" t="s">
        <v>12</v>
      </c>
      <c r="B1197" s="33" t="s">
        <v>13</v>
      </c>
      <c r="C1197" s="34">
        <v>0</v>
      </c>
      <c r="D1197" s="34">
        <v>27500000</v>
      </c>
      <c r="E1197" s="34">
        <v>0</v>
      </c>
      <c r="F1197" s="35">
        <f t="shared" si="348"/>
        <v>27500000</v>
      </c>
    </row>
    <row r="1198" spans="1:6" s="6" customFormat="1" ht="31.5">
      <c r="A1198" s="28" t="s">
        <v>94</v>
      </c>
      <c r="B1198" s="29" t="s">
        <v>423</v>
      </c>
      <c r="C1198" s="30">
        <f t="shared" ref="C1198:E1198" si="363">C1199</f>
        <v>0</v>
      </c>
      <c r="D1198" s="30">
        <f t="shared" si="363"/>
        <v>157500000</v>
      </c>
      <c r="E1198" s="30">
        <f t="shared" si="363"/>
        <v>0</v>
      </c>
      <c r="F1198" s="31">
        <f t="shared" si="348"/>
        <v>157500000</v>
      </c>
    </row>
    <row r="1199" spans="1:6" ht="15.75">
      <c r="A1199" s="32" t="s">
        <v>28</v>
      </c>
      <c r="B1199" s="33" t="s">
        <v>29</v>
      </c>
      <c r="C1199" s="34">
        <v>0</v>
      </c>
      <c r="D1199" s="34">
        <v>157500000</v>
      </c>
      <c r="E1199" s="34">
        <v>0</v>
      </c>
      <c r="F1199" s="35">
        <f t="shared" si="348"/>
        <v>157500000</v>
      </c>
    </row>
    <row r="1200" spans="1:6" s="6" customFormat="1" ht="15.75">
      <c r="A1200" s="28" t="s">
        <v>177</v>
      </c>
      <c r="B1200" s="29" t="s">
        <v>411</v>
      </c>
      <c r="C1200" s="30">
        <f t="shared" ref="C1200:E1200" si="364">C1201</f>
        <v>0</v>
      </c>
      <c r="D1200" s="30">
        <f t="shared" si="364"/>
        <v>500000</v>
      </c>
      <c r="E1200" s="30">
        <f t="shared" si="364"/>
        <v>0</v>
      </c>
      <c r="F1200" s="31">
        <f t="shared" si="348"/>
        <v>500000</v>
      </c>
    </row>
    <row r="1201" spans="1:6" ht="15.75">
      <c r="A1201" s="32" t="s">
        <v>28</v>
      </c>
      <c r="B1201" s="33" t="s">
        <v>29</v>
      </c>
      <c r="C1201" s="34">
        <v>0</v>
      </c>
      <c r="D1201" s="34">
        <v>500000</v>
      </c>
      <c r="E1201" s="34">
        <v>0</v>
      </c>
      <c r="F1201" s="35">
        <f t="shared" si="348"/>
        <v>500000</v>
      </c>
    </row>
    <row r="1202" spans="1:6" s="6" customFormat="1" ht="15.75">
      <c r="A1202" s="28" t="s">
        <v>424</v>
      </c>
      <c r="B1202" s="29" t="s">
        <v>425</v>
      </c>
      <c r="C1202" s="30">
        <f t="shared" ref="C1202:E1202" si="365">SUM(C1203,C1205,C1208,C1212,C1214)</f>
        <v>0</v>
      </c>
      <c r="D1202" s="30">
        <f t="shared" si="365"/>
        <v>506469000</v>
      </c>
      <c r="E1202" s="30">
        <f t="shared" si="365"/>
        <v>0</v>
      </c>
      <c r="F1202" s="31">
        <f t="shared" si="348"/>
        <v>506469000</v>
      </c>
    </row>
    <row r="1203" spans="1:6" s="6" customFormat="1" ht="31.5">
      <c r="A1203" s="28" t="s">
        <v>8</v>
      </c>
      <c r="B1203" s="29" t="s">
        <v>426</v>
      </c>
      <c r="C1203" s="30">
        <f t="shared" ref="C1203:E1203" si="366">C1204</f>
        <v>0</v>
      </c>
      <c r="D1203" s="30">
        <f t="shared" si="366"/>
        <v>1800000</v>
      </c>
      <c r="E1203" s="30">
        <f t="shared" si="366"/>
        <v>0</v>
      </c>
      <c r="F1203" s="31">
        <f t="shared" si="348"/>
        <v>1800000</v>
      </c>
    </row>
    <row r="1204" spans="1:6" ht="15.75">
      <c r="A1204" s="32" t="s">
        <v>10</v>
      </c>
      <c r="B1204" s="33" t="s">
        <v>11</v>
      </c>
      <c r="C1204" s="34">
        <v>0</v>
      </c>
      <c r="D1204" s="34">
        <v>1800000</v>
      </c>
      <c r="E1204" s="34">
        <v>0</v>
      </c>
      <c r="F1204" s="35">
        <f t="shared" si="348"/>
        <v>1800000</v>
      </c>
    </row>
    <row r="1205" spans="1:6" s="6" customFormat="1" ht="15.75">
      <c r="A1205" s="28" t="s">
        <v>14</v>
      </c>
      <c r="B1205" s="29" t="s">
        <v>425</v>
      </c>
      <c r="C1205" s="30">
        <f t="shared" ref="C1205:E1205" si="367">SUM(C1206:C1207)</f>
        <v>0</v>
      </c>
      <c r="D1205" s="30">
        <f t="shared" si="367"/>
        <v>297425000</v>
      </c>
      <c r="E1205" s="30">
        <f t="shared" si="367"/>
        <v>0</v>
      </c>
      <c r="F1205" s="31">
        <f t="shared" si="348"/>
        <v>297425000</v>
      </c>
    </row>
    <row r="1206" spans="1:6" ht="15.75">
      <c r="A1206" s="32" t="s">
        <v>10</v>
      </c>
      <c r="B1206" s="33" t="s">
        <v>11</v>
      </c>
      <c r="C1206" s="34">
        <v>0</v>
      </c>
      <c r="D1206" s="34">
        <v>2425000</v>
      </c>
      <c r="E1206" s="34">
        <v>0</v>
      </c>
      <c r="F1206" s="35">
        <f t="shared" si="348"/>
        <v>2425000</v>
      </c>
    </row>
    <row r="1207" spans="1:6" ht="15.75">
      <c r="A1207" s="32" t="s">
        <v>83</v>
      </c>
      <c r="B1207" s="33" t="s">
        <v>84</v>
      </c>
      <c r="C1207" s="34">
        <v>0</v>
      </c>
      <c r="D1207" s="34">
        <v>295000000</v>
      </c>
      <c r="E1207" s="34">
        <v>0</v>
      </c>
      <c r="F1207" s="35">
        <f t="shared" si="348"/>
        <v>295000000</v>
      </c>
    </row>
    <row r="1208" spans="1:6" s="6" customFormat="1" ht="31.5">
      <c r="A1208" s="28" t="s">
        <v>20</v>
      </c>
      <c r="B1208" s="29" t="s">
        <v>427</v>
      </c>
      <c r="C1208" s="30">
        <f t="shared" ref="C1208:E1208" si="368">SUM(C1209:C1211)</f>
        <v>0</v>
      </c>
      <c r="D1208" s="30">
        <f t="shared" si="368"/>
        <v>60494000</v>
      </c>
      <c r="E1208" s="30">
        <f t="shared" si="368"/>
        <v>0</v>
      </c>
      <c r="F1208" s="31">
        <f t="shared" si="348"/>
        <v>60494000</v>
      </c>
    </row>
    <row r="1209" spans="1:6" ht="15.75">
      <c r="A1209" s="32" t="s">
        <v>10</v>
      </c>
      <c r="B1209" s="33" t="s">
        <v>11</v>
      </c>
      <c r="C1209" s="34">
        <v>0</v>
      </c>
      <c r="D1209" s="34">
        <v>16794000</v>
      </c>
      <c r="E1209" s="34">
        <v>0</v>
      </c>
      <c r="F1209" s="35">
        <f t="shared" si="348"/>
        <v>16794000</v>
      </c>
    </row>
    <row r="1210" spans="1:6" ht="15.75">
      <c r="A1210" s="32" t="s">
        <v>33</v>
      </c>
      <c r="B1210" s="33" t="s">
        <v>34</v>
      </c>
      <c r="C1210" s="34">
        <v>0</v>
      </c>
      <c r="D1210" s="34">
        <v>16200000</v>
      </c>
      <c r="E1210" s="34">
        <v>0</v>
      </c>
      <c r="F1210" s="35">
        <f t="shared" si="348"/>
        <v>16200000</v>
      </c>
    </row>
    <row r="1211" spans="1:6" ht="15.75">
      <c r="A1211" s="32" t="s">
        <v>12</v>
      </c>
      <c r="B1211" s="33" t="s">
        <v>13</v>
      </c>
      <c r="C1211" s="34">
        <v>0</v>
      </c>
      <c r="D1211" s="34">
        <v>27500000</v>
      </c>
      <c r="E1211" s="34">
        <v>0</v>
      </c>
      <c r="F1211" s="35">
        <f t="shared" si="348"/>
        <v>27500000</v>
      </c>
    </row>
    <row r="1212" spans="1:6" s="6" customFormat="1" ht="31.5">
      <c r="A1212" s="28" t="s">
        <v>94</v>
      </c>
      <c r="B1212" s="29" t="s">
        <v>428</v>
      </c>
      <c r="C1212" s="30">
        <f t="shared" ref="C1212:E1212" si="369">C1213</f>
        <v>0</v>
      </c>
      <c r="D1212" s="30">
        <f t="shared" si="369"/>
        <v>146250000</v>
      </c>
      <c r="E1212" s="30">
        <f t="shared" si="369"/>
        <v>0</v>
      </c>
      <c r="F1212" s="31">
        <f t="shared" si="348"/>
        <v>146250000</v>
      </c>
    </row>
    <row r="1213" spans="1:6" ht="15.75">
      <c r="A1213" s="32" t="s">
        <v>28</v>
      </c>
      <c r="B1213" s="33" t="s">
        <v>29</v>
      </c>
      <c r="C1213" s="34">
        <v>0</v>
      </c>
      <c r="D1213" s="34">
        <v>146250000</v>
      </c>
      <c r="E1213" s="34">
        <v>0</v>
      </c>
      <c r="F1213" s="35">
        <f t="shared" si="348"/>
        <v>146250000</v>
      </c>
    </row>
    <row r="1214" spans="1:6" s="6" customFormat="1" ht="15.75">
      <c r="A1214" s="28" t="s">
        <v>177</v>
      </c>
      <c r="B1214" s="29" t="s">
        <v>411</v>
      </c>
      <c r="C1214" s="30">
        <f t="shared" ref="C1214:E1214" si="370">C1215</f>
        <v>0</v>
      </c>
      <c r="D1214" s="30">
        <f t="shared" si="370"/>
        <v>500000</v>
      </c>
      <c r="E1214" s="30">
        <f t="shared" si="370"/>
        <v>0</v>
      </c>
      <c r="F1214" s="31">
        <f t="shared" si="348"/>
        <v>500000</v>
      </c>
    </row>
    <row r="1215" spans="1:6" ht="15.75">
      <c r="A1215" s="32" t="s">
        <v>28</v>
      </c>
      <c r="B1215" s="33" t="s">
        <v>29</v>
      </c>
      <c r="C1215" s="34">
        <v>0</v>
      </c>
      <c r="D1215" s="34">
        <v>500000</v>
      </c>
      <c r="E1215" s="34">
        <v>0</v>
      </c>
      <c r="F1215" s="35">
        <f t="shared" si="348"/>
        <v>500000</v>
      </c>
    </row>
    <row r="1216" spans="1:6" s="6" customFormat="1" ht="15.75">
      <c r="A1216" s="28" t="s">
        <v>429</v>
      </c>
      <c r="B1216" s="29" t="s">
        <v>697</v>
      </c>
      <c r="C1216" s="30">
        <f t="shared" ref="C1216:E1216" si="371">SUM(C1217,C1231)</f>
        <v>0</v>
      </c>
      <c r="D1216" s="30">
        <f t="shared" si="371"/>
        <v>790211000</v>
      </c>
      <c r="E1216" s="30">
        <f t="shared" si="371"/>
        <v>0</v>
      </c>
      <c r="F1216" s="31">
        <f t="shared" si="348"/>
        <v>790211000</v>
      </c>
    </row>
    <row r="1217" spans="1:6" s="6" customFormat="1" ht="31.5">
      <c r="A1217" s="28" t="s">
        <v>431</v>
      </c>
      <c r="B1217" s="29" t="s">
        <v>432</v>
      </c>
      <c r="C1217" s="30">
        <f t="shared" ref="C1217:E1217" si="372">SUM(C1218,C1220,C1223,C1227,C1229)</f>
        <v>0</v>
      </c>
      <c r="D1217" s="30">
        <f t="shared" si="372"/>
        <v>553491000</v>
      </c>
      <c r="E1217" s="30">
        <f t="shared" si="372"/>
        <v>0</v>
      </c>
      <c r="F1217" s="31">
        <f t="shared" si="348"/>
        <v>553491000</v>
      </c>
    </row>
    <row r="1218" spans="1:6" s="6" customFormat="1" ht="15.75">
      <c r="A1218" s="28" t="s">
        <v>8</v>
      </c>
      <c r="B1218" s="29" t="s">
        <v>433</v>
      </c>
      <c r="C1218" s="30">
        <f t="shared" ref="C1218:E1218" si="373">C1219</f>
        <v>0</v>
      </c>
      <c r="D1218" s="30">
        <f t="shared" si="373"/>
        <v>1800000</v>
      </c>
      <c r="E1218" s="30">
        <f t="shared" si="373"/>
        <v>0</v>
      </c>
      <c r="F1218" s="31">
        <f t="shared" si="348"/>
        <v>1800000</v>
      </c>
    </row>
    <row r="1219" spans="1:6" ht="15.75">
      <c r="A1219" s="32" t="s">
        <v>10</v>
      </c>
      <c r="B1219" s="33" t="s">
        <v>11</v>
      </c>
      <c r="C1219" s="34">
        <v>0</v>
      </c>
      <c r="D1219" s="34">
        <v>1800000</v>
      </c>
      <c r="E1219" s="34">
        <v>0</v>
      </c>
      <c r="F1219" s="35">
        <f t="shared" si="348"/>
        <v>1800000</v>
      </c>
    </row>
    <row r="1220" spans="1:6" s="6" customFormat="1" ht="15.75">
      <c r="A1220" s="28" t="s">
        <v>14</v>
      </c>
      <c r="B1220" s="29" t="s">
        <v>434</v>
      </c>
      <c r="C1220" s="30">
        <f t="shared" ref="C1220:E1220" si="374">SUM(C1221:C1222)</f>
        <v>0</v>
      </c>
      <c r="D1220" s="30">
        <f t="shared" si="374"/>
        <v>136462000</v>
      </c>
      <c r="E1220" s="30">
        <f t="shared" si="374"/>
        <v>0</v>
      </c>
      <c r="F1220" s="31">
        <f t="shared" si="348"/>
        <v>136462000</v>
      </c>
    </row>
    <row r="1221" spans="1:6" ht="15.75">
      <c r="A1221" s="32" t="s">
        <v>10</v>
      </c>
      <c r="B1221" s="33" t="s">
        <v>11</v>
      </c>
      <c r="C1221" s="34">
        <v>0</v>
      </c>
      <c r="D1221" s="34">
        <v>1462000</v>
      </c>
      <c r="E1221" s="34">
        <v>0</v>
      </c>
      <c r="F1221" s="35">
        <f t="shared" si="348"/>
        <v>1462000</v>
      </c>
    </row>
    <row r="1222" spans="1:6" ht="15.75">
      <c r="A1222" s="32" t="s">
        <v>83</v>
      </c>
      <c r="B1222" s="33" t="s">
        <v>84</v>
      </c>
      <c r="C1222" s="34">
        <v>0</v>
      </c>
      <c r="D1222" s="34">
        <v>135000000</v>
      </c>
      <c r="E1222" s="34">
        <v>0</v>
      </c>
      <c r="F1222" s="35">
        <f t="shared" si="348"/>
        <v>135000000</v>
      </c>
    </row>
    <row r="1223" spans="1:6" s="6" customFormat="1" ht="15.75">
      <c r="A1223" s="28" t="s">
        <v>20</v>
      </c>
      <c r="B1223" s="29" t="s">
        <v>435</v>
      </c>
      <c r="C1223" s="30">
        <f t="shared" ref="C1223:E1223" si="375">SUM(C1224:C1226)</f>
        <v>0</v>
      </c>
      <c r="D1223" s="30">
        <f t="shared" si="375"/>
        <v>302229000</v>
      </c>
      <c r="E1223" s="30">
        <f t="shared" si="375"/>
        <v>0</v>
      </c>
      <c r="F1223" s="31">
        <f t="shared" si="348"/>
        <v>302229000</v>
      </c>
    </row>
    <row r="1224" spans="1:6" ht="15.75">
      <c r="A1224" s="32" t="s">
        <v>10</v>
      </c>
      <c r="B1224" s="33" t="s">
        <v>11</v>
      </c>
      <c r="C1224" s="34">
        <v>0</v>
      </c>
      <c r="D1224" s="34">
        <v>26650000</v>
      </c>
      <c r="E1224" s="34">
        <v>0</v>
      </c>
      <c r="F1224" s="35">
        <f t="shared" si="348"/>
        <v>26650000</v>
      </c>
    </row>
    <row r="1225" spans="1:6" ht="15.75">
      <c r="A1225" s="32" t="s">
        <v>33</v>
      </c>
      <c r="B1225" s="33" t="s">
        <v>34</v>
      </c>
      <c r="C1225" s="34">
        <v>0</v>
      </c>
      <c r="D1225" s="34">
        <v>42000000</v>
      </c>
      <c r="E1225" s="34">
        <v>0</v>
      </c>
      <c r="F1225" s="35">
        <f t="shared" si="348"/>
        <v>42000000</v>
      </c>
    </row>
    <row r="1226" spans="1:6" ht="15.75">
      <c r="A1226" s="32" t="s">
        <v>12</v>
      </c>
      <c r="B1226" s="33" t="s">
        <v>13</v>
      </c>
      <c r="C1226" s="34">
        <v>0</v>
      </c>
      <c r="D1226" s="34">
        <v>233579000</v>
      </c>
      <c r="E1226" s="34">
        <v>0</v>
      </c>
      <c r="F1226" s="35">
        <f t="shared" ref="F1226:F1289" si="376">SUM(C1226:E1226)</f>
        <v>233579000</v>
      </c>
    </row>
    <row r="1227" spans="1:6" s="6" customFormat="1" ht="15.75">
      <c r="A1227" s="28" t="s">
        <v>94</v>
      </c>
      <c r="B1227" s="29" t="s">
        <v>436</v>
      </c>
      <c r="C1227" s="30">
        <f t="shared" ref="C1227:E1227" si="377">C1228</f>
        <v>0</v>
      </c>
      <c r="D1227" s="30">
        <f t="shared" si="377"/>
        <v>112500000</v>
      </c>
      <c r="E1227" s="30">
        <f t="shared" si="377"/>
        <v>0</v>
      </c>
      <c r="F1227" s="31">
        <f t="shared" si="376"/>
        <v>112500000</v>
      </c>
    </row>
    <row r="1228" spans="1:6" ht="15.75">
      <c r="A1228" s="32" t="s">
        <v>28</v>
      </c>
      <c r="B1228" s="33" t="s">
        <v>29</v>
      </c>
      <c r="C1228" s="34">
        <v>0</v>
      </c>
      <c r="D1228" s="34">
        <v>112500000</v>
      </c>
      <c r="E1228" s="34">
        <v>0</v>
      </c>
      <c r="F1228" s="35">
        <f t="shared" si="376"/>
        <v>112500000</v>
      </c>
    </row>
    <row r="1229" spans="1:6" s="6" customFormat="1" ht="15.75">
      <c r="A1229" s="28" t="s">
        <v>177</v>
      </c>
      <c r="B1229" s="29" t="s">
        <v>411</v>
      </c>
      <c r="C1229" s="30">
        <f t="shared" ref="C1229:E1229" si="378">C1230</f>
        <v>0</v>
      </c>
      <c r="D1229" s="30">
        <f t="shared" si="378"/>
        <v>500000</v>
      </c>
      <c r="E1229" s="30">
        <f t="shared" si="378"/>
        <v>0</v>
      </c>
      <c r="F1229" s="31">
        <f t="shared" si="376"/>
        <v>500000</v>
      </c>
    </row>
    <row r="1230" spans="1:6" ht="15.75">
      <c r="A1230" s="32" t="s">
        <v>28</v>
      </c>
      <c r="B1230" s="33" t="s">
        <v>29</v>
      </c>
      <c r="C1230" s="34">
        <v>0</v>
      </c>
      <c r="D1230" s="34">
        <v>500000</v>
      </c>
      <c r="E1230" s="34">
        <v>0</v>
      </c>
      <c r="F1230" s="35">
        <f t="shared" si="376"/>
        <v>500000</v>
      </c>
    </row>
    <row r="1231" spans="1:6" s="6" customFormat="1" ht="31.5">
      <c r="A1231" s="28" t="s">
        <v>437</v>
      </c>
      <c r="B1231" s="29" t="s">
        <v>438</v>
      </c>
      <c r="C1231" s="30">
        <f t="shared" ref="C1231:E1231" si="379">SUM(C1232,C1234,C1237,C1241,C1243)</f>
        <v>0</v>
      </c>
      <c r="D1231" s="30">
        <f t="shared" si="379"/>
        <v>236720000</v>
      </c>
      <c r="E1231" s="30">
        <f t="shared" si="379"/>
        <v>0</v>
      </c>
      <c r="F1231" s="31">
        <f t="shared" si="376"/>
        <v>236720000</v>
      </c>
    </row>
    <row r="1232" spans="1:6" s="6" customFormat="1" ht="15.75">
      <c r="A1232" s="28" t="s">
        <v>8</v>
      </c>
      <c r="B1232" s="29" t="s">
        <v>439</v>
      </c>
      <c r="C1232" s="30">
        <f t="shared" ref="C1232:E1232" si="380">C1233</f>
        <v>0</v>
      </c>
      <c r="D1232" s="30">
        <f t="shared" si="380"/>
        <v>1800000</v>
      </c>
      <c r="E1232" s="30">
        <f t="shared" si="380"/>
        <v>0</v>
      </c>
      <c r="F1232" s="31">
        <f t="shared" si="376"/>
        <v>1800000</v>
      </c>
    </row>
    <row r="1233" spans="1:6" ht="15.75">
      <c r="A1233" s="32" t="s">
        <v>10</v>
      </c>
      <c r="B1233" s="33" t="s">
        <v>11</v>
      </c>
      <c r="C1233" s="34">
        <v>0</v>
      </c>
      <c r="D1233" s="34">
        <v>1800000</v>
      </c>
      <c r="E1233" s="34">
        <v>0</v>
      </c>
      <c r="F1233" s="35">
        <f t="shared" si="376"/>
        <v>1800000</v>
      </c>
    </row>
    <row r="1234" spans="1:6" s="6" customFormat="1" ht="15.75">
      <c r="A1234" s="28" t="s">
        <v>14</v>
      </c>
      <c r="B1234" s="29" t="s">
        <v>440</v>
      </c>
      <c r="C1234" s="30">
        <f t="shared" ref="C1234:E1234" si="381">SUM(C1235:C1236)</f>
        <v>0</v>
      </c>
      <c r="D1234" s="30">
        <f t="shared" si="381"/>
        <v>56145000</v>
      </c>
      <c r="E1234" s="30">
        <f t="shared" si="381"/>
        <v>0</v>
      </c>
      <c r="F1234" s="31">
        <f t="shared" si="376"/>
        <v>56145000</v>
      </c>
    </row>
    <row r="1235" spans="1:6" ht="15.75">
      <c r="A1235" s="32" t="s">
        <v>10</v>
      </c>
      <c r="B1235" s="33" t="s">
        <v>11</v>
      </c>
      <c r="C1235" s="34">
        <v>0</v>
      </c>
      <c r="D1235" s="34">
        <v>2145000</v>
      </c>
      <c r="E1235" s="34">
        <v>0</v>
      </c>
      <c r="F1235" s="35">
        <f t="shared" si="376"/>
        <v>2145000</v>
      </c>
    </row>
    <row r="1236" spans="1:6" ht="15.75">
      <c r="A1236" s="32" t="s">
        <v>83</v>
      </c>
      <c r="B1236" s="33" t="s">
        <v>84</v>
      </c>
      <c r="C1236" s="34">
        <v>0</v>
      </c>
      <c r="D1236" s="34">
        <v>54000000</v>
      </c>
      <c r="E1236" s="34">
        <v>0</v>
      </c>
      <c r="F1236" s="35">
        <f t="shared" si="376"/>
        <v>54000000</v>
      </c>
    </row>
    <row r="1237" spans="1:6" s="6" customFormat="1" ht="15.75">
      <c r="A1237" s="28" t="s">
        <v>20</v>
      </c>
      <c r="B1237" s="29" t="s">
        <v>441</v>
      </c>
      <c r="C1237" s="30">
        <f t="shared" ref="C1237:E1237" si="382">SUM(C1238:C1240)</f>
        <v>0</v>
      </c>
      <c r="D1237" s="30">
        <f t="shared" si="382"/>
        <v>88275000</v>
      </c>
      <c r="E1237" s="30">
        <f t="shared" si="382"/>
        <v>0</v>
      </c>
      <c r="F1237" s="31">
        <f t="shared" si="376"/>
        <v>88275000</v>
      </c>
    </row>
    <row r="1238" spans="1:6" ht="15.75">
      <c r="A1238" s="32" t="s">
        <v>10</v>
      </c>
      <c r="B1238" s="33" t="s">
        <v>11</v>
      </c>
      <c r="C1238" s="34">
        <v>0</v>
      </c>
      <c r="D1238" s="34">
        <v>27775000</v>
      </c>
      <c r="E1238" s="34">
        <v>0</v>
      </c>
      <c r="F1238" s="35">
        <f t="shared" si="376"/>
        <v>27775000</v>
      </c>
    </row>
    <row r="1239" spans="1:6" ht="15.75">
      <c r="A1239" s="32" t="s">
        <v>33</v>
      </c>
      <c r="B1239" s="33" t="s">
        <v>34</v>
      </c>
      <c r="C1239" s="34">
        <v>0</v>
      </c>
      <c r="D1239" s="34">
        <v>16200000</v>
      </c>
      <c r="E1239" s="34">
        <v>0</v>
      </c>
      <c r="F1239" s="35">
        <f t="shared" si="376"/>
        <v>16200000</v>
      </c>
    </row>
    <row r="1240" spans="1:6" ht="15.75">
      <c r="A1240" s="32" t="s">
        <v>12</v>
      </c>
      <c r="B1240" s="33" t="s">
        <v>13</v>
      </c>
      <c r="C1240" s="34">
        <v>0</v>
      </c>
      <c r="D1240" s="34">
        <v>44300000</v>
      </c>
      <c r="E1240" s="34">
        <v>0</v>
      </c>
      <c r="F1240" s="35">
        <f t="shared" si="376"/>
        <v>44300000</v>
      </c>
    </row>
    <row r="1241" spans="1:6" s="6" customFormat="1" ht="15.75">
      <c r="A1241" s="28" t="s">
        <v>94</v>
      </c>
      <c r="B1241" s="29" t="s">
        <v>442</v>
      </c>
      <c r="C1241" s="30">
        <f t="shared" ref="C1241:E1241" si="383">C1242</f>
        <v>0</v>
      </c>
      <c r="D1241" s="30">
        <f t="shared" si="383"/>
        <v>90000000</v>
      </c>
      <c r="E1241" s="30">
        <f t="shared" si="383"/>
        <v>0</v>
      </c>
      <c r="F1241" s="31">
        <f t="shared" si="376"/>
        <v>90000000</v>
      </c>
    </row>
    <row r="1242" spans="1:6" ht="15.75">
      <c r="A1242" s="32" t="s">
        <v>28</v>
      </c>
      <c r="B1242" s="33" t="s">
        <v>29</v>
      </c>
      <c r="C1242" s="34">
        <v>0</v>
      </c>
      <c r="D1242" s="34">
        <v>90000000</v>
      </c>
      <c r="E1242" s="34">
        <v>0</v>
      </c>
      <c r="F1242" s="35">
        <f t="shared" si="376"/>
        <v>90000000</v>
      </c>
    </row>
    <row r="1243" spans="1:6" s="6" customFormat="1" ht="15.75">
      <c r="A1243" s="28" t="s">
        <v>177</v>
      </c>
      <c r="B1243" s="29" t="s">
        <v>443</v>
      </c>
      <c r="C1243" s="30">
        <f t="shared" ref="C1243:E1243" si="384">C1244</f>
        <v>0</v>
      </c>
      <c r="D1243" s="30">
        <f t="shared" si="384"/>
        <v>500000</v>
      </c>
      <c r="E1243" s="30">
        <f t="shared" si="384"/>
        <v>0</v>
      </c>
      <c r="F1243" s="31">
        <f t="shared" si="376"/>
        <v>500000</v>
      </c>
    </row>
    <row r="1244" spans="1:6" ht="15.75">
      <c r="A1244" s="32" t="s">
        <v>28</v>
      </c>
      <c r="B1244" s="33" t="s">
        <v>29</v>
      </c>
      <c r="C1244" s="34">
        <v>0</v>
      </c>
      <c r="D1244" s="34">
        <v>500000</v>
      </c>
      <c r="E1244" s="34">
        <v>0</v>
      </c>
      <c r="F1244" s="35">
        <f t="shared" si="376"/>
        <v>500000</v>
      </c>
    </row>
    <row r="1245" spans="1:6" s="6" customFormat="1" ht="15.75">
      <c r="A1245" s="28" t="s">
        <v>444</v>
      </c>
      <c r="B1245" s="29" t="s">
        <v>698</v>
      </c>
      <c r="C1245" s="30">
        <f t="shared" ref="C1245:E1245" si="385">SUM(C1246,C1277)</f>
        <v>0</v>
      </c>
      <c r="D1245" s="30">
        <f t="shared" si="385"/>
        <v>812618000</v>
      </c>
      <c r="E1245" s="30">
        <f t="shared" si="385"/>
        <v>0</v>
      </c>
      <c r="F1245" s="31">
        <f t="shared" si="376"/>
        <v>812618000</v>
      </c>
    </row>
    <row r="1246" spans="1:6" s="6" customFormat="1" ht="31.5">
      <c r="A1246" s="28" t="s">
        <v>446</v>
      </c>
      <c r="B1246" s="29" t="s">
        <v>447</v>
      </c>
      <c r="C1246" s="30">
        <f t="shared" ref="C1246:E1246" si="386">SUM(C1247,C1261,C1273,C1275)</f>
        <v>0</v>
      </c>
      <c r="D1246" s="30">
        <f t="shared" si="386"/>
        <v>588163000</v>
      </c>
      <c r="E1246" s="30">
        <f t="shared" si="386"/>
        <v>0</v>
      </c>
      <c r="F1246" s="31">
        <f t="shared" si="376"/>
        <v>588163000</v>
      </c>
    </row>
    <row r="1247" spans="1:6" s="6" customFormat="1" ht="15.75">
      <c r="A1247" s="28" t="s">
        <v>8</v>
      </c>
      <c r="B1247" s="29" t="s">
        <v>448</v>
      </c>
      <c r="C1247" s="30">
        <f t="shared" ref="C1247:E1247" si="387">SUM(C1248,C1251,C1254,C1257)</f>
        <v>0</v>
      </c>
      <c r="D1247" s="30">
        <f t="shared" si="387"/>
        <v>160225000</v>
      </c>
      <c r="E1247" s="30">
        <f t="shared" si="387"/>
        <v>0</v>
      </c>
      <c r="F1247" s="31">
        <f t="shared" si="376"/>
        <v>160225000</v>
      </c>
    </row>
    <row r="1248" spans="1:6" ht="31.5">
      <c r="A1248" s="32" t="s">
        <v>16</v>
      </c>
      <c r="B1248" s="33" t="s">
        <v>449</v>
      </c>
      <c r="C1248" s="34">
        <f t="shared" ref="C1248:E1248" si="388">SUM(C1249:C1250)</f>
        <v>0</v>
      </c>
      <c r="D1248" s="34">
        <f t="shared" si="388"/>
        <v>25516000</v>
      </c>
      <c r="E1248" s="34">
        <f t="shared" si="388"/>
        <v>0</v>
      </c>
      <c r="F1248" s="35">
        <f t="shared" si="376"/>
        <v>25516000</v>
      </c>
    </row>
    <row r="1249" spans="1:6" ht="15.75">
      <c r="A1249" s="32" t="s">
        <v>10</v>
      </c>
      <c r="B1249" s="33" t="s">
        <v>11</v>
      </c>
      <c r="C1249" s="34">
        <v>0</v>
      </c>
      <c r="D1249" s="34">
        <v>6700000</v>
      </c>
      <c r="E1249" s="34">
        <v>0</v>
      </c>
      <c r="F1249" s="35">
        <f t="shared" si="376"/>
        <v>6700000</v>
      </c>
    </row>
    <row r="1250" spans="1:6" ht="15.75">
      <c r="A1250" s="32" t="s">
        <v>12</v>
      </c>
      <c r="B1250" s="33" t="s">
        <v>13</v>
      </c>
      <c r="C1250" s="34">
        <v>0</v>
      </c>
      <c r="D1250" s="34">
        <v>18816000</v>
      </c>
      <c r="E1250" s="34">
        <v>0</v>
      </c>
      <c r="F1250" s="35">
        <f t="shared" si="376"/>
        <v>18816000</v>
      </c>
    </row>
    <row r="1251" spans="1:6" ht="15.75">
      <c r="A1251" s="32" t="s">
        <v>18</v>
      </c>
      <c r="B1251" s="33" t="s">
        <v>450</v>
      </c>
      <c r="C1251" s="34">
        <f t="shared" ref="C1251:E1251" si="389">SUM(C1252:C1253)</f>
        <v>0</v>
      </c>
      <c r="D1251" s="34">
        <f t="shared" si="389"/>
        <v>26620000</v>
      </c>
      <c r="E1251" s="34">
        <f t="shared" si="389"/>
        <v>0</v>
      </c>
      <c r="F1251" s="35">
        <f t="shared" si="376"/>
        <v>26620000</v>
      </c>
    </row>
    <row r="1252" spans="1:6" ht="15.75">
      <c r="A1252" s="32" t="s">
        <v>10</v>
      </c>
      <c r="B1252" s="33" t="s">
        <v>11</v>
      </c>
      <c r="C1252" s="34">
        <v>0</v>
      </c>
      <c r="D1252" s="34">
        <v>6700000</v>
      </c>
      <c r="E1252" s="34">
        <v>0</v>
      </c>
      <c r="F1252" s="35">
        <f t="shared" si="376"/>
        <v>6700000</v>
      </c>
    </row>
    <row r="1253" spans="1:6" ht="15.75">
      <c r="A1253" s="32" t="s">
        <v>12</v>
      </c>
      <c r="B1253" s="33" t="s">
        <v>13</v>
      </c>
      <c r="C1253" s="34">
        <v>0</v>
      </c>
      <c r="D1253" s="34">
        <v>19920000</v>
      </c>
      <c r="E1253" s="34">
        <v>0</v>
      </c>
      <c r="F1253" s="35">
        <f t="shared" si="376"/>
        <v>19920000</v>
      </c>
    </row>
    <row r="1254" spans="1:6" ht="31.5">
      <c r="A1254" s="32" t="s">
        <v>42</v>
      </c>
      <c r="B1254" s="33" t="s">
        <v>451</v>
      </c>
      <c r="C1254" s="34">
        <f t="shared" ref="C1254:E1254" si="390">SUM(C1255:C1256)</f>
        <v>0</v>
      </c>
      <c r="D1254" s="34">
        <f t="shared" si="390"/>
        <v>38999000</v>
      </c>
      <c r="E1254" s="34">
        <f t="shared" si="390"/>
        <v>0</v>
      </c>
      <c r="F1254" s="35">
        <f t="shared" si="376"/>
        <v>38999000</v>
      </c>
    </row>
    <row r="1255" spans="1:6" ht="15.75">
      <c r="A1255" s="32" t="s">
        <v>10</v>
      </c>
      <c r="B1255" s="33" t="s">
        <v>11</v>
      </c>
      <c r="C1255" s="34">
        <v>0</v>
      </c>
      <c r="D1255" s="34">
        <v>1250000</v>
      </c>
      <c r="E1255" s="34">
        <v>0</v>
      </c>
      <c r="F1255" s="35">
        <f t="shared" si="376"/>
        <v>1250000</v>
      </c>
    </row>
    <row r="1256" spans="1:6" ht="15.75">
      <c r="A1256" s="32" t="s">
        <v>12</v>
      </c>
      <c r="B1256" s="33" t="s">
        <v>13</v>
      </c>
      <c r="C1256" s="34">
        <v>0</v>
      </c>
      <c r="D1256" s="34">
        <v>37749000</v>
      </c>
      <c r="E1256" s="34">
        <v>0</v>
      </c>
      <c r="F1256" s="35">
        <f t="shared" si="376"/>
        <v>37749000</v>
      </c>
    </row>
    <row r="1257" spans="1:6" ht="31.5">
      <c r="A1257" s="32" t="s">
        <v>44</v>
      </c>
      <c r="B1257" s="33" t="s">
        <v>452</v>
      </c>
      <c r="C1257" s="34">
        <f t="shared" ref="C1257:E1257" si="391">SUM(C1258:C1260)</f>
        <v>0</v>
      </c>
      <c r="D1257" s="34">
        <f t="shared" si="391"/>
        <v>69090000</v>
      </c>
      <c r="E1257" s="34">
        <f t="shared" si="391"/>
        <v>0</v>
      </c>
      <c r="F1257" s="35">
        <f t="shared" si="376"/>
        <v>69090000</v>
      </c>
    </row>
    <row r="1258" spans="1:6" ht="15.75">
      <c r="A1258" s="32" t="s">
        <v>10</v>
      </c>
      <c r="B1258" s="33" t="s">
        <v>11</v>
      </c>
      <c r="C1258" s="34">
        <v>0</v>
      </c>
      <c r="D1258" s="34">
        <v>10880000</v>
      </c>
      <c r="E1258" s="34">
        <v>0</v>
      </c>
      <c r="F1258" s="35">
        <f t="shared" si="376"/>
        <v>10880000</v>
      </c>
    </row>
    <row r="1259" spans="1:6" ht="15.75">
      <c r="A1259" s="32" t="s">
        <v>77</v>
      </c>
      <c r="B1259" s="33" t="s">
        <v>78</v>
      </c>
      <c r="C1259" s="34">
        <v>0</v>
      </c>
      <c r="D1259" s="34">
        <v>5130000</v>
      </c>
      <c r="E1259" s="34">
        <v>0</v>
      </c>
      <c r="F1259" s="35">
        <f t="shared" si="376"/>
        <v>5130000</v>
      </c>
    </row>
    <row r="1260" spans="1:6" ht="15.75">
      <c r="A1260" s="32" t="s">
        <v>12</v>
      </c>
      <c r="B1260" s="33" t="s">
        <v>13</v>
      </c>
      <c r="C1260" s="34">
        <v>0</v>
      </c>
      <c r="D1260" s="34">
        <v>53080000</v>
      </c>
      <c r="E1260" s="34">
        <v>0</v>
      </c>
      <c r="F1260" s="35">
        <f t="shared" si="376"/>
        <v>53080000</v>
      </c>
    </row>
    <row r="1261" spans="1:6" s="6" customFormat="1" ht="15.75">
      <c r="A1261" s="28" t="s">
        <v>14</v>
      </c>
      <c r="B1261" s="29" t="s">
        <v>453</v>
      </c>
      <c r="C1261" s="30">
        <f t="shared" ref="C1261:E1261" si="392">SUM(C1262,C1265,C1268)</f>
        <v>0</v>
      </c>
      <c r="D1261" s="30">
        <f t="shared" si="392"/>
        <v>401700000</v>
      </c>
      <c r="E1261" s="30">
        <f t="shared" si="392"/>
        <v>0</v>
      </c>
      <c r="F1261" s="31">
        <f t="shared" si="376"/>
        <v>401700000</v>
      </c>
    </row>
    <row r="1262" spans="1:6" ht="31.5">
      <c r="A1262" s="32" t="s">
        <v>16</v>
      </c>
      <c r="B1262" s="33" t="s">
        <v>454</v>
      </c>
      <c r="C1262" s="34">
        <f t="shared" ref="C1262:E1262" si="393">SUM(C1263:C1264)</f>
        <v>0</v>
      </c>
      <c r="D1262" s="34">
        <f t="shared" si="393"/>
        <v>52832000</v>
      </c>
      <c r="E1262" s="34">
        <f t="shared" si="393"/>
        <v>0</v>
      </c>
      <c r="F1262" s="35">
        <f t="shared" si="376"/>
        <v>52832000</v>
      </c>
    </row>
    <row r="1263" spans="1:6" ht="15.75">
      <c r="A1263" s="32" t="s">
        <v>10</v>
      </c>
      <c r="B1263" s="33" t="s">
        <v>11</v>
      </c>
      <c r="C1263" s="34">
        <v>0</v>
      </c>
      <c r="D1263" s="34">
        <v>18800000</v>
      </c>
      <c r="E1263" s="34">
        <v>0</v>
      </c>
      <c r="F1263" s="35">
        <f t="shared" si="376"/>
        <v>18800000</v>
      </c>
    </row>
    <row r="1264" spans="1:6" ht="15.75">
      <c r="A1264" s="32" t="s">
        <v>12</v>
      </c>
      <c r="B1264" s="33" t="s">
        <v>13</v>
      </c>
      <c r="C1264" s="34">
        <v>0</v>
      </c>
      <c r="D1264" s="34">
        <v>34032000</v>
      </c>
      <c r="E1264" s="34">
        <v>0</v>
      </c>
      <c r="F1264" s="35">
        <f t="shared" si="376"/>
        <v>34032000</v>
      </c>
    </row>
    <row r="1265" spans="1:6" ht="31.5">
      <c r="A1265" s="32" t="s">
        <v>18</v>
      </c>
      <c r="B1265" s="33" t="s">
        <v>455</v>
      </c>
      <c r="C1265" s="34">
        <f t="shared" ref="C1265:E1265" si="394">SUM(C1266:C1267)</f>
        <v>0</v>
      </c>
      <c r="D1265" s="34">
        <f t="shared" si="394"/>
        <v>144092000</v>
      </c>
      <c r="E1265" s="34">
        <f t="shared" si="394"/>
        <v>0</v>
      </c>
      <c r="F1265" s="35">
        <f t="shared" si="376"/>
        <v>144092000</v>
      </c>
    </row>
    <row r="1266" spans="1:6" ht="15.75">
      <c r="A1266" s="32" t="s">
        <v>10</v>
      </c>
      <c r="B1266" s="33" t="s">
        <v>11</v>
      </c>
      <c r="C1266" s="34">
        <v>0</v>
      </c>
      <c r="D1266" s="34">
        <v>6250000</v>
      </c>
      <c r="E1266" s="34">
        <v>0</v>
      </c>
      <c r="F1266" s="35">
        <f t="shared" si="376"/>
        <v>6250000</v>
      </c>
    </row>
    <row r="1267" spans="1:6" ht="15.75">
      <c r="A1267" s="32" t="s">
        <v>12</v>
      </c>
      <c r="B1267" s="33" t="s">
        <v>13</v>
      </c>
      <c r="C1267" s="34">
        <v>0</v>
      </c>
      <c r="D1267" s="34">
        <v>137842000</v>
      </c>
      <c r="E1267" s="34">
        <v>0</v>
      </c>
      <c r="F1267" s="35">
        <f t="shared" si="376"/>
        <v>137842000</v>
      </c>
    </row>
    <row r="1268" spans="1:6" ht="31.5">
      <c r="A1268" s="32" t="s">
        <v>42</v>
      </c>
      <c r="B1268" s="33" t="s">
        <v>456</v>
      </c>
      <c r="C1268" s="34">
        <f t="shared" ref="C1268:E1268" si="395">SUM(C1269:C1272)</f>
        <v>0</v>
      </c>
      <c r="D1268" s="34">
        <f t="shared" si="395"/>
        <v>204776000</v>
      </c>
      <c r="E1268" s="34">
        <f t="shared" si="395"/>
        <v>0</v>
      </c>
      <c r="F1268" s="35">
        <f t="shared" si="376"/>
        <v>204776000</v>
      </c>
    </row>
    <row r="1269" spans="1:6" ht="15.75">
      <c r="A1269" s="32" t="s">
        <v>10</v>
      </c>
      <c r="B1269" s="33" t="s">
        <v>11</v>
      </c>
      <c r="C1269" s="34">
        <v>0</v>
      </c>
      <c r="D1269" s="34">
        <v>9500000</v>
      </c>
      <c r="E1269" s="34">
        <v>0</v>
      </c>
      <c r="F1269" s="35">
        <f t="shared" si="376"/>
        <v>9500000</v>
      </c>
    </row>
    <row r="1270" spans="1:6" ht="15.75">
      <c r="A1270" s="32" t="s">
        <v>77</v>
      </c>
      <c r="B1270" s="33" t="s">
        <v>78</v>
      </c>
      <c r="C1270" s="34">
        <v>0</v>
      </c>
      <c r="D1270" s="34">
        <v>119040000</v>
      </c>
      <c r="E1270" s="34">
        <v>0</v>
      </c>
      <c r="F1270" s="35">
        <f t="shared" si="376"/>
        <v>119040000</v>
      </c>
    </row>
    <row r="1271" spans="1:6" ht="15.75">
      <c r="A1271" s="32" t="s">
        <v>33</v>
      </c>
      <c r="B1271" s="33" t="s">
        <v>34</v>
      </c>
      <c r="C1271" s="34">
        <v>0</v>
      </c>
      <c r="D1271" s="34">
        <v>45200000</v>
      </c>
      <c r="E1271" s="34">
        <v>0</v>
      </c>
      <c r="F1271" s="35">
        <f t="shared" si="376"/>
        <v>45200000</v>
      </c>
    </row>
    <row r="1272" spans="1:6" ht="15.75">
      <c r="A1272" s="32" t="s">
        <v>12</v>
      </c>
      <c r="B1272" s="33" t="s">
        <v>13</v>
      </c>
      <c r="C1272" s="34">
        <v>0</v>
      </c>
      <c r="D1272" s="34">
        <v>31036000</v>
      </c>
      <c r="E1272" s="34">
        <v>0</v>
      </c>
      <c r="F1272" s="35">
        <f t="shared" si="376"/>
        <v>31036000</v>
      </c>
    </row>
    <row r="1273" spans="1:6" s="6" customFormat="1" ht="15.75">
      <c r="A1273" s="28" t="s">
        <v>20</v>
      </c>
      <c r="B1273" s="29" t="s">
        <v>457</v>
      </c>
      <c r="C1273" s="30">
        <f t="shared" ref="C1273:E1273" si="396">C1274</f>
        <v>0</v>
      </c>
      <c r="D1273" s="30">
        <f t="shared" si="396"/>
        <v>13973000</v>
      </c>
      <c r="E1273" s="30">
        <f t="shared" si="396"/>
        <v>0</v>
      </c>
      <c r="F1273" s="31">
        <f t="shared" si="376"/>
        <v>13973000</v>
      </c>
    </row>
    <row r="1274" spans="1:6" ht="15.75">
      <c r="A1274" s="32" t="s">
        <v>10</v>
      </c>
      <c r="B1274" s="33" t="s">
        <v>11</v>
      </c>
      <c r="C1274" s="34">
        <v>0</v>
      </c>
      <c r="D1274" s="34">
        <v>13973000</v>
      </c>
      <c r="E1274" s="34">
        <v>0</v>
      </c>
      <c r="F1274" s="35">
        <f t="shared" si="376"/>
        <v>13973000</v>
      </c>
    </row>
    <row r="1275" spans="1:6" s="6" customFormat="1" ht="15.75">
      <c r="A1275" s="28" t="s">
        <v>94</v>
      </c>
      <c r="B1275" s="29" t="s">
        <v>458</v>
      </c>
      <c r="C1275" s="30">
        <f t="shared" ref="C1275:E1275" si="397">C1276</f>
        <v>0</v>
      </c>
      <c r="D1275" s="30">
        <f t="shared" si="397"/>
        <v>12265000</v>
      </c>
      <c r="E1275" s="30">
        <f t="shared" si="397"/>
        <v>0</v>
      </c>
      <c r="F1275" s="31">
        <f t="shared" si="376"/>
        <v>12265000</v>
      </c>
    </row>
    <row r="1276" spans="1:6" ht="15.75">
      <c r="A1276" s="32" t="s">
        <v>10</v>
      </c>
      <c r="B1276" s="33" t="s">
        <v>11</v>
      </c>
      <c r="C1276" s="34">
        <v>0</v>
      </c>
      <c r="D1276" s="34">
        <v>12265000</v>
      </c>
      <c r="E1276" s="34">
        <v>0</v>
      </c>
      <c r="F1276" s="35">
        <f t="shared" si="376"/>
        <v>12265000</v>
      </c>
    </row>
    <row r="1277" spans="1:6" s="6" customFormat="1" ht="31.5">
      <c r="A1277" s="28" t="s">
        <v>459</v>
      </c>
      <c r="B1277" s="29" t="s">
        <v>460</v>
      </c>
      <c r="C1277" s="30">
        <f t="shared" ref="C1277:E1277" si="398">SUM(C1278,C1285,C1293,C1295)</f>
        <v>0</v>
      </c>
      <c r="D1277" s="30">
        <f t="shared" si="398"/>
        <v>224455000</v>
      </c>
      <c r="E1277" s="30">
        <f t="shared" si="398"/>
        <v>0</v>
      </c>
      <c r="F1277" s="31">
        <f t="shared" si="376"/>
        <v>224455000</v>
      </c>
    </row>
    <row r="1278" spans="1:6" s="6" customFormat="1" ht="15.75">
      <c r="A1278" s="28" t="s">
        <v>8</v>
      </c>
      <c r="B1278" s="29" t="s">
        <v>448</v>
      </c>
      <c r="C1278" s="30">
        <f t="shared" ref="C1278:E1278" si="399">SUM(C1279,C1283)</f>
        <v>0</v>
      </c>
      <c r="D1278" s="30">
        <f t="shared" si="399"/>
        <v>50449000</v>
      </c>
      <c r="E1278" s="30">
        <f t="shared" si="399"/>
        <v>0</v>
      </c>
      <c r="F1278" s="31">
        <f t="shared" si="376"/>
        <v>50449000</v>
      </c>
    </row>
    <row r="1279" spans="1:6" ht="15.75">
      <c r="A1279" s="32" t="s">
        <v>16</v>
      </c>
      <c r="B1279" s="33" t="s">
        <v>461</v>
      </c>
      <c r="C1279" s="34">
        <f t="shared" ref="C1279:E1279" si="400">SUM(C1280:C1282)</f>
        <v>0</v>
      </c>
      <c r="D1279" s="34">
        <f t="shared" si="400"/>
        <v>44074000</v>
      </c>
      <c r="E1279" s="34">
        <f t="shared" si="400"/>
        <v>0</v>
      </c>
      <c r="F1279" s="35">
        <f t="shared" si="376"/>
        <v>44074000</v>
      </c>
    </row>
    <row r="1280" spans="1:6" ht="15.75">
      <c r="A1280" s="32" t="s">
        <v>10</v>
      </c>
      <c r="B1280" s="33" t="s">
        <v>11</v>
      </c>
      <c r="C1280" s="34">
        <v>0</v>
      </c>
      <c r="D1280" s="34">
        <v>10500000</v>
      </c>
      <c r="E1280" s="34">
        <v>0</v>
      </c>
      <c r="F1280" s="35">
        <f t="shared" si="376"/>
        <v>10500000</v>
      </c>
    </row>
    <row r="1281" spans="1:6" ht="15.75">
      <c r="A1281" s="32" t="s">
        <v>33</v>
      </c>
      <c r="B1281" s="33" t="s">
        <v>34</v>
      </c>
      <c r="C1281" s="34">
        <v>0</v>
      </c>
      <c r="D1281" s="34">
        <v>20000000</v>
      </c>
      <c r="E1281" s="34">
        <v>0</v>
      </c>
      <c r="F1281" s="35">
        <f t="shared" si="376"/>
        <v>20000000</v>
      </c>
    </row>
    <row r="1282" spans="1:6" ht="15.75">
      <c r="A1282" s="32" t="s">
        <v>12</v>
      </c>
      <c r="B1282" s="33" t="s">
        <v>13</v>
      </c>
      <c r="C1282" s="34">
        <v>0</v>
      </c>
      <c r="D1282" s="34">
        <v>13574000</v>
      </c>
      <c r="E1282" s="34">
        <v>0</v>
      </c>
      <c r="F1282" s="35">
        <f t="shared" si="376"/>
        <v>13574000</v>
      </c>
    </row>
    <row r="1283" spans="1:6" ht="15.75">
      <c r="A1283" s="32" t="s">
        <v>18</v>
      </c>
      <c r="B1283" s="33" t="s">
        <v>462</v>
      </c>
      <c r="C1283" s="34">
        <f t="shared" ref="C1283:E1283" si="401">C1284</f>
        <v>0</v>
      </c>
      <c r="D1283" s="34">
        <f t="shared" si="401"/>
        <v>6375000</v>
      </c>
      <c r="E1283" s="34">
        <f t="shared" si="401"/>
        <v>0</v>
      </c>
      <c r="F1283" s="35">
        <f t="shared" si="376"/>
        <v>6375000</v>
      </c>
    </row>
    <row r="1284" spans="1:6" ht="15.75">
      <c r="A1284" s="32" t="s">
        <v>10</v>
      </c>
      <c r="B1284" s="33" t="s">
        <v>11</v>
      </c>
      <c r="C1284" s="34">
        <v>0</v>
      </c>
      <c r="D1284" s="34">
        <v>6375000</v>
      </c>
      <c r="E1284" s="34">
        <v>0</v>
      </c>
      <c r="F1284" s="35">
        <f t="shared" si="376"/>
        <v>6375000</v>
      </c>
    </row>
    <row r="1285" spans="1:6" s="6" customFormat="1" ht="15.75">
      <c r="A1285" s="28" t="s">
        <v>14</v>
      </c>
      <c r="B1285" s="29" t="s">
        <v>453</v>
      </c>
      <c r="C1285" s="30">
        <f t="shared" ref="C1285:E1285" si="402">SUM(C1286,C1290)</f>
        <v>0</v>
      </c>
      <c r="D1285" s="30">
        <f t="shared" si="402"/>
        <v>78860000</v>
      </c>
      <c r="E1285" s="30">
        <f t="shared" si="402"/>
        <v>0</v>
      </c>
      <c r="F1285" s="31">
        <f t="shared" si="376"/>
        <v>78860000</v>
      </c>
    </row>
    <row r="1286" spans="1:6" ht="15.75">
      <c r="A1286" s="32" t="s">
        <v>16</v>
      </c>
      <c r="B1286" s="33" t="s">
        <v>463</v>
      </c>
      <c r="C1286" s="34">
        <f t="shared" ref="C1286:E1286" si="403">SUM(C1287:C1289)</f>
        <v>0</v>
      </c>
      <c r="D1286" s="34">
        <f t="shared" si="403"/>
        <v>59179000</v>
      </c>
      <c r="E1286" s="34">
        <f t="shared" si="403"/>
        <v>0</v>
      </c>
      <c r="F1286" s="35">
        <f t="shared" si="376"/>
        <v>59179000</v>
      </c>
    </row>
    <row r="1287" spans="1:6" ht="15.75">
      <c r="A1287" s="32" t="s">
        <v>10</v>
      </c>
      <c r="B1287" s="33" t="s">
        <v>11</v>
      </c>
      <c r="C1287" s="34">
        <v>0</v>
      </c>
      <c r="D1287" s="34">
        <v>11451000</v>
      </c>
      <c r="E1287" s="34">
        <v>0</v>
      </c>
      <c r="F1287" s="35">
        <f t="shared" si="376"/>
        <v>11451000</v>
      </c>
    </row>
    <row r="1288" spans="1:6" ht="15.75">
      <c r="A1288" s="32" t="s">
        <v>33</v>
      </c>
      <c r="B1288" s="33" t="s">
        <v>34</v>
      </c>
      <c r="C1288" s="34">
        <v>0</v>
      </c>
      <c r="D1288" s="34">
        <v>30000000</v>
      </c>
      <c r="E1288" s="34">
        <v>0</v>
      </c>
      <c r="F1288" s="35">
        <f t="shared" si="376"/>
        <v>30000000</v>
      </c>
    </row>
    <row r="1289" spans="1:6" ht="15.75">
      <c r="A1289" s="32" t="s">
        <v>12</v>
      </c>
      <c r="B1289" s="33" t="s">
        <v>13</v>
      </c>
      <c r="C1289" s="34">
        <v>0</v>
      </c>
      <c r="D1289" s="34">
        <v>17728000</v>
      </c>
      <c r="E1289" s="34">
        <v>0</v>
      </c>
      <c r="F1289" s="35">
        <f t="shared" si="376"/>
        <v>17728000</v>
      </c>
    </row>
    <row r="1290" spans="1:6" ht="15.75">
      <c r="A1290" s="32" t="s">
        <v>18</v>
      </c>
      <c r="B1290" s="33" t="s">
        <v>464</v>
      </c>
      <c r="C1290" s="34">
        <f t="shared" ref="C1290:E1290" si="404">SUM(C1291:C1292)</f>
        <v>0</v>
      </c>
      <c r="D1290" s="34">
        <f t="shared" si="404"/>
        <v>19681000</v>
      </c>
      <c r="E1290" s="34">
        <f t="shared" si="404"/>
        <v>0</v>
      </c>
      <c r="F1290" s="35">
        <f t="shared" ref="F1290:F1353" si="405">SUM(C1290:E1290)</f>
        <v>19681000</v>
      </c>
    </row>
    <row r="1291" spans="1:6" ht="15.75">
      <c r="A1291" s="32" t="s">
        <v>10</v>
      </c>
      <c r="B1291" s="33" t="s">
        <v>11</v>
      </c>
      <c r="C1291" s="34">
        <v>0</v>
      </c>
      <c r="D1291" s="34">
        <v>14701000</v>
      </c>
      <c r="E1291" s="34">
        <v>0</v>
      </c>
      <c r="F1291" s="35">
        <f t="shared" si="405"/>
        <v>14701000</v>
      </c>
    </row>
    <row r="1292" spans="1:6" ht="15.75">
      <c r="A1292" s="32" t="s">
        <v>12</v>
      </c>
      <c r="B1292" s="33" t="s">
        <v>13</v>
      </c>
      <c r="C1292" s="34">
        <v>0</v>
      </c>
      <c r="D1292" s="34">
        <v>4980000</v>
      </c>
      <c r="E1292" s="34">
        <v>0</v>
      </c>
      <c r="F1292" s="35">
        <f t="shared" si="405"/>
        <v>4980000</v>
      </c>
    </row>
    <row r="1293" spans="1:6" s="6" customFormat="1" ht="15.75">
      <c r="A1293" s="28" t="s">
        <v>20</v>
      </c>
      <c r="B1293" s="29" t="s">
        <v>457</v>
      </c>
      <c r="C1293" s="30">
        <f t="shared" ref="C1293:E1293" si="406">C1294</f>
        <v>0</v>
      </c>
      <c r="D1293" s="30">
        <f t="shared" si="406"/>
        <v>19406000</v>
      </c>
      <c r="E1293" s="30">
        <f t="shared" si="406"/>
        <v>0</v>
      </c>
      <c r="F1293" s="31">
        <f t="shared" si="405"/>
        <v>19406000</v>
      </c>
    </row>
    <row r="1294" spans="1:6" ht="15.75">
      <c r="A1294" s="32" t="s">
        <v>10</v>
      </c>
      <c r="B1294" s="33" t="s">
        <v>11</v>
      </c>
      <c r="C1294" s="34">
        <v>0</v>
      </c>
      <c r="D1294" s="34">
        <v>19406000</v>
      </c>
      <c r="E1294" s="34">
        <v>0</v>
      </c>
      <c r="F1294" s="35">
        <f t="shared" si="405"/>
        <v>19406000</v>
      </c>
    </row>
    <row r="1295" spans="1:6" s="6" customFormat="1" ht="15.75">
      <c r="A1295" s="28" t="s">
        <v>94</v>
      </c>
      <c r="B1295" s="29" t="s">
        <v>458</v>
      </c>
      <c r="C1295" s="30">
        <f t="shared" ref="C1295:E1295" si="407">SUM(C1296:C1297)</f>
        <v>0</v>
      </c>
      <c r="D1295" s="30">
        <f t="shared" si="407"/>
        <v>75740000</v>
      </c>
      <c r="E1295" s="30">
        <f t="shared" si="407"/>
        <v>0</v>
      </c>
      <c r="F1295" s="31">
        <f t="shared" si="405"/>
        <v>75740000</v>
      </c>
    </row>
    <row r="1296" spans="1:6" ht="15.75">
      <c r="A1296" s="32" t="s">
        <v>10</v>
      </c>
      <c r="B1296" s="33" t="s">
        <v>11</v>
      </c>
      <c r="C1296" s="34">
        <v>0</v>
      </c>
      <c r="D1296" s="34">
        <v>12100000</v>
      </c>
      <c r="E1296" s="34">
        <v>0</v>
      </c>
      <c r="F1296" s="35">
        <f t="shared" si="405"/>
        <v>12100000</v>
      </c>
    </row>
    <row r="1297" spans="1:6" ht="15.75">
      <c r="A1297" s="32" t="s">
        <v>12</v>
      </c>
      <c r="B1297" s="33" t="s">
        <v>13</v>
      </c>
      <c r="C1297" s="34">
        <v>0</v>
      </c>
      <c r="D1297" s="34">
        <v>63640000</v>
      </c>
      <c r="E1297" s="34">
        <v>0</v>
      </c>
      <c r="F1297" s="35">
        <f t="shared" si="405"/>
        <v>63640000</v>
      </c>
    </row>
    <row r="1298" spans="1:6" s="6" customFormat="1" ht="15.75">
      <c r="A1298" s="28" t="s">
        <v>465</v>
      </c>
      <c r="B1298" s="29" t="s">
        <v>699</v>
      </c>
      <c r="C1298" s="30">
        <f t="shared" ref="C1298:E1298" si="408">SUM(C1299,C1330)</f>
        <v>0</v>
      </c>
      <c r="D1298" s="30">
        <f t="shared" si="408"/>
        <v>1799395000</v>
      </c>
      <c r="E1298" s="30">
        <f t="shared" si="408"/>
        <v>0</v>
      </c>
      <c r="F1298" s="31">
        <f t="shared" si="405"/>
        <v>1799395000</v>
      </c>
    </row>
    <row r="1299" spans="1:6" s="6" customFormat="1" ht="15.75">
      <c r="A1299" s="28" t="s">
        <v>8</v>
      </c>
      <c r="B1299" s="29" t="s">
        <v>466</v>
      </c>
      <c r="C1299" s="30">
        <f t="shared" ref="C1299:E1299" si="409">SUM(C1300,C1303,C1307,C1311,C1314,C1317,C1319,C1322,C1327)</f>
        <v>0</v>
      </c>
      <c r="D1299" s="30">
        <f t="shared" si="409"/>
        <v>826026000</v>
      </c>
      <c r="E1299" s="30">
        <f t="shared" si="409"/>
        <v>0</v>
      </c>
      <c r="F1299" s="31">
        <f t="shared" si="405"/>
        <v>826026000</v>
      </c>
    </row>
    <row r="1300" spans="1:6" ht="15.75">
      <c r="A1300" s="32" t="s">
        <v>16</v>
      </c>
      <c r="B1300" s="33" t="s">
        <v>467</v>
      </c>
      <c r="C1300" s="34">
        <f t="shared" ref="C1300:E1300" si="410">SUM(C1301:C1302)</f>
        <v>0</v>
      </c>
      <c r="D1300" s="34">
        <f t="shared" si="410"/>
        <v>40530000</v>
      </c>
      <c r="E1300" s="34">
        <f t="shared" si="410"/>
        <v>0</v>
      </c>
      <c r="F1300" s="35">
        <f t="shared" si="405"/>
        <v>40530000</v>
      </c>
    </row>
    <row r="1301" spans="1:6" ht="15.75">
      <c r="A1301" s="32" t="s">
        <v>10</v>
      </c>
      <c r="B1301" s="33" t="s">
        <v>11</v>
      </c>
      <c r="C1301" s="34">
        <v>0</v>
      </c>
      <c r="D1301" s="34">
        <v>27250000</v>
      </c>
      <c r="E1301" s="34">
        <v>0</v>
      </c>
      <c r="F1301" s="35">
        <f t="shared" si="405"/>
        <v>27250000</v>
      </c>
    </row>
    <row r="1302" spans="1:6" ht="15.75">
      <c r="A1302" s="32" t="s">
        <v>12</v>
      </c>
      <c r="B1302" s="33" t="s">
        <v>13</v>
      </c>
      <c r="C1302" s="34">
        <v>0</v>
      </c>
      <c r="D1302" s="34">
        <v>13280000</v>
      </c>
      <c r="E1302" s="34">
        <v>0</v>
      </c>
      <c r="F1302" s="35">
        <f t="shared" si="405"/>
        <v>13280000</v>
      </c>
    </row>
    <row r="1303" spans="1:6" ht="15.75">
      <c r="A1303" s="32" t="s">
        <v>18</v>
      </c>
      <c r="B1303" s="33" t="s">
        <v>468</v>
      </c>
      <c r="C1303" s="34">
        <f t="shared" ref="C1303:E1303" si="411">SUM(C1304:C1306)</f>
        <v>0</v>
      </c>
      <c r="D1303" s="34">
        <f t="shared" si="411"/>
        <v>103520000</v>
      </c>
      <c r="E1303" s="34">
        <f t="shared" si="411"/>
        <v>0</v>
      </c>
      <c r="F1303" s="35">
        <f t="shared" si="405"/>
        <v>103520000</v>
      </c>
    </row>
    <row r="1304" spans="1:6" ht="15.75">
      <c r="A1304" s="32" t="s">
        <v>10</v>
      </c>
      <c r="B1304" s="33" t="s">
        <v>11</v>
      </c>
      <c r="C1304" s="34">
        <v>0</v>
      </c>
      <c r="D1304" s="34">
        <v>19280000</v>
      </c>
      <c r="E1304" s="34">
        <v>0</v>
      </c>
      <c r="F1304" s="35">
        <f t="shared" si="405"/>
        <v>19280000</v>
      </c>
    </row>
    <row r="1305" spans="1:6" ht="15.75">
      <c r="A1305" s="32" t="s">
        <v>33</v>
      </c>
      <c r="B1305" s="33" t="s">
        <v>34</v>
      </c>
      <c r="C1305" s="34">
        <v>0</v>
      </c>
      <c r="D1305" s="34">
        <v>45200000</v>
      </c>
      <c r="E1305" s="34">
        <v>0</v>
      </c>
      <c r="F1305" s="35">
        <f t="shared" si="405"/>
        <v>45200000</v>
      </c>
    </row>
    <row r="1306" spans="1:6" ht="15.75">
      <c r="A1306" s="32" t="s">
        <v>12</v>
      </c>
      <c r="B1306" s="33" t="s">
        <v>13</v>
      </c>
      <c r="C1306" s="34">
        <v>0</v>
      </c>
      <c r="D1306" s="34">
        <v>39040000</v>
      </c>
      <c r="E1306" s="34">
        <v>0</v>
      </c>
      <c r="F1306" s="35">
        <f t="shared" si="405"/>
        <v>39040000</v>
      </c>
    </row>
    <row r="1307" spans="1:6" ht="15.75">
      <c r="A1307" s="32" t="s">
        <v>42</v>
      </c>
      <c r="B1307" s="33" t="s">
        <v>469</v>
      </c>
      <c r="C1307" s="34">
        <f t="shared" ref="C1307:E1307" si="412">SUM(C1308:C1310)</f>
        <v>0</v>
      </c>
      <c r="D1307" s="34">
        <f t="shared" si="412"/>
        <v>258065000</v>
      </c>
      <c r="E1307" s="34">
        <f t="shared" si="412"/>
        <v>0</v>
      </c>
      <c r="F1307" s="35">
        <f t="shared" si="405"/>
        <v>258065000</v>
      </c>
    </row>
    <row r="1308" spans="1:6" ht="15.75">
      <c r="A1308" s="32" t="s">
        <v>10</v>
      </c>
      <c r="B1308" s="33" t="s">
        <v>11</v>
      </c>
      <c r="C1308" s="34">
        <v>0</v>
      </c>
      <c r="D1308" s="34">
        <v>2675000</v>
      </c>
      <c r="E1308" s="34">
        <v>0</v>
      </c>
      <c r="F1308" s="35">
        <f t="shared" si="405"/>
        <v>2675000</v>
      </c>
    </row>
    <row r="1309" spans="1:6" ht="15.75">
      <c r="A1309" s="32" t="s">
        <v>33</v>
      </c>
      <c r="B1309" s="33" t="s">
        <v>34</v>
      </c>
      <c r="C1309" s="34">
        <v>0</v>
      </c>
      <c r="D1309" s="34">
        <v>19600000</v>
      </c>
      <c r="E1309" s="34">
        <v>0</v>
      </c>
      <c r="F1309" s="35">
        <f t="shared" si="405"/>
        <v>19600000</v>
      </c>
    </row>
    <row r="1310" spans="1:6" ht="15.75">
      <c r="A1310" s="32" t="s">
        <v>35</v>
      </c>
      <c r="B1310" s="33" t="s">
        <v>36</v>
      </c>
      <c r="C1310" s="34">
        <v>0</v>
      </c>
      <c r="D1310" s="34">
        <v>235790000</v>
      </c>
      <c r="E1310" s="34">
        <v>0</v>
      </c>
      <c r="F1310" s="35">
        <f t="shared" si="405"/>
        <v>235790000</v>
      </c>
    </row>
    <row r="1311" spans="1:6" ht="15.75">
      <c r="A1311" s="32" t="s">
        <v>44</v>
      </c>
      <c r="B1311" s="33" t="s">
        <v>470</v>
      </c>
      <c r="C1311" s="34">
        <f t="shared" ref="C1311:E1311" si="413">SUM(C1312:C1313)</f>
        <v>0</v>
      </c>
      <c r="D1311" s="34">
        <f t="shared" si="413"/>
        <v>145212000</v>
      </c>
      <c r="E1311" s="34">
        <f t="shared" si="413"/>
        <v>0</v>
      </c>
      <c r="F1311" s="35">
        <f t="shared" si="405"/>
        <v>145212000</v>
      </c>
    </row>
    <row r="1312" spans="1:6" ht="15.75">
      <c r="A1312" s="32" t="s">
        <v>10</v>
      </c>
      <c r="B1312" s="33" t="s">
        <v>11</v>
      </c>
      <c r="C1312" s="34">
        <v>0</v>
      </c>
      <c r="D1312" s="34">
        <v>13500000</v>
      </c>
      <c r="E1312" s="34">
        <v>0</v>
      </c>
      <c r="F1312" s="35">
        <f t="shared" si="405"/>
        <v>13500000</v>
      </c>
    </row>
    <row r="1313" spans="1:6" ht="15.75">
      <c r="A1313" s="32" t="s">
        <v>12</v>
      </c>
      <c r="B1313" s="33" t="s">
        <v>13</v>
      </c>
      <c r="C1313" s="34">
        <v>0</v>
      </c>
      <c r="D1313" s="34">
        <v>131712000</v>
      </c>
      <c r="E1313" s="34">
        <v>0</v>
      </c>
      <c r="F1313" s="35">
        <f t="shared" si="405"/>
        <v>131712000</v>
      </c>
    </row>
    <row r="1314" spans="1:6" ht="15.75">
      <c r="A1314" s="32" t="s">
        <v>46</v>
      </c>
      <c r="B1314" s="33" t="s">
        <v>471</v>
      </c>
      <c r="C1314" s="34">
        <f t="shared" ref="C1314:E1314" si="414">SUM(C1315:C1316)</f>
        <v>0</v>
      </c>
      <c r="D1314" s="34">
        <f t="shared" si="414"/>
        <v>7190000</v>
      </c>
      <c r="E1314" s="34">
        <f t="shared" si="414"/>
        <v>0</v>
      </c>
      <c r="F1314" s="35">
        <f t="shared" si="405"/>
        <v>7190000</v>
      </c>
    </row>
    <row r="1315" spans="1:6" ht="15.75">
      <c r="A1315" s="32" t="s">
        <v>10</v>
      </c>
      <c r="B1315" s="33" t="s">
        <v>11</v>
      </c>
      <c r="C1315" s="34">
        <v>0</v>
      </c>
      <c r="D1315" s="34">
        <v>4700000</v>
      </c>
      <c r="E1315" s="34">
        <v>0</v>
      </c>
      <c r="F1315" s="35">
        <f t="shared" si="405"/>
        <v>4700000</v>
      </c>
    </row>
    <row r="1316" spans="1:6" ht="15.75">
      <c r="A1316" s="32" t="s">
        <v>12</v>
      </c>
      <c r="B1316" s="33" t="s">
        <v>13</v>
      </c>
      <c r="C1316" s="34">
        <v>0</v>
      </c>
      <c r="D1316" s="34">
        <v>2490000</v>
      </c>
      <c r="E1316" s="34">
        <v>0</v>
      </c>
      <c r="F1316" s="35">
        <f t="shared" si="405"/>
        <v>2490000</v>
      </c>
    </row>
    <row r="1317" spans="1:6" ht="15.75">
      <c r="A1317" s="32" t="s">
        <v>54</v>
      </c>
      <c r="B1317" s="33" t="s">
        <v>472</v>
      </c>
      <c r="C1317" s="34">
        <f t="shared" ref="C1317:E1317" si="415">C1318</f>
        <v>0</v>
      </c>
      <c r="D1317" s="34">
        <f t="shared" si="415"/>
        <v>24750000</v>
      </c>
      <c r="E1317" s="34">
        <f t="shared" si="415"/>
        <v>0</v>
      </c>
      <c r="F1317" s="35">
        <f t="shared" si="405"/>
        <v>24750000</v>
      </c>
    </row>
    <row r="1318" spans="1:6" ht="15.75">
      <c r="A1318" s="32" t="s">
        <v>10</v>
      </c>
      <c r="B1318" s="33" t="s">
        <v>11</v>
      </c>
      <c r="C1318" s="34">
        <v>0</v>
      </c>
      <c r="D1318" s="34">
        <v>24750000</v>
      </c>
      <c r="E1318" s="34">
        <v>0</v>
      </c>
      <c r="F1318" s="35">
        <f t="shared" si="405"/>
        <v>24750000</v>
      </c>
    </row>
    <row r="1319" spans="1:6" ht="15.75">
      <c r="A1319" s="32" t="s">
        <v>56</v>
      </c>
      <c r="B1319" s="33" t="s">
        <v>473</v>
      </c>
      <c r="C1319" s="34">
        <f t="shared" ref="C1319:E1319" si="416">SUM(C1320:C1321)</f>
        <v>0</v>
      </c>
      <c r="D1319" s="34">
        <f t="shared" si="416"/>
        <v>84270000</v>
      </c>
      <c r="E1319" s="34">
        <f t="shared" si="416"/>
        <v>0</v>
      </c>
      <c r="F1319" s="35">
        <f t="shared" si="405"/>
        <v>84270000</v>
      </c>
    </row>
    <row r="1320" spans="1:6" ht="15.75">
      <c r="A1320" s="32" t="s">
        <v>10</v>
      </c>
      <c r="B1320" s="33" t="s">
        <v>11</v>
      </c>
      <c r="C1320" s="34">
        <v>0</v>
      </c>
      <c r="D1320" s="34">
        <v>43550000</v>
      </c>
      <c r="E1320" s="34">
        <v>0</v>
      </c>
      <c r="F1320" s="35">
        <f t="shared" si="405"/>
        <v>43550000</v>
      </c>
    </row>
    <row r="1321" spans="1:6" ht="15.75">
      <c r="A1321" s="32" t="s">
        <v>12</v>
      </c>
      <c r="B1321" s="33" t="s">
        <v>13</v>
      </c>
      <c r="C1321" s="34">
        <v>0</v>
      </c>
      <c r="D1321" s="34">
        <v>40720000</v>
      </c>
      <c r="E1321" s="34">
        <v>0</v>
      </c>
      <c r="F1321" s="35">
        <f t="shared" si="405"/>
        <v>40720000</v>
      </c>
    </row>
    <row r="1322" spans="1:6" ht="15.75">
      <c r="A1322" s="32" t="s">
        <v>58</v>
      </c>
      <c r="B1322" s="33" t="s">
        <v>474</v>
      </c>
      <c r="C1322" s="34">
        <f t="shared" ref="C1322:E1322" si="417">SUM(C1323:C1326)</f>
        <v>0</v>
      </c>
      <c r="D1322" s="34">
        <f t="shared" si="417"/>
        <v>148474000</v>
      </c>
      <c r="E1322" s="34">
        <f t="shared" si="417"/>
        <v>0</v>
      </c>
      <c r="F1322" s="35">
        <f t="shared" si="405"/>
        <v>148474000</v>
      </c>
    </row>
    <row r="1323" spans="1:6" ht="15.75">
      <c r="A1323" s="32" t="s">
        <v>10</v>
      </c>
      <c r="B1323" s="33" t="s">
        <v>11</v>
      </c>
      <c r="C1323" s="34">
        <v>0</v>
      </c>
      <c r="D1323" s="34">
        <v>2800000</v>
      </c>
      <c r="E1323" s="34">
        <v>0</v>
      </c>
      <c r="F1323" s="35">
        <f t="shared" si="405"/>
        <v>2800000</v>
      </c>
    </row>
    <row r="1324" spans="1:6" ht="15.75">
      <c r="A1324" s="32" t="s">
        <v>33</v>
      </c>
      <c r="B1324" s="33" t="s">
        <v>34</v>
      </c>
      <c r="C1324" s="34">
        <v>0</v>
      </c>
      <c r="D1324" s="34">
        <v>12800000</v>
      </c>
      <c r="E1324" s="34">
        <v>0</v>
      </c>
      <c r="F1324" s="35">
        <f t="shared" si="405"/>
        <v>12800000</v>
      </c>
    </row>
    <row r="1325" spans="1:6" ht="15.75">
      <c r="A1325" s="32" t="s">
        <v>12</v>
      </c>
      <c r="B1325" s="33" t="s">
        <v>13</v>
      </c>
      <c r="C1325" s="34">
        <v>0</v>
      </c>
      <c r="D1325" s="34">
        <v>4980000</v>
      </c>
      <c r="E1325" s="34">
        <v>0</v>
      </c>
      <c r="F1325" s="35">
        <f t="shared" si="405"/>
        <v>4980000</v>
      </c>
    </row>
    <row r="1326" spans="1:6" ht="15.75">
      <c r="A1326" s="32" t="s">
        <v>35</v>
      </c>
      <c r="B1326" s="33" t="s">
        <v>36</v>
      </c>
      <c r="C1326" s="34">
        <v>0</v>
      </c>
      <c r="D1326" s="34">
        <v>127894000</v>
      </c>
      <c r="E1326" s="34">
        <v>0</v>
      </c>
      <c r="F1326" s="35">
        <f t="shared" si="405"/>
        <v>127894000</v>
      </c>
    </row>
    <row r="1327" spans="1:6" ht="31.5">
      <c r="A1327" s="32" t="s">
        <v>60</v>
      </c>
      <c r="B1327" s="33" t="s">
        <v>475</v>
      </c>
      <c r="C1327" s="34">
        <f t="shared" ref="C1327:E1327" si="418">SUM(C1328:C1329)</f>
        <v>0</v>
      </c>
      <c r="D1327" s="34">
        <f t="shared" si="418"/>
        <v>14015000</v>
      </c>
      <c r="E1327" s="34">
        <f t="shared" si="418"/>
        <v>0</v>
      </c>
      <c r="F1327" s="35">
        <f t="shared" si="405"/>
        <v>14015000</v>
      </c>
    </row>
    <row r="1328" spans="1:6" ht="15.75">
      <c r="A1328" s="32" t="s">
        <v>10</v>
      </c>
      <c r="B1328" s="33" t="s">
        <v>11</v>
      </c>
      <c r="C1328" s="34">
        <v>0</v>
      </c>
      <c r="D1328" s="34">
        <v>7375000</v>
      </c>
      <c r="E1328" s="34">
        <v>0</v>
      </c>
      <c r="F1328" s="35">
        <f t="shared" si="405"/>
        <v>7375000</v>
      </c>
    </row>
    <row r="1329" spans="1:6" ht="15.75">
      <c r="A1329" s="32" t="s">
        <v>12</v>
      </c>
      <c r="B1329" s="33" t="s">
        <v>13</v>
      </c>
      <c r="C1329" s="34">
        <v>0</v>
      </c>
      <c r="D1329" s="34">
        <v>6640000</v>
      </c>
      <c r="E1329" s="34">
        <v>0</v>
      </c>
      <c r="F1329" s="35">
        <f t="shared" si="405"/>
        <v>6640000</v>
      </c>
    </row>
    <row r="1330" spans="1:6" s="6" customFormat="1" ht="15.75">
      <c r="A1330" s="28" t="s">
        <v>14</v>
      </c>
      <c r="B1330" s="29" t="s">
        <v>476</v>
      </c>
      <c r="C1330" s="30">
        <f t="shared" ref="C1330:E1330" si="419">SUM(C1331,C1334,C1337,C1339,C1343,C1347)</f>
        <v>0</v>
      </c>
      <c r="D1330" s="30">
        <f t="shared" si="419"/>
        <v>973369000</v>
      </c>
      <c r="E1330" s="30">
        <f t="shared" si="419"/>
        <v>0</v>
      </c>
      <c r="F1330" s="31">
        <f t="shared" si="405"/>
        <v>973369000</v>
      </c>
    </row>
    <row r="1331" spans="1:6" ht="15.75">
      <c r="A1331" s="32" t="s">
        <v>16</v>
      </c>
      <c r="B1331" s="33" t="s">
        <v>477</v>
      </c>
      <c r="C1331" s="34">
        <f t="shared" ref="C1331:E1331" si="420">SUM(C1332:C1333)</f>
        <v>0</v>
      </c>
      <c r="D1331" s="34">
        <f t="shared" si="420"/>
        <v>61950000</v>
      </c>
      <c r="E1331" s="34">
        <f t="shared" si="420"/>
        <v>0</v>
      </c>
      <c r="F1331" s="35">
        <f t="shared" si="405"/>
        <v>61950000</v>
      </c>
    </row>
    <row r="1332" spans="1:6" ht="15.75">
      <c r="A1332" s="32" t="s">
        <v>10</v>
      </c>
      <c r="B1332" s="33" t="s">
        <v>11</v>
      </c>
      <c r="C1332" s="34">
        <v>0</v>
      </c>
      <c r="D1332" s="34">
        <v>28750000</v>
      </c>
      <c r="E1332" s="34">
        <v>0</v>
      </c>
      <c r="F1332" s="35">
        <f t="shared" si="405"/>
        <v>28750000</v>
      </c>
    </row>
    <row r="1333" spans="1:6" ht="15.75">
      <c r="A1333" s="32" t="s">
        <v>12</v>
      </c>
      <c r="B1333" s="33" t="s">
        <v>13</v>
      </c>
      <c r="C1333" s="34">
        <v>0</v>
      </c>
      <c r="D1333" s="34">
        <v>33200000</v>
      </c>
      <c r="E1333" s="34">
        <v>0</v>
      </c>
      <c r="F1333" s="35">
        <f t="shared" si="405"/>
        <v>33200000</v>
      </c>
    </row>
    <row r="1334" spans="1:6" ht="15.75">
      <c r="A1334" s="32" t="s">
        <v>18</v>
      </c>
      <c r="B1334" s="33" t="s">
        <v>478</v>
      </c>
      <c r="C1334" s="34">
        <f t="shared" ref="C1334:E1334" si="421">SUM(C1335:C1336)</f>
        <v>0</v>
      </c>
      <c r="D1334" s="34">
        <f t="shared" si="421"/>
        <v>174700000</v>
      </c>
      <c r="E1334" s="34">
        <f t="shared" si="421"/>
        <v>0</v>
      </c>
      <c r="F1334" s="35">
        <f t="shared" si="405"/>
        <v>174700000</v>
      </c>
    </row>
    <row r="1335" spans="1:6" ht="15.75">
      <c r="A1335" s="32" t="s">
        <v>10</v>
      </c>
      <c r="B1335" s="33" t="s">
        <v>11</v>
      </c>
      <c r="C1335" s="34">
        <v>0</v>
      </c>
      <c r="D1335" s="34">
        <v>100000000</v>
      </c>
      <c r="E1335" s="34">
        <v>0</v>
      </c>
      <c r="F1335" s="35">
        <f t="shared" si="405"/>
        <v>100000000</v>
      </c>
    </row>
    <row r="1336" spans="1:6" ht="15.75">
      <c r="A1336" s="32" t="s">
        <v>12</v>
      </c>
      <c r="B1336" s="33" t="s">
        <v>13</v>
      </c>
      <c r="C1336" s="34">
        <v>0</v>
      </c>
      <c r="D1336" s="34">
        <v>74700000</v>
      </c>
      <c r="E1336" s="34">
        <v>0</v>
      </c>
      <c r="F1336" s="35">
        <f t="shared" si="405"/>
        <v>74700000</v>
      </c>
    </row>
    <row r="1337" spans="1:6" ht="31.5">
      <c r="A1337" s="32" t="s">
        <v>42</v>
      </c>
      <c r="B1337" s="33" t="s">
        <v>479</v>
      </c>
      <c r="C1337" s="34">
        <f t="shared" ref="C1337:E1337" si="422">C1338</f>
        <v>0</v>
      </c>
      <c r="D1337" s="34">
        <f t="shared" si="422"/>
        <v>163089000</v>
      </c>
      <c r="E1337" s="34">
        <f t="shared" si="422"/>
        <v>0</v>
      </c>
      <c r="F1337" s="35">
        <f t="shared" si="405"/>
        <v>163089000</v>
      </c>
    </row>
    <row r="1338" spans="1:6" ht="15.75">
      <c r="A1338" s="32" t="s">
        <v>12</v>
      </c>
      <c r="B1338" s="33" t="s">
        <v>13</v>
      </c>
      <c r="C1338" s="34">
        <v>0</v>
      </c>
      <c r="D1338" s="34">
        <v>163089000</v>
      </c>
      <c r="E1338" s="34">
        <v>0</v>
      </c>
      <c r="F1338" s="35">
        <f t="shared" si="405"/>
        <v>163089000</v>
      </c>
    </row>
    <row r="1339" spans="1:6" ht="15.75">
      <c r="A1339" s="32" t="s">
        <v>44</v>
      </c>
      <c r="B1339" s="33" t="s">
        <v>480</v>
      </c>
      <c r="C1339" s="34">
        <f t="shared" ref="C1339:E1339" si="423">SUM(C1340:C1342)</f>
        <v>0</v>
      </c>
      <c r="D1339" s="34">
        <f t="shared" si="423"/>
        <v>197250000</v>
      </c>
      <c r="E1339" s="34">
        <f t="shared" si="423"/>
        <v>0</v>
      </c>
      <c r="F1339" s="35">
        <f t="shared" si="405"/>
        <v>197250000</v>
      </c>
    </row>
    <row r="1340" spans="1:6" ht="15.75">
      <c r="A1340" s="32" t="s">
        <v>10</v>
      </c>
      <c r="B1340" s="33" t="s">
        <v>11</v>
      </c>
      <c r="C1340" s="34">
        <v>0</v>
      </c>
      <c r="D1340" s="34">
        <v>10250000</v>
      </c>
      <c r="E1340" s="34">
        <v>0</v>
      </c>
      <c r="F1340" s="35">
        <f t="shared" si="405"/>
        <v>10250000</v>
      </c>
    </row>
    <row r="1341" spans="1:6" ht="15.75">
      <c r="A1341" s="32" t="s">
        <v>83</v>
      </c>
      <c r="B1341" s="33" t="s">
        <v>84</v>
      </c>
      <c r="C1341" s="34">
        <v>0</v>
      </c>
      <c r="D1341" s="34">
        <v>170400000</v>
      </c>
      <c r="E1341" s="34">
        <v>0</v>
      </c>
      <c r="F1341" s="35">
        <f t="shared" si="405"/>
        <v>170400000</v>
      </c>
    </row>
    <row r="1342" spans="1:6" ht="15.75">
      <c r="A1342" s="32" t="s">
        <v>12</v>
      </c>
      <c r="B1342" s="33" t="s">
        <v>13</v>
      </c>
      <c r="C1342" s="34">
        <v>0</v>
      </c>
      <c r="D1342" s="34">
        <v>16600000</v>
      </c>
      <c r="E1342" s="34">
        <v>0</v>
      </c>
      <c r="F1342" s="35">
        <f t="shared" si="405"/>
        <v>16600000</v>
      </c>
    </row>
    <row r="1343" spans="1:6" ht="31.5">
      <c r="A1343" s="32" t="s">
        <v>46</v>
      </c>
      <c r="B1343" s="33" t="s">
        <v>481</v>
      </c>
      <c r="C1343" s="34">
        <f t="shared" ref="C1343:E1343" si="424">SUM(C1344:C1346)</f>
        <v>0</v>
      </c>
      <c r="D1343" s="34">
        <f t="shared" si="424"/>
        <v>184700000</v>
      </c>
      <c r="E1343" s="34">
        <f t="shared" si="424"/>
        <v>0</v>
      </c>
      <c r="F1343" s="35">
        <f t="shared" si="405"/>
        <v>184700000</v>
      </c>
    </row>
    <row r="1344" spans="1:6" ht="15.75">
      <c r="A1344" s="32" t="s">
        <v>10</v>
      </c>
      <c r="B1344" s="33" t="s">
        <v>11</v>
      </c>
      <c r="C1344" s="34">
        <v>0</v>
      </c>
      <c r="D1344" s="34">
        <v>9500000</v>
      </c>
      <c r="E1344" s="34">
        <v>0</v>
      </c>
      <c r="F1344" s="35">
        <f t="shared" si="405"/>
        <v>9500000</v>
      </c>
    </row>
    <row r="1345" spans="1:6" ht="15.75">
      <c r="A1345" s="32" t="s">
        <v>83</v>
      </c>
      <c r="B1345" s="33" t="s">
        <v>84</v>
      </c>
      <c r="C1345" s="34">
        <v>0</v>
      </c>
      <c r="D1345" s="34">
        <v>142000000</v>
      </c>
      <c r="E1345" s="34">
        <v>0</v>
      </c>
      <c r="F1345" s="35">
        <f t="shared" si="405"/>
        <v>142000000</v>
      </c>
    </row>
    <row r="1346" spans="1:6" ht="15.75">
      <c r="A1346" s="32" t="s">
        <v>12</v>
      </c>
      <c r="B1346" s="33" t="s">
        <v>13</v>
      </c>
      <c r="C1346" s="34">
        <v>0</v>
      </c>
      <c r="D1346" s="34">
        <v>33200000</v>
      </c>
      <c r="E1346" s="34">
        <v>0</v>
      </c>
      <c r="F1346" s="35">
        <f t="shared" si="405"/>
        <v>33200000</v>
      </c>
    </row>
    <row r="1347" spans="1:6" ht="15.75">
      <c r="A1347" s="32" t="s">
        <v>54</v>
      </c>
      <c r="B1347" s="33" t="s">
        <v>482</v>
      </c>
      <c r="C1347" s="34">
        <f t="shared" ref="C1347:E1347" si="425">SUM(C1348:C1350)</f>
        <v>0</v>
      </c>
      <c r="D1347" s="34">
        <f t="shared" si="425"/>
        <v>191680000</v>
      </c>
      <c r="E1347" s="34">
        <f t="shared" si="425"/>
        <v>0</v>
      </c>
      <c r="F1347" s="35">
        <f t="shared" si="405"/>
        <v>191680000</v>
      </c>
    </row>
    <row r="1348" spans="1:6" ht="15.75">
      <c r="A1348" s="32" t="s">
        <v>10</v>
      </c>
      <c r="B1348" s="33" t="s">
        <v>11</v>
      </c>
      <c r="C1348" s="34">
        <v>0</v>
      </c>
      <c r="D1348" s="34">
        <v>8000000</v>
      </c>
      <c r="E1348" s="34">
        <v>0</v>
      </c>
      <c r="F1348" s="35">
        <f t="shared" si="405"/>
        <v>8000000</v>
      </c>
    </row>
    <row r="1349" spans="1:6" ht="15.75">
      <c r="A1349" s="32" t="s">
        <v>83</v>
      </c>
      <c r="B1349" s="33" t="s">
        <v>84</v>
      </c>
      <c r="C1349" s="34">
        <v>0</v>
      </c>
      <c r="D1349" s="34">
        <v>170400000</v>
      </c>
      <c r="E1349" s="34">
        <v>0</v>
      </c>
      <c r="F1349" s="35">
        <f t="shared" si="405"/>
        <v>170400000</v>
      </c>
    </row>
    <row r="1350" spans="1:6" ht="15.75">
      <c r="A1350" s="32" t="s">
        <v>12</v>
      </c>
      <c r="B1350" s="33" t="s">
        <v>13</v>
      </c>
      <c r="C1350" s="34">
        <v>0</v>
      </c>
      <c r="D1350" s="34">
        <v>13280000</v>
      </c>
      <c r="E1350" s="34">
        <v>0</v>
      </c>
      <c r="F1350" s="35">
        <f t="shared" si="405"/>
        <v>13280000</v>
      </c>
    </row>
    <row r="1351" spans="1:6" s="6" customFormat="1" ht="15.75">
      <c r="A1351" s="28" t="s">
        <v>483</v>
      </c>
      <c r="B1351" s="29" t="s">
        <v>484</v>
      </c>
      <c r="C1351" s="30">
        <f t="shared" ref="C1351:E1351" si="426">SUM(C1352,C1612)</f>
        <v>0</v>
      </c>
      <c r="D1351" s="30">
        <f t="shared" si="426"/>
        <v>28110526000</v>
      </c>
      <c r="E1351" s="30">
        <f t="shared" si="426"/>
        <v>0</v>
      </c>
      <c r="F1351" s="31">
        <f t="shared" si="405"/>
        <v>28110526000</v>
      </c>
    </row>
    <row r="1352" spans="1:6" s="6" customFormat="1" ht="15.75">
      <c r="A1352" s="28" t="s">
        <v>485</v>
      </c>
      <c r="B1352" s="29" t="s">
        <v>740</v>
      </c>
      <c r="C1352" s="30">
        <f t="shared" ref="C1352:E1352" si="427">SUM(C1353,C1415,C1484,C1526,C1564,C1569,C1593)</f>
        <v>0</v>
      </c>
      <c r="D1352" s="30">
        <f t="shared" si="427"/>
        <v>27316524000</v>
      </c>
      <c r="E1352" s="30">
        <f t="shared" si="427"/>
        <v>0</v>
      </c>
      <c r="F1352" s="31">
        <f t="shared" si="405"/>
        <v>27316524000</v>
      </c>
    </row>
    <row r="1353" spans="1:6" s="6" customFormat="1" ht="15.75">
      <c r="A1353" s="28" t="s">
        <v>8</v>
      </c>
      <c r="B1353" s="29" t="s">
        <v>487</v>
      </c>
      <c r="C1353" s="30">
        <f t="shared" ref="C1353:E1353" si="428">SUM(C1354,C1358,C1362,C1368,C1372,C1374,C1380,C1384,C1388,C1394,C1399,C1403,C1407,C1411)</f>
        <v>0</v>
      </c>
      <c r="D1353" s="30">
        <f t="shared" si="428"/>
        <v>3587340000</v>
      </c>
      <c r="E1353" s="30">
        <f t="shared" si="428"/>
        <v>0</v>
      </c>
      <c r="F1353" s="31">
        <f t="shared" si="405"/>
        <v>3587340000</v>
      </c>
    </row>
    <row r="1354" spans="1:6" ht="15.75">
      <c r="A1354" s="32" t="s">
        <v>16</v>
      </c>
      <c r="B1354" s="33" t="s">
        <v>488</v>
      </c>
      <c r="C1354" s="34">
        <f t="shared" ref="C1354:E1354" si="429">SUM(C1355:C1357)</f>
        <v>0</v>
      </c>
      <c r="D1354" s="34">
        <f t="shared" si="429"/>
        <v>186385000</v>
      </c>
      <c r="E1354" s="34">
        <f t="shared" si="429"/>
        <v>0</v>
      </c>
      <c r="F1354" s="35">
        <f t="shared" ref="F1354:F1417" si="430">SUM(C1354:E1354)</f>
        <v>186385000</v>
      </c>
    </row>
    <row r="1355" spans="1:6" ht="15.75">
      <c r="A1355" s="32" t="s">
        <v>10</v>
      </c>
      <c r="B1355" s="33" t="s">
        <v>11</v>
      </c>
      <c r="C1355" s="34">
        <v>0</v>
      </c>
      <c r="D1355" s="34">
        <v>79100000</v>
      </c>
      <c r="E1355" s="34">
        <v>0</v>
      </c>
      <c r="F1355" s="35">
        <f t="shared" si="430"/>
        <v>79100000</v>
      </c>
    </row>
    <row r="1356" spans="1:6" ht="15.75">
      <c r="A1356" s="32" t="s">
        <v>33</v>
      </c>
      <c r="B1356" s="33" t="s">
        <v>34</v>
      </c>
      <c r="C1356" s="34">
        <v>0</v>
      </c>
      <c r="D1356" s="34">
        <v>24600000</v>
      </c>
      <c r="E1356" s="34">
        <v>0</v>
      </c>
      <c r="F1356" s="35">
        <f t="shared" si="430"/>
        <v>24600000</v>
      </c>
    </row>
    <row r="1357" spans="1:6" ht="15.75">
      <c r="A1357" s="32" t="s">
        <v>12</v>
      </c>
      <c r="B1357" s="33" t="s">
        <v>13</v>
      </c>
      <c r="C1357" s="34">
        <v>0</v>
      </c>
      <c r="D1357" s="34">
        <v>82685000</v>
      </c>
      <c r="E1357" s="34">
        <v>0</v>
      </c>
      <c r="F1357" s="35">
        <f t="shared" si="430"/>
        <v>82685000</v>
      </c>
    </row>
    <row r="1358" spans="1:6" ht="15.75">
      <c r="A1358" s="32" t="s">
        <v>18</v>
      </c>
      <c r="B1358" s="33" t="s">
        <v>489</v>
      </c>
      <c r="C1358" s="34">
        <f t="shared" ref="C1358:E1358" si="431">SUM(C1359:C1361)</f>
        <v>0</v>
      </c>
      <c r="D1358" s="34">
        <f t="shared" si="431"/>
        <v>135480000</v>
      </c>
      <c r="E1358" s="34">
        <f t="shared" si="431"/>
        <v>0</v>
      </c>
      <c r="F1358" s="35">
        <f t="shared" si="430"/>
        <v>135480000</v>
      </c>
    </row>
    <row r="1359" spans="1:6" ht="15.75">
      <c r="A1359" s="32" t="s">
        <v>10</v>
      </c>
      <c r="B1359" s="33" t="s">
        <v>11</v>
      </c>
      <c r="C1359" s="34">
        <v>0</v>
      </c>
      <c r="D1359" s="34">
        <v>97400000</v>
      </c>
      <c r="E1359" s="34">
        <v>0</v>
      </c>
      <c r="F1359" s="35">
        <f t="shared" si="430"/>
        <v>97400000</v>
      </c>
    </row>
    <row r="1360" spans="1:6" ht="15.75">
      <c r="A1360" s="32" t="s">
        <v>33</v>
      </c>
      <c r="B1360" s="33" t="s">
        <v>34</v>
      </c>
      <c r="C1360" s="34">
        <v>0</v>
      </c>
      <c r="D1360" s="34">
        <v>30000000</v>
      </c>
      <c r="E1360" s="34">
        <v>0</v>
      </c>
      <c r="F1360" s="35">
        <f t="shared" si="430"/>
        <v>30000000</v>
      </c>
    </row>
    <row r="1361" spans="1:6" ht="15.75">
      <c r="A1361" s="32" t="s">
        <v>12</v>
      </c>
      <c r="B1361" s="33" t="s">
        <v>13</v>
      </c>
      <c r="C1361" s="34">
        <v>0</v>
      </c>
      <c r="D1361" s="34">
        <v>8080000</v>
      </c>
      <c r="E1361" s="34">
        <v>0</v>
      </c>
      <c r="F1361" s="35">
        <f t="shared" si="430"/>
        <v>8080000</v>
      </c>
    </row>
    <row r="1362" spans="1:6" ht="15.75">
      <c r="A1362" s="32" t="s">
        <v>42</v>
      </c>
      <c r="B1362" s="33" t="s">
        <v>490</v>
      </c>
      <c r="C1362" s="34">
        <f t="shared" ref="C1362:E1362" si="432">SUM(C1363:C1367)</f>
        <v>0</v>
      </c>
      <c r="D1362" s="34">
        <f t="shared" si="432"/>
        <v>359788000</v>
      </c>
      <c r="E1362" s="34">
        <f t="shared" si="432"/>
        <v>0</v>
      </c>
      <c r="F1362" s="35">
        <f t="shared" si="430"/>
        <v>359788000</v>
      </c>
    </row>
    <row r="1363" spans="1:6" ht="15.75">
      <c r="A1363" s="32" t="s">
        <v>10</v>
      </c>
      <c r="B1363" s="33" t="s">
        <v>11</v>
      </c>
      <c r="C1363" s="34">
        <v>0</v>
      </c>
      <c r="D1363" s="34">
        <v>46200000</v>
      </c>
      <c r="E1363" s="34">
        <v>0</v>
      </c>
      <c r="F1363" s="35">
        <f t="shared" si="430"/>
        <v>46200000</v>
      </c>
    </row>
    <row r="1364" spans="1:6" ht="15.75">
      <c r="A1364" s="32" t="s">
        <v>28</v>
      </c>
      <c r="B1364" s="33" t="s">
        <v>29</v>
      </c>
      <c r="C1364" s="34">
        <v>0</v>
      </c>
      <c r="D1364" s="34">
        <v>103644000</v>
      </c>
      <c r="E1364" s="34">
        <v>0</v>
      </c>
      <c r="F1364" s="35">
        <f t="shared" si="430"/>
        <v>103644000</v>
      </c>
    </row>
    <row r="1365" spans="1:6" ht="15.75">
      <c r="A1365" s="32" t="s">
        <v>77</v>
      </c>
      <c r="B1365" s="33" t="s">
        <v>78</v>
      </c>
      <c r="C1365" s="34">
        <v>0</v>
      </c>
      <c r="D1365" s="34">
        <v>23864000</v>
      </c>
      <c r="E1365" s="34">
        <v>0</v>
      </c>
      <c r="F1365" s="35">
        <f t="shared" si="430"/>
        <v>23864000</v>
      </c>
    </row>
    <row r="1366" spans="1:6" ht="15.75">
      <c r="A1366" s="32" t="s">
        <v>33</v>
      </c>
      <c r="B1366" s="33" t="s">
        <v>34</v>
      </c>
      <c r="C1366" s="34">
        <v>0</v>
      </c>
      <c r="D1366" s="34">
        <v>8600000</v>
      </c>
      <c r="E1366" s="34">
        <v>0</v>
      </c>
      <c r="F1366" s="35">
        <f t="shared" si="430"/>
        <v>8600000</v>
      </c>
    </row>
    <row r="1367" spans="1:6" ht="15.75">
      <c r="A1367" s="32" t="s">
        <v>12</v>
      </c>
      <c r="B1367" s="33" t="s">
        <v>13</v>
      </c>
      <c r="C1367" s="34">
        <v>0</v>
      </c>
      <c r="D1367" s="34">
        <v>177480000</v>
      </c>
      <c r="E1367" s="34">
        <v>0</v>
      </c>
      <c r="F1367" s="35">
        <f t="shared" si="430"/>
        <v>177480000</v>
      </c>
    </row>
    <row r="1368" spans="1:6" ht="15.75">
      <c r="A1368" s="32" t="s">
        <v>44</v>
      </c>
      <c r="B1368" s="33" t="s">
        <v>491</v>
      </c>
      <c r="C1368" s="34">
        <f t="shared" ref="C1368:E1368" si="433">SUM(C1369:C1371)</f>
        <v>0</v>
      </c>
      <c r="D1368" s="34">
        <f t="shared" si="433"/>
        <v>554600000</v>
      </c>
      <c r="E1368" s="34">
        <f t="shared" si="433"/>
        <v>0</v>
      </c>
      <c r="F1368" s="35">
        <f t="shared" si="430"/>
        <v>554600000</v>
      </c>
    </row>
    <row r="1369" spans="1:6" ht="15.75">
      <c r="A1369" s="32" t="s">
        <v>10</v>
      </c>
      <c r="B1369" s="33" t="s">
        <v>11</v>
      </c>
      <c r="C1369" s="34">
        <v>0</v>
      </c>
      <c r="D1369" s="34">
        <v>308000000</v>
      </c>
      <c r="E1369" s="34">
        <v>0</v>
      </c>
      <c r="F1369" s="35">
        <f t="shared" si="430"/>
        <v>308000000</v>
      </c>
    </row>
    <row r="1370" spans="1:6" ht="15.75">
      <c r="A1370" s="32" t="s">
        <v>28</v>
      </c>
      <c r="B1370" s="33" t="s">
        <v>29</v>
      </c>
      <c r="C1370" s="34">
        <v>0</v>
      </c>
      <c r="D1370" s="34">
        <v>195600000</v>
      </c>
      <c r="E1370" s="34">
        <v>0</v>
      </c>
      <c r="F1370" s="35">
        <f t="shared" si="430"/>
        <v>195600000</v>
      </c>
    </row>
    <row r="1371" spans="1:6" ht="15.75">
      <c r="A1371" s="32" t="s">
        <v>12</v>
      </c>
      <c r="B1371" s="33" t="s">
        <v>13</v>
      </c>
      <c r="C1371" s="34">
        <v>0</v>
      </c>
      <c r="D1371" s="34">
        <v>51000000</v>
      </c>
      <c r="E1371" s="34">
        <v>0</v>
      </c>
      <c r="F1371" s="35">
        <f t="shared" si="430"/>
        <v>51000000</v>
      </c>
    </row>
    <row r="1372" spans="1:6" ht="31.5">
      <c r="A1372" s="32" t="s">
        <v>46</v>
      </c>
      <c r="B1372" s="33" t="s">
        <v>492</v>
      </c>
      <c r="C1372" s="34">
        <f t="shared" ref="C1372:E1372" si="434">C1373</f>
        <v>0</v>
      </c>
      <c r="D1372" s="34">
        <f t="shared" si="434"/>
        <v>58000000</v>
      </c>
      <c r="E1372" s="34">
        <f t="shared" si="434"/>
        <v>0</v>
      </c>
      <c r="F1372" s="35">
        <f t="shared" si="430"/>
        <v>58000000</v>
      </c>
    </row>
    <row r="1373" spans="1:6" ht="15.75">
      <c r="A1373" s="32" t="s">
        <v>10</v>
      </c>
      <c r="B1373" s="33" t="s">
        <v>11</v>
      </c>
      <c r="C1373" s="34">
        <v>0</v>
      </c>
      <c r="D1373" s="34">
        <v>58000000</v>
      </c>
      <c r="E1373" s="34">
        <v>0</v>
      </c>
      <c r="F1373" s="35">
        <f t="shared" si="430"/>
        <v>58000000</v>
      </c>
    </row>
    <row r="1374" spans="1:6" ht="15.75">
      <c r="A1374" s="32" t="s">
        <v>54</v>
      </c>
      <c r="B1374" s="33" t="s">
        <v>493</v>
      </c>
      <c r="C1374" s="34">
        <f t="shared" ref="C1374:E1374" si="435">SUM(C1375:C1379)</f>
        <v>0</v>
      </c>
      <c r="D1374" s="34">
        <f t="shared" si="435"/>
        <v>375725000</v>
      </c>
      <c r="E1374" s="34">
        <f t="shared" si="435"/>
        <v>0</v>
      </c>
      <c r="F1374" s="35">
        <f t="shared" si="430"/>
        <v>375725000</v>
      </c>
    </row>
    <row r="1375" spans="1:6" ht="15.75">
      <c r="A1375" s="32" t="s">
        <v>10</v>
      </c>
      <c r="B1375" s="33" t="s">
        <v>11</v>
      </c>
      <c r="C1375" s="34">
        <v>0</v>
      </c>
      <c r="D1375" s="34">
        <v>70825000</v>
      </c>
      <c r="E1375" s="34">
        <v>0</v>
      </c>
      <c r="F1375" s="35">
        <f t="shared" si="430"/>
        <v>70825000</v>
      </c>
    </row>
    <row r="1376" spans="1:6" ht="15.75">
      <c r="A1376" s="32" t="s">
        <v>28</v>
      </c>
      <c r="B1376" s="33" t="s">
        <v>29</v>
      </c>
      <c r="C1376" s="34">
        <v>0</v>
      </c>
      <c r="D1376" s="34">
        <v>64500000</v>
      </c>
      <c r="E1376" s="34">
        <v>0</v>
      </c>
      <c r="F1376" s="35">
        <f t="shared" si="430"/>
        <v>64500000</v>
      </c>
    </row>
    <row r="1377" spans="1:6" ht="15.75">
      <c r="A1377" s="32" t="s">
        <v>77</v>
      </c>
      <c r="B1377" s="33" t="s">
        <v>78</v>
      </c>
      <c r="C1377" s="34">
        <v>0</v>
      </c>
      <c r="D1377" s="34">
        <v>62000000</v>
      </c>
      <c r="E1377" s="34">
        <v>0</v>
      </c>
      <c r="F1377" s="35">
        <f t="shared" si="430"/>
        <v>62000000</v>
      </c>
    </row>
    <row r="1378" spans="1:6" ht="15.75">
      <c r="A1378" s="32" t="s">
        <v>33</v>
      </c>
      <c r="B1378" s="33" t="s">
        <v>34</v>
      </c>
      <c r="C1378" s="34">
        <v>0</v>
      </c>
      <c r="D1378" s="34">
        <v>40000000</v>
      </c>
      <c r="E1378" s="34">
        <v>0</v>
      </c>
      <c r="F1378" s="35">
        <f t="shared" si="430"/>
        <v>40000000</v>
      </c>
    </row>
    <row r="1379" spans="1:6" ht="15.75">
      <c r="A1379" s="32" t="s">
        <v>12</v>
      </c>
      <c r="B1379" s="33" t="s">
        <v>13</v>
      </c>
      <c r="C1379" s="34">
        <v>0</v>
      </c>
      <c r="D1379" s="34">
        <v>138400000</v>
      </c>
      <c r="E1379" s="34">
        <v>0</v>
      </c>
      <c r="F1379" s="35">
        <f t="shared" si="430"/>
        <v>138400000</v>
      </c>
    </row>
    <row r="1380" spans="1:6" ht="15.75">
      <c r="A1380" s="32" t="s">
        <v>56</v>
      </c>
      <c r="B1380" s="33" t="s">
        <v>494</v>
      </c>
      <c r="C1380" s="34">
        <f t="shared" ref="C1380:E1380" si="436">SUM(C1381:C1383)</f>
        <v>0</v>
      </c>
      <c r="D1380" s="34">
        <f t="shared" si="436"/>
        <v>140270000</v>
      </c>
      <c r="E1380" s="34">
        <f t="shared" si="436"/>
        <v>0</v>
      </c>
      <c r="F1380" s="35">
        <f t="shared" si="430"/>
        <v>140270000</v>
      </c>
    </row>
    <row r="1381" spans="1:6" ht="15.75">
      <c r="A1381" s="32" t="s">
        <v>10</v>
      </c>
      <c r="B1381" s="33" t="s">
        <v>11</v>
      </c>
      <c r="C1381" s="34">
        <v>0</v>
      </c>
      <c r="D1381" s="34">
        <v>16050000</v>
      </c>
      <c r="E1381" s="34">
        <v>0</v>
      </c>
      <c r="F1381" s="35">
        <f t="shared" si="430"/>
        <v>16050000</v>
      </c>
    </row>
    <row r="1382" spans="1:6" ht="15.75">
      <c r="A1382" s="32" t="s">
        <v>28</v>
      </c>
      <c r="B1382" s="33" t="s">
        <v>29</v>
      </c>
      <c r="C1382" s="34">
        <v>0</v>
      </c>
      <c r="D1382" s="34">
        <v>58920000</v>
      </c>
      <c r="E1382" s="34">
        <v>0</v>
      </c>
      <c r="F1382" s="35">
        <f t="shared" si="430"/>
        <v>58920000</v>
      </c>
    </row>
    <row r="1383" spans="1:6" ht="15.75">
      <c r="A1383" s="32" t="s">
        <v>12</v>
      </c>
      <c r="B1383" s="33" t="s">
        <v>13</v>
      </c>
      <c r="C1383" s="34">
        <v>0</v>
      </c>
      <c r="D1383" s="34">
        <v>65300000</v>
      </c>
      <c r="E1383" s="34">
        <v>0</v>
      </c>
      <c r="F1383" s="35">
        <f t="shared" si="430"/>
        <v>65300000</v>
      </c>
    </row>
    <row r="1384" spans="1:6" ht="15.75">
      <c r="A1384" s="32" t="s">
        <v>58</v>
      </c>
      <c r="B1384" s="33" t="s">
        <v>495</v>
      </c>
      <c r="C1384" s="34">
        <f t="shared" ref="C1384:E1384" si="437">SUM(C1385:C1387)</f>
        <v>0</v>
      </c>
      <c r="D1384" s="34">
        <f t="shared" si="437"/>
        <v>186717000</v>
      </c>
      <c r="E1384" s="34">
        <f t="shared" si="437"/>
        <v>0</v>
      </c>
      <c r="F1384" s="35">
        <f t="shared" si="430"/>
        <v>186717000</v>
      </c>
    </row>
    <row r="1385" spans="1:6" ht="15.75">
      <c r="A1385" s="32" t="s">
        <v>10</v>
      </c>
      <c r="B1385" s="33" t="s">
        <v>11</v>
      </c>
      <c r="C1385" s="34">
        <v>0</v>
      </c>
      <c r="D1385" s="34">
        <v>31858000</v>
      </c>
      <c r="E1385" s="34">
        <v>0</v>
      </c>
      <c r="F1385" s="35">
        <f t="shared" si="430"/>
        <v>31858000</v>
      </c>
    </row>
    <row r="1386" spans="1:6" ht="15.75">
      <c r="A1386" s="32" t="s">
        <v>28</v>
      </c>
      <c r="B1386" s="33" t="s">
        <v>29</v>
      </c>
      <c r="C1386" s="34">
        <v>0</v>
      </c>
      <c r="D1386" s="34">
        <v>52387000</v>
      </c>
      <c r="E1386" s="34">
        <v>0</v>
      </c>
      <c r="F1386" s="35">
        <f t="shared" si="430"/>
        <v>52387000</v>
      </c>
    </row>
    <row r="1387" spans="1:6" ht="15.75">
      <c r="A1387" s="32" t="s">
        <v>12</v>
      </c>
      <c r="B1387" s="33" t="s">
        <v>13</v>
      </c>
      <c r="C1387" s="34">
        <v>0</v>
      </c>
      <c r="D1387" s="34">
        <v>102472000</v>
      </c>
      <c r="E1387" s="34">
        <v>0</v>
      </c>
      <c r="F1387" s="35">
        <f t="shared" si="430"/>
        <v>102472000</v>
      </c>
    </row>
    <row r="1388" spans="1:6" ht="15.75">
      <c r="A1388" s="32" t="s">
        <v>60</v>
      </c>
      <c r="B1388" s="33" t="s">
        <v>496</v>
      </c>
      <c r="C1388" s="34">
        <f t="shared" ref="C1388:E1388" si="438">SUM(C1389:C1393)</f>
        <v>0</v>
      </c>
      <c r="D1388" s="34">
        <f t="shared" si="438"/>
        <v>711270000</v>
      </c>
      <c r="E1388" s="34">
        <f t="shared" si="438"/>
        <v>0</v>
      </c>
      <c r="F1388" s="35">
        <f t="shared" si="430"/>
        <v>711270000</v>
      </c>
    </row>
    <row r="1389" spans="1:6" ht="15.75">
      <c r="A1389" s="32" t="s">
        <v>10</v>
      </c>
      <c r="B1389" s="33" t="s">
        <v>11</v>
      </c>
      <c r="C1389" s="34">
        <v>0</v>
      </c>
      <c r="D1389" s="34">
        <v>68621000</v>
      </c>
      <c r="E1389" s="34">
        <v>0</v>
      </c>
      <c r="F1389" s="35">
        <f t="shared" si="430"/>
        <v>68621000</v>
      </c>
    </row>
    <row r="1390" spans="1:6" ht="15.75">
      <c r="A1390" s="32" t="s">
        <v>28</v>
      </c>
      <c r="B1390" s="33" t="s">
        <v>29</v>
      </c>
      <c r="C1390" s="34">
        <v>0</v>
      </c>
      <c r="D1390" s="34">
        <v>234547000</v>
      </c>
      <c r="E1390" s="34">
        <v>0</v>
      </c>
      <c r="F1390" s="35">
        <f t="shared" si="430"/>
        <v>234547000</v>
      </c>
    </row>
    <row r="1391" spans="1:6" ht="15.75">
      <c r="A1391" s="32" t="s">
        <v>77</v>
      </c>
      <c r="B1391" s="33" t="s">
        <v>78</v>
      </c>
      <c r="C1391" s="34">
        <v>0</v>
      </c>
      <c r="D1391" s="34">
        <v>67500000</v>
      </c>
      <c r="E1391" s="34">
        <v>0</v>
      </c>
      <c r="F1391" s="35">
        <f t="shared" si="430"/>
        <v>67500000</v>
      </c>
    </row>
    <row r="1392" spans="1:6" ht="15.75">
      <c r="A1392" s="32" t="s">
        <v>33</v>
      </c>
      <c r="B1392" s="33" t="s">
        <v>34</v>
      </c>
      <c r="C1392" s="34">
        <v>0</v>
      </c>
      <c r="D1392" s="34">
        <v>23700000</v>
      </c>
      <c r="E1392" s="34">
        <v>0</v>
      </c>
      <c r="F1392" s="35">
        <f t="shared" si="430"/>
        <v>23700000</v>
      </c>
    </row>
    <row r="1393" spans="1:6" ht="15.75">
      <c r="A1393" s="32" t="s">
        <v>12</v>
      </c>
      <c r="B1393" s="33" t="s">
        <v>13</v>
      </c>
      <c r="C1393" s="34">
        <v>0</v>
      </c>
      <c r="D1393" s="34">
        <v>316902000</v>
      </c>
      <c r="E1393" s="34">
        <v>0</v>
      </c>
      <c r="F1393" s="35">
        <f t="shared" si="430"/>
        <v>316902000</v>
      </c>
    </row>
    <row r="1394" spans="1:6" ht="31.5">
      <c r="A1394" s="32" t="s">
        <v>62</v>
      </c>
      <c r="B1394" s="33" t="s">
        <v>497</v>
      </c>
      <c r="C1394" s="34">
        <f t="shared" ref="C1394:E1394" si="439">SUM(C1395:C1398)</f>
        <v>0</v>
      </c>
      <c r="D1394" s="34">
        <f t="shared" si="439"/>
        <v>591680000</v>
      </c>
      <c r="E1394" s="34">
        <f t="shared" si="439"/>
        <v>0</v>
      </c>
      <c r="F1394" s="35">
        <f t="shared" si="430"/>
        <v>591680000</v>
      </c>
    </row>
    <row r="1395" spans="1:6" ht="15.75">
      <c r="A1395" s="32" t="s">
        <v>10</v>
      </c>
      <c r="B1395" s="33" t="s">
        <v>11</v>
      </c>
      <c r="C1395" s="34">
        <v>0</v>
      </c>
      <c r="D1395" s="34">
        <v>33125000</v>
      </c>
      <c r="E1395" s="34">
        <v>0</v>
      </c>
      <c r="F1395" s="35">
        <f t="shared" si="430"/>
        <v>33125000</v>
      </c>
    </row>
    <row r="1396" spans="1:6" ht="15.75">
      <c r="A1396" s="32" t="s">
        <v>83</v>
      </c>
      <c r="B1396" s="33" t="s">
        <v>84</v>
      </c>
      <c r="C1396" s="34">
        <v>0</v>
      </c>
      <c r="D1396" s="34">
        <v>432000000</v>
      </c>
      <c r="E1396" s="34">
        <v>0</v>
      </c>
      <c r="F1396" s="35">
        <f t="shared" si="430"/>
        <v>432000000</v>
      </c>
    </row>
    <row r="1397" spans="1:6" ht="15.75">
      <c r="A1397" s="32" t="s">
        <v>12</v>
      </c>
      <c r="B1397" s="33" t="s">
        <v>13</v>
      </c>
      <c r="C1397" s="34">
        <v>0</v>
      </c>
      <c r="D1397" s="34">
        <v>112755000</v>
      </c>
      <c r="E1397" s="34">
        <v>0</v>
      </c>
      <c r="F1397" s="35">
        <f t="shared" si="430"/>
        <v>112755000</v>
      </c>
    </row>
    <row r="1398" spans="1:6" ht="15.75">
      <c r="A1398" s="32" t="s">
        <v>68</v>
      </c>
      <c r="B1398" s="33" t="s">
        <v>69</v>
      </c>
      <c r="C1398" s="34">
        <v>0</v>
      </c>
      <c r="D1398" s="34">
        <v>13800000</v>
      </c>
      <c r="E1398" s="34">
        <v>0</v>
      </c>
      <c r="F1398" s="35">
        <f t="shared" si="430"/>
        <v>13800000</v>
      </c>
    </row>
    <row r="1399" spans="1:6" ht="15.75">
      <c r="A1399" s="32" t="s">
        <v>122</v>
      </c>
      <c r="B1399" s="33" t="s">
        <v>498</v>
      </c>
      <c r="C1399" s="34">
        <f t="shared" ref="C1399:E1399" si="440">SUM(C1400:C1402)</f>
        <v>0</v>
      </c>
      <c r="D1399" s="34">
        <f t="shared" si="440"/>
        <v>34770000</v>
      </c>
      <c r="E1399" s="34">
        <f t="shared" si="440"/>
        <v>0</v>
      </c>
      <c r="F1399" s="35">
        <f t="shared" si="430"/>
        <v>34770000</v>
      </c>
    </row>
    <row r="1400" spans="1:6" ht="15.75">
      <c r="A1400" s="32" t="s">
        <v>10</v>
      </c>
      <c r="B1400" s="33" t="s">
        <v>11</v>
      </c>
      <c r="C1400" s="34">
        <v>0</v>
      </c>
      <c r="D1400" s="34">
        <v>4650000</v>
      </c>
      <c r="E1400" s="34">
        <v>0</v>
      </c>
      <c r="F1400" s="35">
        <f t="shared" si="430"/>
        <v>4650000</v>
      </c>
    </row>
    <row r="1401" spans="1:6" ht="15.75">
      <c r="A1401" s="32" t="s">
        <v>28</v>
      </c>
      <c r="B1401" s="33" t="s">
        <v>29</v>
      </c>
      <c r="C1401" s="34">
        <v>0</v>
      </c>
      <c r="D1401" s="34">
        <v>24000000</v>
      </c>
      <c r="E1401" s="34">
        <v>0</v>
      </c>
      <c r="F1401" s="35">
        <f t="shared" si="430"/>
        <v>24000000</v>
      </c>
    </row>
    <row r="1402" spans="1:6" ht="15.75">
      <c r="A1402" s="32" t="s">
        <v>12</v>
      </c>
      <c r="B1402" s="33" t="s">
        <v>13</v>
      </c>
      <c r="C1402" s="34">
        <v>0</v>
      </c>
      <c r="D1402" s="34">
        <v>6120000</v>
      </c>
      <c r="E1402" s="34">
        <v>0</v>
      </c>
      <c r="F1402" s="35">
        <f t="shared" si="430"/>
        <v>6120000</v>
      </c>
    </row>
    <row r="1403" spans="1:6" ht="15.75">
      <c r="A1403" s="32" t="s">
        <v>124</v>
      </c>
      <c r="B1403" s="33" t="s">
        <v>499</v>
      </c>
      <c r="C1403" s="34">
        <f t="shared" ref="C1403:E1403" si="441">SUM(C1404:C1406)</f>
        <v>0</v>
      </c>
      <c r="D1403" s="34">
        <f t="shared" si="441"/>
        <v>100990000</v>
      </c>
      <c r="E1403" s="34">
        <f t="shared" si="441"/>
        <v>0</v>
      </c>
      <c r="F1403" s="35">
        <f t="shared" si="430"/>
        <v>100990000</v>
      </c>
    </row>
    <row r="1404" spans="1:6" ht="15.75">
      <c r="A1404" s="32" t="s">
        <v>10</v>
      </c>
      <c r="B1404" s="33" t="s">
        <v>11</v>
      </c>
      <c r="C1404" s="34">
        <v>0</v>
      </c>
      <c r="D1404" s="34">
        <v>37950000</v>
      </c>
      <c r="E1404" s="34">
        <v>0</v>
      </c>
      <c r="F1404" s="35">
        <f t="shared" si="430"/>
        <v>37950000</v>
      </c>
    </row>
    <row r="1405" spans="1:6" ht="15.75">
      <c r="A1405" s="32" t="s">
        <v>33</v>
      </c>
      <c r="B1405" s="33" t="s">
        <v>34</v>
      </c>
      <c r="C1405" s="34">
        <v>0</v>
      </c>
      <c r="D1405" s="34">
        <v>41200000</v>
      </c>
      <c r="E1405" s="34">
        <v>0</v>
      </c>
      <c r="F1405" s="35">
        <f t="shared" si="430"/>
        <v>41200000</v>
      </c>
    </row>
    <row r="1406" spans="1:6" ht="15.75">
      <c r="A1406" s="32" t="s">
        <v>12</v>
      </c>
      <c r="B1406" s="33" t="s">
        <v>13</v>
      </c>
      <c r="C1406" s="34">
        <v>0</v>
      </c>
      <c r="D1406" s="34">
        <v>21840000</v>
      </c>
      <c r="E1406" s="34">
        <v>0</v>
      </c>
      <c r="F1406" s="35">
        <f t="shared" si="430"/>
        <v>21840000</v>
      </c>
    </row>
    <row r="1407" spans="1:6" ht="15.75">
      <c r="A1407" s="32" t="s">
        <v>126</v>
      </c>
      <c r="B1407" s="33" t="s">
        <v>500</v>
      </c>
      <c r="C1407" s="34">
        <f t="shared" ref="C1407:E1407" si="442">SUM(C1408:C1410)</f>
        <v>0</v>
      </c>
      <c r="D1407" s="34">
        <f t="shared" si="442"/>
        <v>105980000</v>
      </c>
      <c r="E1407" s="34">
        <f t="shared" si="442"/>
        <v>0</v>
      </c>
      <c r="F1407" s="35">
        <f t="shared" si="430"/>
        <v>105980000</v>
      </c>
    </row>
    <row r="1408" spans="1:6" ht="15.75">
      <c r="A1408" s="32" t="s">
        <v>10</v>
      </c>
      <c r="B1408" s="33" t="s">
        <v>11</v>
      </c>
      <c r="C1408" s="34">
        <v>0</v>
      </c>
      <c r="D1408" s="34">
        <v>41760000</v>
      </c>
      <c r="E1408" s="34">
        <v>0</v>
      </c>
      <c r="F1408" s="35">
        <f t="shared" si="430"/>
        <v>41760000</v>
      </c>
    </row>
    <row r="1409" spans="1:6" ht="15.75">
      <c r="A1409" s="32" t="s">
        <v>33</v>
      </c>
      <c r="B1409" s="33" t="s">
        <v>34</v>
      </c>
      <c r="C1409" s="34">
        <v>0</v>
      </c>
      <c r="D1409" s="34">
        <v>63200000</v>
      </c>
      <c r="E1409" s="34">
        <v>0</v>
      </c>
      <c r="F1409" s="35">
        <f t="shared" si="430"/>
        <v>63200000</v>
      </c>
    </row>
    <row r="1410" spans="1:6" ht="15.75">
      <c r="A1410" s="32" t="s">
        <v>12</v>
      </c>
      <c r="B1410" s="33" t="s">
        <v>13</v>
      </c>
      <c r="C1410" s="34">
        <v>0</v>
      </c>
      <c r="D1410" s="34">
        <v>1020000</v>
      </c>
      <c r="E1410" s="34">
        <v>0</v>
      </c>
      <c r="F1410" s="35">
        <f t="shared" si="430"/>
        <v>1020000</v>
      </c>
    </row>
    <row r="1411" spans="1:6" ht="15.75">
      <c r="A1411" s="32" t="s">
        <v>128</v>
      </c>
      <c r="B1411" s="33" t="s">
        <v>501</v>
      </c>
      <c r="C1411" s="34">
        <f t="shared" ref="C1411:E1411" si="443">SUM(C1412:C1414)</f>
        <v>0</v>
      </c>
      <c r="D1411" s="34">
        <f t="shared" si="443"/>
        <v>45685000</v>
      </c>
      <c r="E1411" s="34">
        <f t="shared" si="443"/>
        <v>0</v>
      </c>
      <c r="F1411" s="35">
        <f t="shared" si="430"/>
        <v>45685000</v>
      </c>
    </row>
    <row r="1412" spans="1:6" ht="15.75">
      <c r="A1412" s="32" t="s">
        <v>10</v>
      </c>
      <c r="B1412" s="33" t="s">
        <v>11</v>
      </c>
      <c r="C1412" s="34">
        <v>0</v>
      </c>
      <c r="D1412" s="34">
        <v>20345000</v>
      </c>
      <c r="E1412" s="34">
        <v>0</v>
      </c>
      <c r="F1412" s="35">
        <f t="shared" si="430"/>
        <v>20345000</v>
      </c>
    </row>
    <row r="1413" spans="1:6" ht="15.75">
      <c r="A1413" s="32" t="s">
        <v>33</v>
      </c>
      <c r="B1413" s="33" t="s">
        <v>34</v>
      </c>
      <c r="C1413" s="34">
        <v>0</v>
      </c>
      <c r="D1413" s="34">
        <v>15100000</v>
      </c>
      <c r="E1413" s="34">
        <v>0</v>
      </c>
      <c r="F1413" s="35">
        <f t="shared" si="430"/>
        <v>15100000</v>
      </c>
    </row>
    <row r="1414" spans="1:6" ht="15.75">
      <c r="A1414" s="32" t="s">
        <v>12</v>
      </c>
      <c r="B1414" s="33" t="s">
        <v>13</v>
      </c>
      <c r="C1414" s="34">
        <v>0</v>
      </c>
      <c r="D1414" s="34">
        <v>10240000</v>
      </c>
      <c r="E1414" s="34">
        <v>0</v>
      </c>
      <c r="F1414" s="35">
        <f t="shared" si="430"/>
        <v>10240000</v>
      </c>
    </row>
    <row r="1415" spans="1:6" s="6" customFormat="1" ht="15.75">
      <c r="A1415" s="28" t="s">
        <v>14</v>
      </c>
      <c r="B1415" s="29" t="s">
        <v>502</v>
      </c>
      <c r="C1415" s="30">
        <f t="shared" ref="C1415:E1415" si="444">SUM(C1416,C1423,C1427,C1431,C1436,C1440,C1444,C1448,C1452,C1456,C1460,C1462,C1465,C1469,C1474,C1477,C1479)</f>
        <v>0</v>
      </c>
      <c r="D1415" s="30">
        <f t="shared" si="444"/>
        <v>3008537000</v>
      </c>
      <c r="E1415" s="30">
        <f t="shared" si="444"/>
        <v>0</v>
      </c>
      <c r="F1415" s="31">
        <f t="shared" si="430"/>
        <v>3008537000</v>
      </c>
    </row>
    <row r="1416" spans="1:6" ht="15.75">
      <c r="A1416" s="32" t="s">
        <v>16</v>
      </c>
      <c r="B1416" s="33" t="s">
        <v>503</v>
      </c>
      <c r="C1416" s="34">
        <f t="shared" ref="C1416:E1416" si="445">SUM(C1417:C1422)</f>
        <v>0</v>
      </c>
      <c r="D1416" s="34">
        <f t="shared" si="445"/>
        <v>666745000</v>
      </c>
      <c r="E1416" s="34">
        <f t="shared" si="445"/>
        <v>0</v>
      </c>
      <c r="F1416" s="35">
        <f t="shared" si="430"/>
        <v>666745000</v>
      </c>
    </row>
    <row r="1417" spans="1:6" ht="15.75">
      <c r="A1417" s="32" t="s">
        <v>10</v>
      </c>
      <c r="B1417" s="33" t="s">
        <v>11</v>
      </c>
      <c r="C1417" s="34">
        <v>0</v>
      </c>
      <c r="D1417" s="34">
        <v>94600000</v>
      </c>
      <c r="E1417" s="34">
        <v>0</v>
      </c>
      <c r="F1417" s="35">
        <f t="shared" si="430"/>
        <v>94600000</v>
      </c>
    </row>
    <row r="1418" spans="1:6" ht="15.75">
      <c r="A1418" s="32" t="s">
        <v>28</v>
      </c>
      <c r="B1418" s="33" t="s">
        <v>29</v>
      </c>
      <c r="C1418" s="34">
        <v>0</v>
      </c>
      <c r="D1418" s="34">
        <v>315905000</v>
      </c>
      <c r="E1418" s="34">
        <v>0</v>
      </c>
      <c r="F1418" s="35">
        <f t="shared" ref="F1418:F1481" si="446">SUM(C1418:E1418)</f>
        <v>315905000</v>
      </c>
    </row>
    <row r="1419" spans="1:6" ht="15.75">
      <c r="A1419" s="32" t="s">
        <v>77</v>
      </c>
      <c r="B1419" s="33" t="s">
        <v>78</v>
      </c>
      <c r="C1419" s="34">
        <v>0</v>
      </c>
      <c r="D1419" s="34">
        <v>27200000</v>
      </c>
      <c r="E1419" s="34">
        <v>0</v>
      </c>
      <c r="F1419" s="35">
        <f t="shared" si="446"/>
        <v>27200000</v>
      </c>
    </row>
    <row r="1420" spans="1:6" ht="15.75">
      <c r="A1420" s="32" t="s">
        <v>33</v>
      </c>
      <c r="B1420" s="33" t="s">
        <v>34</v>
      </c>
      <c r="C1420" s="34">
        <v>0</v>
      </c>
      <c r="D1420" s="34">
        <v>50000000</v>
      </c>
      <c r="E1420" s="34">
        <v>0</v>
      </c>
      <c r="F1420" s="35">
        <f t="shared" si="446"/>
        <v>50000000</v>
      </c>
    </row>
    <row r="1421" spans="1:6" ht="15.75">
      <c r="A1421" s="32" t="s">
        <v>12</v>
      </c>
      <c r="B1421" s="33" t="s">
        <v>13</v>
      </c>
      <c r="C1421" s="34">
        <v>0</v>
      </c>
      <c r="D1421" s="34">
        <v>161040000</v>
      </c>
      <c r="E1421" s="34">
        <v>0</v>
      </c>
      <c r="F1421" s="35">
        <f t="shared" si="446"/>
        <v>161040000</v>
      </c>
    </row>
    <row r="1422" spans="1:6" ht="15.75">
      <c r="A1422" s="32" t="s">
        <v>68</v>
      </c>
      <c r="B1422" s="33" t="s">
        <v>69</v>
      </c>
      <c r="C1422" s="34">
        <v>0</v>
      </c>
      <c r="D1422" s="34">
        <v>18000000</v>
      </c>
      <c r="E1422" s="34">
        <v>0</v>
      </c>
      <c r="F1422" s="35">
        <f t="shared" si="446"/>
        <v>18000000</v>
      </c>
    </row>
    <row r="1423" spans="1:6" ht="15.75">
      <c r="A1423" s="32" t="s">
        <v>18</v>
      </c>
      <c r="B1423" s="33" t="s">
        <v>504</v>
      </c>
      <c r="C1423" s="34">
        <f t="shared" ref="C1423:E1423" si="447">SUM(C1424:C1426)</f>
        <v>0</v>
      </c>
      <c r="D1423" s="34">
        <f t="shared" si="447"/>
        <v>17085000</v>
      </c>
      <c r="E1423" s="34">
        <f t="shared" si="447"/>
        <v>0</v>
      </c>
      <c r="F1423" s="35">
        <f t="shared" si="446"/>
        <v>17085000</v>
      </c>
    </row>
    <row r="1424" spans="1:6" ht="15.75">
      <c r="A1424" s="32" t="s">
        <v>10</v>
      </c>
      <c r="B1424" s="33" t="s">
        <v>11</v>
      </c>
      <c r="C1424" s="34">
        <v>0</v>
      </c>
      <c r="D1424" s="34">
        <v>10025000</v>
      </c>
      <c r="E1424" s="34">
        <v>0</v>
      </c>
      <c r="F1424" s="35">
        <f t="shared" si="446"/>
        <v>10025000</v>
      </c>
    </row>
    <row r="1425" spans="1:6" ht="15.75">
      <c r="A1425" s="32" t="s">
        <v>33</v>
      </c>
      <c r="B1425" s="33" t="s">
        <v>34</v>
      </c>
      <c r="C1425" s="34">
        <v>0</v>
      </c>
      <c r="D1425" s="34">
        <v>5000000</v>
      </c>
      <c r="E1425" s="34">
        <v>0</v>
      </c>
      <c r="F1425" s="35">
        <f t="shared" si="446"/>
        <v>5000000</v>
      </c>
    </row>
    <row r="1426" spans="1:6" ht="15.75">
      <c r="A1426" s="32" t="s">
        <v>12</v>
      </c>
      <c r="B1426" s="33" t="s">
        <v>13</v>
      </c>
      <c r="C1426" s="34">
        <v>0</v>
      </c>
      <c r="D1426" s="34">
        <v>2060000</v>
      </c>
      <c r="E1426" s="34">
        <v>0</v>
      </c>
      <c r="F1426" s="35">
        <f t="shared" si="446"/>
        <v>2060000</v>
      </c>
    </row>
    <row r="1427" spans="1:6" ht="15.75">
      <c r="A1427" s="32" t="s">
        <v>42</v>
      </c>
      <c r="B1427" s="33" t="s">
        <v>505</v>
      </c>
      <c r="C1427" s="34">
        <f t="shared" ref="C1427:E1427" si="448">SUM(C1428:C1430)</f>
        <v>0</v>
      </c>
      <c r="D1427" s="34">
        <f t="shared" si="448"/>
        <v>19660000</v>
      </c>
      <c r="E1427" s="34">
        <f t="shared" si="448"/>
        <v>0</v>
      </c>
      <c r="F1427" s="35">
        <f t="shared" si="446"/>
        <v>19660000</v>
      </c>
    </row>
    <row r="1428" spans="1:6" ht="15.75">
      <c r="A1428" s="32" t="s">
        <v>10</v>
      </c>
      <c r="B1428" s="33" t="s">
        <v>11</v>
      </c>
      <c r="C1428" s="34">
        <v>0</v>
      </c>
      <c r="D1428" s="34">
        <v>13200000</v>
      </c>
      <c r="E1428" s="34">
        <v>0</v>
      </c>
      <c r="F1428" s="35">
        <f t="shared" si="446"/>
        <v>13200000</v>
      </c>
    </row>
    <row r="1429" spans="1:6" ht="15.75">
      <c r="A1429" s="32" t="s">
        <v>33</v>
      </c>
      <c r="B1429" s="33" t="s">
        <v>34</v>
      </c>
      <c r="C1429" s="34">
        <v>0</v>
      </c>
      <c r="D1429" s="34">
        <v>5000000</v>
      </c>
      <c r="E1429" s="34">
        <v>0</v>
      </c>
      <c r="F1429" s="35">
        <f t="shared" si="446"/>
        <v>5000000</v>
      </c>
    </row>
    <row r="1430" spans="1:6" ht="15.75">
      <c r="A1430" s="32" t="s">
        <v>12</v>
      </c>
      <c r="B1430" s="33" t="s">
        <v>13</v>
      </c>
      <c r="C1430" s="34">
        <v>0</v>
      </c>
      <c r="D1430" s="34">
        <v>1460000</v>
      </c>
      <c r="E1430" s="34">
        <v>0</v>
      </c>
      <c r="F1430" s="35">
        <f t="shared" si="446"/>
        <v>1460000</v>
      </c>
    </row>
    <row r="1431" spans="1:6" ht="15.75">
      <c r="A1431" s="32" t="s">
        <v>44</v>
      </c>
      <c r="B1431" s="33" t="s">
        <v>506</v>
      </c>
      <c r="C1431" s="34">
        <f t="shared" ref="C1431:E1431" si="449">SUM(C1432:C1435)</f>
        <v>0</v>
      </c>
      <c r="D1431" s="34">
        <f t="shared" si="449"/>
        <v>115917000</v>
      </c>
      <c r="E1431" s="34">
        <f t="shared" si="449"/>
        <v>0</v>
      </c>
      <c r="F1431" s="35">
        <f t="shared" si="446"/>
        <v>115917000</v>
      </c>
    </row>
    <row r="1432" spans="1:6" ht="15.75">
      <c r="A1432" s="32" t="s">
        <v>10</v>
      </c>
      <c r="B1432" s="33" t="s">
        <v>11</v>
      </c>
      <c r="C1432" s="34">
        <v>0</v>
      </c>
      <c r="D1432" s="34">
        <v>18787000</v>
      </c>
      <c r="E1432" s="34">
        <v>0</v>
      </c>
      <c r="F1432" s="35">
        <f t="shared" si="446"/>
        <v>18787000</v>
      </c>
    </row>
    <row r="1433" spans="1:6" ht="15.75">
      <c r="A1433" s="32" t="s">
        <v>77</v>
      </c>
      <c r="B1433" s="33" t="s">
        <v>78</v>
      </c>
      <c r="C1433" s="34">
        <v>0</v>
      </c>
      <c r="D1433" s="34">
        <v>72000000</v>
      </c>
      <c r="E1433" s="34">
        <v>0</v>
      </c>
      <c r="F1433" s="35">
        <f t="shared" si="446"/>
        <v>72000000</v>
      </c>
    </row>
    <row r="1434" spans="1:6" ht="15.75">
      <c r="A1434" s="32" t="s">
        <v>33</v>
      </c>
      <c r="B1434" s="33" t="s">
        <v>34</v>
      </c>
      <c r="C1434" s="34">
        <v>0</v>
      </c>
      <c r="D1434" s="34">
        <v>10000000</v>
      </c>
      <c r="E1434" s="34">
        <v>0</v>
      </c>
      <c r="F1434" s="35">
        <f t="shared" si="446"/>
        <v>10000000</v>
      </c>
    </row>
    <row r="1435" spans="1:6" ht="15.75">
      <c r="A1435" s="32" t="s">
        <v>12</v>
      </c>
      <c r="B1435" s="33" t="s">
        <v>13</v>
      </c>
      <c r="C1435" s="34">
        <v>0</v>
      </c>
      <c r="D1435" s="34">
        <v>15130000</v>
      </c>
      <c r="E1435" s="34">
        <v>0</v>
      </c>
      <c r="F1435" s="35">
        <f t="shared" si="446"/>
        <v>15130000</v>
      </c>
    </row>
    <row r="1436" spans="1:6" ht="15.75">
      <c r="A1436" s="32" t="s">
        <v>46</v>
      </c>
      <c r="B1436" s="33" t="s">
        <v>507</v>
      </c>
      <c r="C1436" s="34">
        <f t="shared" ref="C1436:E1436" si="450">SUM(C1437:C1439)</f>
        <v>0</v>
      </c>
      <c r="D1436" s="34">
        <f t="shared" si="450"/>
        <v>17902000</v>
      </c>
      <c r="E1436" s="34">
        <f t="shared" si="450"/>
        <v>0</v>
      </c>
      <c r="F1436" s="35">
        <f t="shared" si="446"/>
        <v>17902000</v>
      </c>
    </row>
    <row r="1437" spans="1:6" ht="15.75">
      <c r="A1437" s="32" t="s">
        <v>10</v>
      </c>
      <c r="B1437" s="33" t="s">
        <v>11</v>
      </c>
      <c r="C1437" s="34">
        <v>0</v>
      </c>
      <c r="D1437" s="34">
        <v>9112000</v>
      </c>
      <c r="E1437" s="34">
        <v>0</v>
      </c>
      <c r="F1437" s="35">
        <f t="shared" si="446"/>
        <v>9112000</v>
      </c>
    </row>
    <row r="1438" spans="1:6" ht="15.75">
      <c r="A1438" s="32" t="s">
        <v>33</v>
      </c>
      <c r="B1438" s="33" t="s">
        <v>34</v>
      </c>
      <c r="C1438" s="34">
        <v>0</v>
      </c>
      <c r="D1438" s="34">
        <v>7500000</v>
      </c>
      <c r="E1438" s="34">
        <v>0</v>
      </c>
      <c r="F1438" s="35">
        <f t="shared" si="446"/>
        <v>7500000</v>
      </c>
    </row>
    <row r="1439" spans="1:6" ht="15.75">
      <c r="A1439" s="32" t="s">
        <v>12</v>
      </c>
      <c r="B1439" s="33" t="s">
        <v>13</v>
      </c>
      <c r="C1439" s="34">
        <v>0</v>
      </c>
      <c r="D1439" s="34">
        <v>1290000</v>
      </c>
      <c r="E1439" s="34">
        <v>0</v>
      </c>
      <c r="F1439" s="35">
        <f t="shared" si="446"/>
        <v>1290000</v>
      </c>
    </row>
    <row r="1440" spans="1:6" ht="15.75">
      <c r="A1440" s="32" t="s">
        <v>54</v>
      </c>
      <c r="B1440" s="33" t="s">
        <v>508</v>
      </c>
      <c r="C1440" s="34">
        <f t="shared" ref="C1440:E1440" si="451">SUM(C1441:C1443)</f>
        <v>0</v>
      </c>
      <c r="D1440" s="34">
        <f t="shared" si="451"/>
        <v>125865000</v>
      </c>
      <c r="E1440" s="34">
        <f t="shared" si="451"/>
        <v>0</v>
      </c>
      <c r="F1440" s="35">
        <f t="shared" si="446"/>
        <v>125865000</v>
      </c>
    </row>
    <row r="1441" spans="1:6" ht="15.75">
      <c r="A1441" s="32" t="s">
        <v>10</v>
      </c>
      <c r="B1441" s="33" t="s">
        <v>11</v>
      </c>
      <c r="C1441" s="34">
        <v>0</v>
      </c>
      <c r="D1441" s="34">
        <v>112625000</v>
      </c>
      <c r="E1441" s="34">
        <v>0</v>
      </c>
      <c r="F1441" s="35">
        <f t="shared" si="446"/>
        <v>112625000</v>
      </c>
    </row>
    <row r="1442" spans="1:6" ht="15.75">
      <c r="A1442" s="32" t="s">
        <v>33</v>
      </c>
      <c r="B1442" s="33" t="s">
        <v>34</v>
      </c>
      <c r="C1442" s="34">
        <v>0</v>
      </c>
      <c r="D1442" s="34">
        <v>8600000</v>
      </c>
      <c r="E1442" s="34">
        <v>0</v>
      </c>
      <c r="F1442" s="35">
        <f t="shared" si="446"/>
        <v>8600000</v>
      </c>
    </row>
    <row r="1443" spans="1:6" ht="15.75">
      <c r="A1443" s="32" t="s">
        <v>12</v>
      </c>
      <c r="B1443" s="33" t="s">
        <v>13</v>
      </c>
      <c r="C1443" s="34">
        <v>0</v>
      </c>
      <c r="D1443" s="34">
        <v>4640000</v>
      </c>
      <c r="E1443" s="34">
        <v>0</v>
      </c>
      <c r="F1443" s="35">
        <f t="shared" si="446"/>
        <v>4640000</v>
      </c>
    </row>
    <row r="1444" spans="1:6" ht="15.75">
      <c r="A1444" s="32" t="s">
        <v>56</v>
      </c>
      <c r="B1444" s="33" t="s">
        <v>509</v>
      </c>
      <c r="C1444" s="34">
        <f t="shared" ref="C1444:E1444" si="452">SUM(C1445:C1447)</f>
        <v>0</v>
      </c>
      <c r="D1444" s="34">
        <f t="shared" si="452"/>
        <v>125050000</v>
      </c>
      <c r="E1444" s="34">
        <f t="shared" si="452"/>
        <v>0</v>
      </c>
      <c r="F1444" s="35">
        <f t="shared" si="446"/>
        <v>125050000</v>
      </c>
    </row>
    <row r="1445" spans="1:6" ht="15.75">
      <c r="A1445" s="32" t="s">
        <v>10</v>
      </c>
      <c r="B1445" s="33" t="s">
        <v>11</v>
      </c>
      <c r="C1445" s="34">
        <v>0</v>
      </c>
      <c r="D1445" s="34">
        <v>66650000</v>
      </c>
      <c r="E1445" s="34">
        <v>0</v>
      </c>
      <c r="F1445" s="35">
        <f t="shared" si="446"/>
        <v>66650000</v>
      </c>
    </row>
    <row r="1446" spans="1:6" ht="15.75">
      <c r="A1446" s="32" t="s">
        <v>33</v>
      </c>
      <c r="B1446" s="33" t="s">
        <v>34</v>
      </c>
      <c r="C1446" s="34">
        <v>0</v>
      </c>
      <c r="D1446" s="34">
        <v>55000000</v>
      </c>
      <c r="E1446" s="34">
        <v>0</v>
      </c>
      <c r="F1446" s="35">
        <f t="shared" si="446"/>
        <v>55000000</v>
      </c>
    </row>
    <row r="1447" spans="1:6" ht="15.75">
      <c r="A1447" s="32" t="s">
        <v>12</v>
      </c>
      <c r="B1447" s="33" t="s">
        <v>13</v>
      </c>
      <c r="C1447" s="34">
        <v>0</v>
      </c>
      <c r="D1447" s="34">
        <v>3400000</v>
      </c>
      <c r="E1447" s="34">
        <v>0</v>
      </c>
      <c r="F1447" s="35">
        <f t="shared" si="446"/>
        <v>3400000</v>
      </c>
    </row>
    <row r="1448" spans="1:6" ht="15.75">
      <c r="A1448" s="32" t="s">
        <v>58</v>
      </c>
      <c r="B1448" s="33" t="s">
        <v>510</v>
      </c>
      <c r="C1448" s="34">
        <f t="shared" ref="C1448:E1448" si="453">SUM(C1449:C1451)</f>
        <v>0</v>
      </c>
      <c r="D1448" s="34">
        <f t="shared" si="453"/>
        <v>62880000</v>
      </c>
      <c r="E1448" s="34">
        <f t="shared" si="453"/>
        <v>0</v>
      </c>
      <c r="F1448" s="35">
        <f t="shared" si="446"/>
        <v>62880000</v>
      </c>
    </row>
    <row r="1449" spans="1:6" ht="15.75">
      <c r="A1449" s="32" t="s">
        <v>10</v>
      </c>
      <c r="B1449" s="33" t="s">
        <v>11</v>
      </c>
      <c r="C1449" s="34">
        <v>0</v>
      </c>
      <c r="D1449" s="34">
        <v>25500000</v>
      </c>
      <c r="E1449" s="34">
        <v>0</v>
      </c>
      <c r="F1449" s="35">
        <f t="shared" si="446"/>
        <v>25500000</v>
      </c>
    </row>
    <row r="1450" spans="1:6" ht="15.75">
      <c r="A1450" s="32" t="s">
        <v>33</v>
      </c>
      <c r="B1450" s="33" t="s">
        <v>34</v>
      </c>
      <c r="C1450" s="34">
        <v>0</v>
      </c>
      <c r="D1450" s="34">
        <v>35000000</v>
      </c>
      <c r="E1450" s="34">
        <v>0</v>
      </c>
      <c r="F1450" s="35">
        <f t="shared" si="446"/>
        <v>35000000</v>
      </c>
    </row>
    <row r="1451" spans="1:6" ht="15.75">
      <c r="A1451" s="32" t="s">
        <v>12</v>
      </c>
      <c r="B1451" s="33" t="s">
        <v>13</v>
      </c>
      <c r="C1451" s="34">
        <v>0</v>
      </c>
      <c r="D1451" s="34">
        <v>2380000</v>
      </c>
      <c r="E1451" s="34">
        <v>0</v>
      </c>
      <c r="F1451" s="35">
        <f t="shared" si="446"/>
        <v>2380000</v>
      </c>
    </row>
    <row r="1452" spans="1:6" ht="15.75">
      <c r="A1452" s="32" t="s">
        <v>60</v>
      </c>
      <c r="B1452" s="33" t="s">
        <v>511</v>
      </c>
      <c r="C1452" s="34">
        <f t="shared" ref="C1452:E1452" si="454">SUM(C1453:C1455)</f>
        <v>0</v>
      </c>
      <c r="D1452" s="34">
        <f t="shared" si="454"/>
        <v>59505000</v>
      </c>
      <c r="E1452" s="34">
        <f t="shared" si="454"/>
        <v>0</v>
      </c>
      <c r="F1452" s="35">
        <f t="shared" si="446"/>
        <v>59505000</v>
      </c>
    </row>
    <row r="1453" spans="1:6" ht="15.75">
      <c r="A1453" s="32" t="s">
        <v>10</v>
      </c>
      <c r="B1453" s="33" t="s">
        <v>11</v>
      </c>
      <c r="C1453" s="34">
        <v>0</v>
      </c>
      <c r="D1453" s="34">
        <v>22125000</v>
      </c>
      <c r="E1453" s="34">
        <v>0</v>
      </c>
      <c r="F1453" s="35">
        <f t="shared" si="446"/>
        <v>22125000</v>
      </c>
    </row>
    <row r="1454" spans="1:6" ht="15.75">
      <c r="A1454" s="32" t="s">
        <v>33</v>
      </c>
      <c r="B1454" s="33" t="s">
        <v>34</v>
      </c>
      <c r="C1454" s="34">
        <v>0</v>
      </c>
      <c r="D1454" s="34">
        <v>35000000</v>
      </c>
      <c r="E1454" s="34">
        <v>0</v>
      </c>
      <c r="F1454" s="35">
        <f t="shared" si="446"/>
        <v>35000000</v>
      </c>
    </row>
    <row r="1455" spans="1:6" ht="15.75">
      <c r="A1455" s="32" t="s">
        <v>12</v>
      </c>
      <c r="B1455" s="33" t="s">
        <v>13</v>
      </c>
      <c r="C1455" s="34">
        <v>0</v>
      </c>
      <c r="D1455" s="34">
        <v>2380000</v>
      </c>
      <c r="E1455" s="34">
        <v>0</v>
      </c>
      <c r="F1455" s="35">
        <f t="shared" si="446"/>
        <v>2380000</v>
      </c>
    </row>
    <row r="1456" spans="1:6" ht="15.75">
      <c r="A1456" s="32" t="s">
        <v>62</v>
      </c>
      <c r="B1456" s="33" t="s">
        <v>512</v>
      </c>
      <c r="C1456" s="34">
        <f t="shared" ref="C1456:E1456" si="455">SUM(C1457:C1459)</f>
        <v>0</v>
      </c>
      <c r="D1456" s="34">
        <f t="shared" si="455"/>
        <v>57425000</v>
      </c>
      <c r="E1456" s="34">
        <f t="shared" si="455"/>
        <v>0</v>
      </c>
      <c r="F1456" s="35">
        <f t="shared" si="446"/>
        <v>57425000</v>
      </c>
    </row>
    <row r="1457" spans="1:6" ht="15.75">
      <c r="A1457" s="32" t="s">
        <v>10</v>
      </c>
      <c r="B1457" s="33" t="s">
        <v>11</v>
      </c>
      <c r="C1457" s="34">
        <v>0</v>
      </c>
      <c r="D1457" s="34">
        <v>18425000</v>
      </c>
      <c r="E1457" s="34">
        <v>0</v>
      </c>
      <c r="F1457" s="35">
        <f t="shared" si="446"/>
        <v>18425000</v>
      </c>
    </row>
    <row r="1458" spans="1:6" ht="15.75">
      <c r="A1458" s="32" t="s">
        <v>33</v>
      </c>
      <c r="B1458" s="33" t="s">
        <v>34</v>
      </c>
      <c r="C1458" s="34">
        <v>0</v>
      </c>
      <c r="D1458" s="34">
        <v>37200000</v>
      </c>
      <c r="E1458" s="34">
        <v>0</v>
      </c>
      <c r="F1458" s="35">
        <f t="shared" si="446"/>
        <v>37200000</v>
      </c>
    </row>
    <row r="1459" spans="1:6" ht="15.75">
      <c r="A1459" s="32" t="s">
        <v>12</v>
      </c>
      <c r="B1459" s="33" t="s">
        <v>13</v>
      </c>
      <c r="C1459" s="34">
        <v>0</v>
      </c>
      <c r="D1459" s="34">
        <v>1800000</v>
      </c>
      <c r="E1459" s="34">
        <v>0</v>
      </c>
      <c r="F1459" s="35">
        <f t="shared" si="446"/>
        <v>1800000</v>
      </c>
    </row>
    <row r="1460" spans="1:6" ht="15.75">
      <c r="A1460" s="32" t="s">
        <v>122</v>
      </c>
      <c r="B1460" s="33" t="s">
        <v>513</v>
      </c>
      <c r="C1460" s="34">
        <f t="shared" ref="C1460:E1460" si="456">C1461</f>
        <v>0</v>
      </c>
      <c r="D1460" s="34">
        <f t="shared" si="456"/>
        <v>125774000</v>
      </c>
      <c r="E1460" s="34">
        <f t="shared" si="456"/>
        <v>0</v>
      </c>
      <c r="F1460" s="35">
        <f t="shared" si="446"/>
        <v>125774000</v>
      </c>
    </row>
    <row r="1461" spans="1:6" ht="15.75">
      <c r="A1461" s="32" t="s">
        <v>12</v>
      </c>
      <c r="B1461" s="33" t="s">
        <v>13</v>
      </c>
      <c r="C1461" s="34">
        <v>0</v>
      </c>
      <c r="D1461" s="34">
        <v>125774000</v>
      </c>
      <c r="E1461" s="34">
        <v>0</v>
      </c>
      <c r="F1461" s="35">
        <f t="shared" si="446"/>
        <v>125774000</v>
      </c>
    </row>
    <row r="1462" spans="1:6" ht="15.75">
      <c r="A1462" s="32" t="s">
        <v>124</v>
      </c>
      <c r="B1462" s="33" t="s">
        <v>514</v>
      </c>
      <c r="C1462" s="34">
        <f t="shared" ref="C1462:E1462" si="457">SUM(C1463:C1464)</f>
        <v>0</v>
      </c>
      <c r="D1462" s="34">
        <f t="shared" si="457"/>
        <v>25110000</v>
      </c>
      <c r="E1462" s="34">
        <f t="shared" si="457"/>
        <v>0</v>
      </c>
      <c r="F1462" s="35">
        <f t="shared" si="446"/>
        <v>25110000</v>
      </c>
    </row>
    <row r="1463" spans="1:6" ht="15.75">
      <c r="A1463" s="32" t="s">
        <v>10</v>
      </c>
      <c r="B1463" s="33" t="s">
        <v>11</v>
      </c>
      <c r="C1463" s="34">
        <v>0</v>
      </c>
      <c r="D1463" s="34">
        <v>19050000</v>
      </c>
      <c r="E1463" s="34">
        <v>0</v>
      </c>
      <c r="F1463" s="35">
        <f t="shared" si="446"/>
        <v>19050000</v>
      </c>
    </row>
    <row r="1464" spans="1:6" ht="15.75">
      <c r="A1464" s="32" t="s">
        <v>83</v>
      </c>
      <c r="B1464" s="33" t="s">
        <v>84</v>
      </c>
      <c r="C1464" s="34">
        <v>0</v>
      </c>
      <c r="D1464" s="34">
        <v>6060000</v>
      </c>
      <c r="E1464" s="34">
        <v>0</v>
      </c>
      <c r="F1464" s="35">
        <f t="shared" si="446"/>
        <v>6060000</v>
      </c>
    </row>
    <row r="1465" spans="1:6" ht="15.75">
      <c r="A1465" s="32" t="s">
        <v>126</v>
      </c>
      <c r="B1465" s="33" t="s">
        <v>515</v>
      </c>
      <c r="C1465" s="34">
        <f t="shared" ref="C1465:E1465" si="458">SUM(C1466:C1468)</f>
        <v>0</v>
      </c>
      <c r="D1465" s="34">
        <f t="shared" si="458"/>
        <v>442830000</v>
      </c>
      <c r="E1465" s="34">
        <f t="shared" si="458"/>
        <v>0</v>
      </c>
      <c r="F1465" s="35">
        <f t="shared" si="446"/>
        <v>442830000</v>
      </c>
    </row>
    <row r="1466" spans="1:6" ht="15.75">
      <c r="A1466" s="32" t="s">
        <v>10</v>
      </c>
      <c r="B1466" s="33" t="s">
        <v>11</v>
      </c>
      <c r="C1466" s="34">
        <v>0</v>
      </c>
      <c r="D1466" s="34">
        <v>77750000</v>
      </c>
      <c r="E1466" s="34">
        <v>0</v>
      </c>
      <c r="F1466" s="35">
        <f t="shared" si="446"/>
        <v>77750000</v>
      </c>
    </row>
    <row r="1467" spans="1:6" ht="15.75">
      <c r="A1467" s="32" t="s">
        <v>28</v>
      </c>
      <c r="B1467" s="33" t="s">
        <v>29</v>
      </c>
      <c r="C1467" s="34">
        <v>0</v>
      </c>
      <c r="D1467" s="34">
        <v>180500000</v>
      </c>
      <c r="E1467" s="34">
        <v>0</v>
      </c>
      <c r="F1467" s="35">
        <f t="shared" si="446"/>
        <v>180500000</v>
      </c>
    </row>
    <row r="1468" spans="1:6" ht="15.75">
      <c r="A1468" s="32" t="s">
        <v>12</v>
      </c>
      <c r="B1468" s="33" t="s">
        <v>13</v>
      </c>
      <c r="C1468" s="34">
        <v>0</v>
      </c>
      <c r="D1468" s="34">
        <v>184580000</v>
      </c>
      <c r="E1468" s="34">
        <v>0</v>
      </c>
      <c r="F1468" s="35">
        <f t="shared" si="446"/>
        <v>184580000</v>
      </c>
    </row>
    <row r="1469" spans="1:6" ht="15.75">
      <c r="A1469" s="32" t="s">
        <v>128</v>
      </c>
      <c r="B1469" s="33" t="s">
        <v>516</v>
      </c>
      <c r="C1469" s="34">
        <f t="shared" ref="C1469:E1469" si="459">SUM(C1470:C1473)</f>
        <v>0</v>
      </c>
      <c r="D1469" s="34">
        <f t="shared" si="459"/>
        <v>529249000</v>
      </c>
      <c r="E1469" s="34">
        <f t="shared" si="459"/>
        <v>0</v>
      </c>
      <c r="F1469" s="35">
        <f t="shared" si="446"/>
        <v>529249000</v>
      </c>
    </row>
    <row r="1470" spans="1:6" ht="15.75">
      <c r="A1470" s="32" t="s">
        <v>10</v>
      </c>
      <c r="B1470" s="33" t="s">
        <v>11</v>
      </c>
      <c r="C1470" s="34">
        <v>0</v>
      </c>
      <c r="D1470" s="34">
        <v>157375000</v>
      </c>
      <c r="E1470" s="34">
        <v>0</v>
      </c>
      <c r="F1470" s="35">
        <f t="shared" si="446"/>
        <v>157375000</v>
      </c>
    </row>
    <row r="1471" spans="1:6" ht="15.75">
      <c r="A1471" s="32" t="s">
        <v>28</v>
      </c>
      <c r="B1471" s="33" t="s">
        <v>29</v>
      </c>
      <c r="C1471" s="34">
        <v>0</v>
      </c>
      <c r="D1471" s="34">
        <v>218200000</v>
      </c>
      <c r="E1471" s="34">
        <v>0</v>
      </c>
      <c r="F1471" s="35">
        <f t="shared" si="446"/>
        <v>218200000</v>
      </c>
    </row>
    <row r="1472" spans="1:6" ht="15.75">
      <c r="A1472" s="32" t="s">
        <v>77</v>
      </c>
      <c r="B1472" s="33" t="s">
        <v>78</v>
      </c>
      <c r="C1472" s="34">
        <v>0</v>
      </c>
      <c r="D1472" s="34">
        <v>12600000</v>
      </c>
      <c r="E1472" s="34">
        <v>0</v>
      </c>
      <c r="F1472" s="35">
        <f t="shared" si="446"/>
        <v>12600000</v>
      </c>
    </row>
    <row r="1473" spans="1:6" ht="15.75">
      <c r="A1473" s="32" t="s">
        <v>12</v>
      </c>
      <c r="B1473" s="33" t="s">
        <v>13</v>
      </c>
      <c r="C1473" s="34">
        <v>0</v>
      </c>
      <c r="D1473" s="34">
        <v>141074000</v>
      </c>
      <c r="E1473" s="34">
        <v>0</v>
      </c>
      <c r="F1473" s="35">
        <f t="shared" si="446"/>
        <v>141074000</v>
      </c>
    </row>
    <row r="1474" spans="1:6" ht="15.75">
      <c r="A1474" s="32" t="s">
        <v>145</v>
      </c>
      <c r="B1474" s="33" t="s">
        <v>517</v>
      </c>
      <c r="C1474" s="34">
        <f t="shared" ref="C1474:E1474" si="460">SUM(C1475:C1476)</f>
        <v>0</v>
      </c>
      <c r="D1474" s="34">
        <f t="shared" si="460"/>
        <v>350150000</v>
      </c>
      <c r="E1474" s="34">
        <f t="shared" si="460"/>
        <v>0</v>
      </c>
      <c r="F1474" s="35">
        <f t="shared" si="446"/>
        <v>350150000</v>
      </c>
    </row>
    <row r="1475" spans="1:6" ht="15.75">
      <c r="A1475" s="32" t="s">
        <v>10</v>
      </c>
      <c r="B1475" s="33" t="s">
        <v>11</v>
      </c>
      <c r="C1475" s="34">
        <v>0</v>
      </c>
      <c r="D1475" s="34">
        <v>87300000</v>
      </c>
      <c r="E1475" s="34">
        <v>0</v>
      </c>
      <c r="F1475" s="35">
        <f t="shared" si="446"/>
        <v>87300000</v>
      </c>
    </row>
    <row r="1476" spans="1:6" ht="15.75">
      <c r="A1476" s="32" t="s">
        <v>83</v>
      </c>
      <c r="B1476" s="33" t="s">
        <v>84</v>
      </c>
      <c r="C1476" s="34">
        <v>0</v>
      </c>
      <c r="D1476" s="34">
        <v>262850000</v>
      </c>
      <c r="E1476" s="34">
        <v>0</v>
      </c>
      <c r="F1476" s="35">
        <f t="shared" si="446"/>
        <v>262850000</v>
      </c>
    </row>
    <row r="1477" spans="1:6" ht="15.75">
      <c r="A1477" s="32" t="s">
        <v>147</v>
      </c>
      <c r="B1477" s="33" t="s">
        <v>518</v>
      </c>
      <c r="C1477" s="34">
        <f t="shared" ref="C1477:E1477" si="461">C1478</f>
        <v>0</v>
      </c>
      <c r="D1477" s="34">
        <f t="shared" si="461"/>
        <v>53920000</v>
      </c>
      <c r="E1477" s="34">
        <f t="shared" si="461"/>
        <v>0</v>
      </c>
      <c r="F1477" s="35">
        <f t="shared" si="446"/>
        <v>53920000</v>
      </c>
    </row>
    <row r="1478" spans="1:6" ht="15.75">
      <c r="A1478" s="32" t="s">
        <v>10</v>
      </c>
      <c r="B1478" s="33" t="s">
        <v>11</v>
      </c>
      <c r="C1478" s="34">
        <v>0</v>
      </c>
      <c r="D1478" s="34">
        <v>53920000</v>
      </c>
      <c r="E1478" s="34">
        <v>0</v>
      </c>
      <c r="F1478" s="35">
        <f t="shared" si="446"/>
        <v>53920000</v>
      </c>
    </row>
    <row r="1479" spans="1:6" ht="15.75">
      <c r="A1479" s="32" t="s">
        <v>165</v>
      </c>
      <c r="B1479" s="33" t="s">
        <v>519</v>
      </c>
      <c r="C1479" s="34">
        <f t="shared" ref="C1479:E1479" si="462">SUM(C1480:C1483)</f>
        <v>0</v>
      </c>
      <c r="D1479" s="34">
        <f t="shared" si="462"/>
        <v>213470000</v>
      </c>
      <c r="E1479" s="34">
        <f t="shared" si="462"/>
        <v>0</v>
      </c>
      <c r="F1479" s="35">
        <f t="shared" si="446"/>
        <v>213470000</v>
      </c>
    </row>
    <row r="1480" spans="1:6" ht="15.75">
      <c r="A1480" s="32" t="s">
        <v>10</v>
      </c>
      <c r="B1480" s="33" t="s">
        <v>11</v>
      </c>
      <c r="C1480" s="34">
        <v>0</v>
      </c>
      <c r="D1480" s="34">
        <v>22250000</v>
      </c>
      <c r="E1480" s="34">
        <v>0</v>
      </c>
      <c r="F1480" s="35">
        <f t="shared" si="446"/>
        <v>22250000</v>
      </c>
    </row>
    <row r="1481" spans="1:6" ht="15.75">
      <c r="A1481" s="32" t="s">
        <v>77</v>
      </c>
      <c r="B1481" s="33" t="s">
        <v>78</v>
      </c>
      <c r="C1481" s="34">
        <v>0</v>
      </c>
      <c r="D1481" s="34">
        <v>168000000</v>
      </c>
      <c r="E1481" s="34">
        <v>0</v>
      </c>
      <c r="F1481" s="35">
        <f t="shared" si="446"/>
        <v>168000000</v>
      </c>
    </row>
    <row r="1482" spans="1:6" ht="15.75">
      <c r="A1482" s="32" t="s">
        <v>33</v>
      </c>
      <c r="B1482" s="33" t="s">
        <v>34</v>
      </c>
      <c r="C1482" s="34">
        <v>0</v>
      </c>
      <c r="D1482" s="34">
        <v>12200000</v>
      </c>
      <c r="E1482" s="34">
        <v>0</v>
      </c>
      <c r="F1482" s="35">
        <f t="shared" ref="F1482:F1545" si="463">SUM(C1482:E1482)</f>
        <v>12200000</v>
      </c>
    </row>
    <row r="1483" spans="1:6" ht="15.75">
      <c r="A1483" s="32" t="s">
        <v>12</v>
      </c>
      <c r="B1483" s="33" t="s">
        <v>13</v>
      </c>
      <c r="C1483" s="34">
        <v>0</v>
      </c>
      <c r="D1483" s="34">
        <v>11020000</v>
      </c>
      <c r="E1483" s="34">
        <v>0</v>
      </c>
      <c r="F1483" s="35">
        <f t="shared" si="463"/>
        <v>11020000</v>
      </c>
    </row>
    <row r="1484" spans="1:6" s="6" customFormat="1" ht="15.75">
      <c r="A1484" s="28" t="s">
        <v>20</v>
      </c>
      <c r="B1484" s="29" t="s">
        <v>520</v>
      </c>
      <c r="C1484" s="30">
        <f t="shared" ref="C1484:E1484" si="464">SUM(C1485,C1489,C1492,C1495,C1501,C1506,C1509,C1514,C1519,C1523)</f>
        <v>0</v>
      </c>
      <c r="D1484" s="30">
        <f t="shared" si="464"/>
        <v>1180396000</v>
      </c>
      <c r="E1484" s="30">
        <f t="shared" si="464"/>
        <v>0</v>
      </c>
      <c r="F1484" s="31">
        <f t="shared" si="463"/>
        <v>1180396000</v>
      </c>
    </row>
    <row r="1485" spans="1:6" ht="15.75">
      <c r="A1485" s="32" t="s">
        <v>16</v>
      </c>
      <c r="B1485" s="33" t="s">
        <v>521</v>
      </c>
      <c r="C1485" s="34">
        <f t="shared" ref="C1485:E1485" si="465">SUM(C1486:C1488)</f>
        <v>0</v>
      </c>
      <c r="D1485" s="34">
        <f t="shared" si="465"/>
        <v>175000000</v>
      </c>
      <c r="E1485" s="34">
        <f t="shared" si="465"/>
        <v>0</v>
      </c>
      <c r="F1485" s="35">
        <f t="shared" si="463"/>
        <v>175000000</v>
      </c>
    </row>
    <row r="1486" spans="1:6" ht="15.75">
      <c r="A1486" s="32" t="s">
        <v>10</v>
      </c>
      <c r="B1486" s="33" t="s">
        <v>11</v>
      </c>
      <c r="C1486" s="34">
        <v>0</v>
      </c>
      <c r="D1486" s="34">
        <v>83600000</v>
      </c>
      <c r="E1486" s="34">
        <v>0</v>
      </c>
      <c r="F1486" s="35">
        <f t="shared" si="463"/>
        <v>83600000</v>
      </c>
    </row>
    <row r="1487" spans="1:6" ht="15.75">
      <c r="A1487" s="32" t="s">
        <v>77</v>
      </c>
      <c r="B1487" s="33" t="s">
        <v>78</v>
      </c>
      <c r="C1487" s="34">
        <v>0</v>
      </c>
      <c r="D1487" s="34">
        <v>25000000</v>
      </c>
      <c r="E1487" s="34">
        <v>0</v>
      </c>
      <c r="F1487" s="35">
        <f t="shared" si="463"/>
        <v>25000000</v>
      </c>
    </row>
    <row r="1488" spans="1:6" ht="15.75">
      <c r="A1488" s="32" t="s">
        <v>12</v>
      </c>
      <c r="B1488" s="33" t="s">
        <v>13</v>
      </c>
      <c r="C1488" s="34">
        <v>0</v>
      </c>
      <c r="D1488" s="34">
        <v>66400000</v>
      </c>
      <c r="E1488" s="34">
        <v>0</v>
      </c>
      <c r="F1488" s="35">
        <f t="shared" si="463"/>
        <v>66400000</v>
      </c>
    </row>
    <row r="1489" spans="1:6" ht="15.75">
      <c r="A1489" s="32" t="s">
        <v>18</v>
      </c>
      <c r="B1489" s="33" t="s">
        <v>522</v>
      </c>
      <c r="C1489" s="34">
        <f t="shared" ref="C1489:E1489" si="466">SUM(C1490:C1491)</f>
        <v>0</v>
      </c>
      <c r="D1489" s="34">
        <f t="shared" si="466"/>
        <v>47312000</v>
      </c>
      <c r="E1489" s="34">
        <f t="shared" si="466"/>
        <v>0</v>
      </c>
      <c r="F1489" s="35">
        <f t="shared" si="463"/>
        <v>47312000</v>
      </c>
    </row>
    <row r="1490" spans="1:6" ht="15.75">
      <c r="A1490" s="32" t="s">
        <v>10</v>
      </c>
      <c r="B1490" s="33" t="s">
        <v>11</v>
      </c>
      <c r="C1490" s="34">
        <v>0</v>
      </c>
      <c r="D1490" s="34">
        <v>27392000</v>
      </c>
      <c r="E1490" s="34">
        <v>0</v>
      </c>
      <c r="F1490" s="35">
        <f t="shared" si="463"/>
        <v>27392000</v>
      </c>
    </row>
    <row r="1491" spans="1:6" ht="15.75">
      <c r="A1491" s="32" t="s">
        <v>12</v>
      </c>
      <c r="B1491" s="33" t="s">
        <v>13</v>
      </c>
      <c r="C1491" s="34">
        <v>0</v>
      </c>
      <c r="D1491" s="34">
        <v>19920000</v>
      </c>
      <c r="E1491" s="34">
        <v>0</v>
      </c>
      <c r="F1491" s="35">
        <f t="shared" si="463"/>
        <v>19920000</v>
      </c>
    </row>
    <row r="1492" spans="1:6" ht="15.75">
      <c r="A1492" s="32" t="s">
        <v>42</v>
      </c>
      <c r="B1492" s="33" t="s">
        <v>523</v>
      </c>
      <c r="C1492" s="34">
        <f t="shared" ref="C1492:E1492" si="467">SUM(C1493:C1494)</f>
        <v>0</v>
      </c>
      <c r="D1492" s="34">
        <f t="shared" si="467"/>
        <v>18470000</v>
      </c>
      <c r="E1492" s="34">
        <f t="shared" si="467"/>
        <v>0</v>
      </c>
      <c r="F1492" s="35">
        <f t="shared" si="463"/>
        <v>18470000</v>
      </c>
    </row>
    <row r="1493" spans="1:6" ht="15.75">
      <c r="A1493" s="32" t="s">
        <v>10</v>
      </c>
      <c r="B1493" s="33" t="s">
        <v>11</v>
      </c>
      <c r="C1493" s="34">
        <v>0</v>
      </c>
      <c r="D1493" s="34">
        <v>11000000</v>
      </c>
      <c r="E1493" s="34">
        <v>0</v>
      </c>
      <c r="F1493" s="35">
        <f t="shared" si="463"/>
        <v>11000000</v>
      </c>
    </row>
    <row r="1494" spans="1:6" ht="15.75">
      <c r="A1494" s="32" t="s">
        <v>12</v>
      </c>
      <c r="B1494" s="33" t="s">
        <v>13</v>
      </c>
      <c r="C1494" s="34">
        <v>0</v>
      </c>
      <c r="D1494" s="34">
        <v>7470000</v>
      </c>
      <c r="E1494" s="34">
        <v>0</v>
      </c>
      <c r="F1494" s="35">
        <f t="shared" si="463"/>
        <v>7470000</v>
      </c>
    </row>
    <row r="1495" spans="1:6" ht="15.75">
      <c r="A1495" s="32" t="s">
        <v>44</v>
      </c>
      <c r="B1495" s="33" t="s">
        <v>524</v>
      </c>
      <c r="C1495" s="34">
        <f>SUM(C1496:C1500)</f>
        <v>0</v>
      </c>
      <c r="D1495" s="34">
        <f t="shared" ref="D1495" si="468">SUM(D1496:D1500)</f>
        <v>574395000</v>
      </c>
      <c r="E1495" s="34">
        <f>SUM(E1496:E1500)</f>
        <v>0</v>
      </c>
      <c r="F1495" s="35">
        <f t="shared" si="463"/>
        <v>574395000</v>
      </c>
    </row>
    <row r="1496" spans="1:6" ht="15.75">
      <c r="A1496" s="32" t="s">
        <v>10</v>
      </c>
      <c r="B1496" s="33" t="s">
        <v>11</v>
      </c>
      <c r="C1496" s="34">
        <v>0</v>
      </c>
      <c r="D1496" s="34">
        <v>114850000</v>
      </c>
      <c r="E1496" s="34">
        <v>0</v>
      </c>
      <c r="F1496" s="35">
        <f t="shared" si="463"/>
        <v>114850000</v>
      </c>
    </row>
    <row r="1497" spans="1:6" ht="15.75">
      <c r="A1497" s="32" t="s">
        <v>28</v>
      </c>
      <c r="B1497" s="33" t="s">
        <v>29</v>
      </c>
      <c r="C1497" s="34">
        <v>0</v>
      </c>
      <c r="D1497" s="34">
        <v>10000000</v>
      </c>
      <c r="E1497" s="34">
        <v>0</v>
      </c>
      <c r="F1497" s="35">
        <f t="shared" si="463"/>
        <v>10000000</v>
      </c>
    </row>
    <row r="1498" spans="1:6" ht="15.75">
      <c r="A1498" s="32" t="s">
        <v>77</v>
      </c>
      <c r="B1498" s="33" t="s">
        <v>78</v>
      </c>
      <c r="C1498" s="34">
        <v>0</v>
      </c>
      <c r="D1498" s="34">
        <v>376947000</v>
      </c>
      <c r="E1498" s="34">
        <v>0</v>
      </c>
      <c r="F1498" s="35">
        <f t="shared" si="463"/>
        <v>376947000</v>
      </c>
    </row>
    <row r="1499" spans="1:6" ht="15.75">
      <c r="A1499" s="32" t="s">
        <v>33</v>
      </c>
      <c r="B1499" s="33" t="s">
        <v>34</v>
      </c>
      <c r="C1499" s="34">
        <v>0</v>
      </c>
      <c r="D1499" s="34">
        <v>17400000</v>
      </c>
      <c r="E1499" s="34">
        <v>0</v>
      </c>
      <c r="F1499" s="35">
        <f t="shared" si="463"/>
        <v>17400000</v>
      </c>
    </row>
    <row r="1500" spans="1:6" ht="15.75">
      <c r="A1500" s="32" t="s">
        <v>12</v>
      </c>
      <c r="B1500" s="33" t="s">
        <v>13</v>
      </c>
      <c r="C1500" s="34">
        <v>0</v>
      </c>
      <c r="D1500" s="34">
        <v>55198000</v>
      </c>
      <c r="E1500" s="34">
        <v>0</v>
      </c>
      <c r="F1500" s="35">
        <f t="shared" si="463"/>
        <v>55198000</v>
      </c>
    </row>
    <row r="1501" spans="1:6" ht="15.75">
      <c r="A1501" s="32" t="s">
        <v>46</v>
      </c>
      <c r="B1501" s="33" t="s">
        <v>525</v>
      </c>
      <c r="C1501" s="34">
        <f t="shared" ref="C1501:E1501" si="469">SUM(C1502:C1505)</f>
        <v>0</v>
      </c>
      <c r="D1501" s="34">
        <f t="shared" si="469"/>
        <v>57811000</v>
      </c>
      <c r="E1501" s="34">
        <f t="shared" si="469"/>
        <v>0</v>
      </c>
      <c r="F1501" s="35">
        <f t="shared" si="463"/>
        <v>57811000</v>
      </c>
    </row>
    <row r="1502" spans="1:6" ht="15.75">
      <c r="A1502" s="32" t="s">
        <v>10</v>
      </c>
      <c r="B1502" s="33" t="s">
        <v>11</v>
      </c>
      <c r="C1502" s="34">
        <v>0</v>
      </c>
      <c r="D1502" s="34">
        <v>16475000</v>
      </c>
      <c r="E1502" s="34">
        <v>0</v>
      </c>
      <c r="F1502" s="35">
        <f t="shared" si="463"/>
        <v>16475000</v>
      </c>
    </row>
    <row r="1503" spans="1:6" ht="15.75">
      <c r="A1503" s="32" t="s">
        <v>28</v>
      </c>
      <c r="B1503" s="33" t="s">
        <v>29</v>
      </c>
      <c r="C1503" s="34">
        <v>0</v>
      </c>
      <c r="D1503" s="34">
        <v>2500000</v>
      </c>
      <c r="E1503" s="34">
        <v>0</v>
      </c>
      <c r="F1503" s="35">
        <f t="shared" si="463"/>
        <v>2500000</v>
      </c>
    </row>
    <row r="1504" spans="1:6" ht="15.75">
      <c r="A1504" s="32" t="s">
        <v>33</v>
      </c>
      <c r="B1504" s="33" t="s">
        <v>34</v>
      </c>
      <c r="C1504" s="34">
        <v>0</v>
      </c>
      <c r="D1504" s="34">
        <v>26400000</v>
      </c>
      <c r="E1504" s="34">
        <v>0</v>
      </c>
      <c r="F1504" s="35">
        <f t="shared" si="463"/>
        <v>26400000</v>
      </c>
    </row>
    <row r="1505" spans="1:6" ht="15.75">
      <c r="A1505" s="32" t="s">
        <v>12</v>
      </c>
      <c r="B1505" s="33" t="s">
        <v>13</v>
      </c>
      <c r="C1505" s="34">
        <v>0</v>
      </c>
      <c r="D1505" s="34">
        <v>12436000</v>
      </c>
      <c r="E1505" s="34">
        <v>0</v>
      </c>
      <c r="F1505" s="35">
        <f t="shared" si="463"/>
        <v>12436000</v>
      </c>
    </row>
    <row r="1506" spans="1:6" ht="31.5">
      <c r="A1506" s="32" t="s">
        <v>54</v>
      </c>
      <c r="B1506" s="33" t="s">
        <v>526</v>
      </c>
      <c r="C1506" s="34">
        <f t="shared" ref="C1506:E1506" si="470">SUM(C1507:C1508)</f>
        <v>0</v>
      </c>
      <c r="D1506" s="34">
        <f t="shared" si="470"/>
        <v>57628000</v>
      </c>
      <c r="E1506" s="34">
        <f t="shared" si="470"/>
        <v>0</v>
      </c>
      <c r="F1506" s="35">
        <f t="shared" si="463"/>
        <v>57628000</v>
      </c>
    </row>
    <row r="1507" spans="1:6" ht="15.75">
      <c r="A1507" s="32" t="s">
        <v>10</v>
      </c>
      <c r="B1507" s="33" t="s">
        <v>11</v>
      </c>
      <c r="C1507" s="34">
        <v>0</v>
      </c>
      <c r="D1507" s="34">
        <v>16450000</v>
      </c>
      <c r="E1507" s="34">
        <v>0</v>
      </c>
      <c r="F1507" s="35">
        <f t="shared" si="463"/>
        <v>16450000</v>
      </c>
    </row>
    <row r="1508" spans="1:6" ht="15.75">
      <c r="A1508" s="32" t="s">
        <v>12</v>
      </c>
      <c r="B1508" s="33" t="s">
        <v>13</v>
      </c>
      <c r="C1508" s="34">
        <v>0</v>
      </c>
      <c r="D1508" s="34">
        <v>41178000</v>
      </c>
      <c r="E1508" s="34">
        <v>0</v>
      </c>
      <c r="F1508" s="35">
        <f t="shared" si="463"/>
        <v>41178000</v>
      </c>
    </row>
    <row r="1509" spans="1:6" ht="15.75">
      <c r="A1509" s="32" t="s">
        <v>56</v>
      </c>
      <c r="B1509" s="33" t="s">
        <v>527</v>
      </c>
      <c r="C1509" s="34">
        <f t="shared" ref="C1509:E1509" si="471">SUM(C1510:C1513)</f>
        <v>0</v>
      </c>
      <c r="D1509" s="34">
        <f t="shared" si="471"/>
        <v>34590000</v>
      </c>
      <c r="E1509" s="34">
        <f t="shared" si="471"/>
        <v>0</v>
      </c>
      <c r="F1509" s="35">
        <f t="shared" si="463"/>
        <v>34590000</v>
      </c>
    </row>
    <row r="1510" spans="1:6" ht="15.75">
      <c r="A1510" s="32" t="s">
        <v>10</v>
      </c>
      <c r="B1510" s="33" t="s">
        <v>11</v>
      </c>
      <c r="C1510" s="34">
        <v>0</v>
      </c>
      <c r="D1510" s="34">
        <v>8250000</v>
      </c>
      <c r="E1510" s="34">
        <v>0</v>
      </c>
      <c r="F1510" s="35">
        <f t="shared" si="463"/>
        <v>8250000</v>
      </c>
    </row>
    <row r="1511" spans="1:6" ht="15.75">
      <c r="A1511" s="32" t="s">
        <v>28</v>
      </c>
      <c r="B1511" s="33" t="s">
        <v>29</v>
      </c>
      <c r="C1511" s="34">
        <v>0</v>
      </c>
      <c r="D1511" s="34">
        <v>15000000</v>
      </c>
      <c r="E1511" s="34">
        <v>0</v>
      </c>
      <c r="F1511" s="35">
        <f t="shared" si="463"/>
        <v>15000000</v>
      </c>
    </row>
    <row r="1512" spans="1:6" ht="15.75">
      <c r="A1512" s="32" t="s">
        <v>33</v>
      </c>
      <c r="B1512" s="33" t="s">
        <v>34</v>
      </c>
      <c r="C1512" s="34">
        <v>0</v>
      </c>
      <c r="D1512" s="34">
        <v>9400000</v>
      </c>
      <c r="E1512" s="34">
        <v>0</v>
      </c>
      <c r="F1512" s="35">
        <f t="shared" si="463"/>
        <v>9400000</v>
      </c>
    </row>
    <row r="1513" spans="1:6" ht="15.75">
      <c r="A1513" s="32" t="s">
        <v>12</v>
      </c>
      <c r="B1513" s="33" t="s">
        <v>13</v>
      </c>
      <c r="C1513" s="34">
        <v>0</v>
      </c>
      <c r="D1513" s="34">
        <v>1940000</v>
      </c>
      <c r="E1513" s="34">
        <v>0</v>
      </c>
      <c r="F1513" s="35">
        <f t="shared" si="463"/>
        <v>1940000</v>
      </c>
    </row>
    <row r="1514" spans="1:6" ht="15.75">
      <c r="A1514" s="32" t="s">
        <v>58</v>
      </c>
      <c r="B1514" s="33" t="s">
        <v>528</v>
      </c>
      <c r="C1514" s="34">
        <f t="shared" ref="C1514:E1514" si="472">SUM(C1515:C1518)</f>
        <v>0</v>
      </c>
      <c r="D1514" s="34">
        <f t="shared" si="472"/>
        <v>37840000</v>
      </c>
      <c r="E1514" s="34">
        <f t="shared" si="472"/>
        <v>0</v>
      </c>
      <c r="F1514" s="35">
        <f t="shared" si="463"/>
        <v>37840000</v>
      </c>
    </row>
    <row r="1515" spans="1:6" ht="15.75">
      <c r="A1515" s="32" t="s">
        <v>10</v>
      </c>
      <c r="B1515" s="33" t="s">
        <v>11</v>
      </c>
      <c r="C1515" s="34">
        <v>0</v>
      </c>
      <c r="D1515" s="34">
        <v>11500000</v>
      </c>
      <c r="E1515" s="34">
        <v>0</v>
      </c>
      <c r="F1515" s="35">
        <f t="shared" si="463"/>
        <v>11500000</v>
      </c>
    </row>
    <row r="1516" spans="1:6" ht="15.75">
      <c r="A1516" s="32" t="s">
        <v>28</v>
      </c>
      <c r="B1516" s="33" t="s">
        <v>29</v>
      </c>
      <c r="C1516" s="34">
        <v>0</v>
      </c>
      <c r="D1516" s="34">
        <v>15000000</v>
      </c>
      <c r="E1516" s="34">
        <v>0</v>
      </c>
      <c r="F1516" s="35">
        <f t="shared" si="463"/>
        <v>15000000</v>
      </c>
    </row>
    <row r="1517" spans="1:6" ht="15.75">
      <c r="A1517" s="32" t="s">
        <v>33</v>
      </c>
      <c r="B1517" s="33" t="s">
        <v>34</v>
      </c>
      <c r="C1517" s="34">
        <v>0</v>
      </c>
      <c r="D1517" s="34">
        <v>9400000</v>
      </c>
      <c r="E1517" s="34">
        <v>0</v>
      </c>
      <c r="F1517" s="35">
        <f t="shared" si="463"/>
        <v>9400000</v>
      </c>
    </row>
    <row r="1518" spans="1:6" ht="15.75">
      <c r="A1518" s="32" t="s">
        <v>12</v>
      </c>
      <c r="B1518" s="33" t="s">
        <v>13</v>
      </c>
      <c r="C1518" s="34">
        <v>0</v>
      </c>
      <c r="D1518" s="34">
        <v>1940000</v>
      </c>
      <c r="E1518" s="34">
        <v>0</v>
      </c>
      <c r="F1518" s="35">
        <f t="shared" si="463"/>
        <v>1940000</v>
      </c>
    </row>
    <row r="1519" spans="1:6" ht="15.75">
      <c r="A1519" s="32" t="s">
        <v>60</v>
      </c>
      <c r="B1519" s="33" t="s">
        <v>529</v>
      </c>
      <c r="C1519" s="34">
        <f t="shared" ref="C1519:E1519" si="473">SUM(C1520:C1522)</f>
        <v>0</v>
      </c>
      <c r="D1519" s="34">
        <f t="shared" si="473"/>
        <v>157525000</v>
      </c>
      <c r="E1519" s="34">
        <f t="shared" si="473"/>
        <v>0</v>
      </c>
      <c r="F1519" s="35">
        <f t="shared" si="463"/>
        <v>157525000</v>
      </c>
    </row>
    <row r="1520" spans="1:6" ht="15.75">
      <c r="A1520" s="32" t="s">
        <v>10</v>
      </c>
      <c r="B1520" s="33" t="s">
        <v>11</v>
      </c>
      <c r="C1520" s="34">
        <v>0</v>
      </c>
      <c r="D1520" s="34">
        <v>7125000</v>
      </c>
      <c r="E1520" s="34">
        <v>0</v>
      </c>
      <c r="F1520" s="35">
        <f t="shared" si="463"/>
        <v>7125000</v>
      </c>
    </row>
    <row r="1521" spans="1:6" ht="15.75">
      <c r="A1521" s="32" t="s">
        <v>28</v>
      </c>
      <c r="B1521" s="33" t="s">
        <v>29</v>
      </c>
      <c r="C1521" s="34">
        <v>0</v>
      </c>
      <c r="D1521" s="34">
        <v>133800000</v>
      </c>
      <c r="E1521" s="34">
        <v>0</v>
      </c>
      <c r="F1521" s="35">
        <f t="shared" si="463"/>
        <v>133800000</v>
      </c>
    </row>
    <row r="1522" spans="1:6" ht="15.75">
      <c r="A1522" s="32" t="s">
        <v>12</v>
      </c>
      <c r="B1522" s="33" t="s">
        <v>13</v>
      </c>
      <c r="C1522" s="34">
        <v>0</v>
      </c>
      <c r="D1522" s="34">
        <v>16600000</v>
      </c>
      <c r="E1522" s="34">
        <v>0</v>
      </c>
      <c r="F1522" s="35">
        <f t="shared" si="463"/>
        <v>16600000</v>
      </c>
    </row>
    <row r="1523" spans="1:6" ht="15.75">
      <c r="A1523" s="32" t="s">
        <v>62</v>
      </c>
      <c r="B1523" s="33" t="s">
        <v>530</v>
      </c>
      <c r="C1523" s="34">
        <f t="shared" ref="C1523:E1523" si="474">SUM(C1524:C1525)</f>
        <v>0</v>
      </c>
      <c r="D1523" s="34">
        <f t="shared" si="474"/>
        <v>19825000</v>
      </c>
      <c r="E1523" s="34">
        <f t="shared" si="474"/>
        <v>0</v>
      </c>
      <c r="F1523" s="35">
        <f t="shared" si="463"/>
        <v>19825000</v>
      </c>
    </row>
    <row r="1524" spans="1:6" ht="15.75">
      <c r="A1524" s="32" t="s">
        <v>10</v>
      </c>
      <c r="B1524" s="33" t="s">
        <v>11</v>
      </c>
      <c r="C1524" s="34">
        <v>0</v>
      </c>
      <c r="D1524" s="34">
        <v>3225000</v>
      </c>
      <c r="E1524" s="34">
        <v>0</v>
      </c>
      <c r="F1524" s="35">
        <f t="shared" si="463"/>
        <v>3225000</v>
      </c>
    </row>
    <row r="1525" spans="1:6" ht="15.75">
      <c r="A1525" s="32" t="s">
        <v>12</v>
      </c>
      <c r="B1525" s="33" t="s">
        <v>13</v>
      </c>
      <c r="C1525" s="34">
        <v>0</v>
      </c>
      <c r="D1525" s="34">
        <v>16600000</v>
      </c>
      <c r="E1525" s="34">
        <v>0</v>
      </c>
      <c r="F1525" s="35">
        <f t="shared" si="463"/>
        <v>16600000</v>
      </c>
    </row>
    <row r="1526" spans="1:6" s="6" customFormat="1" ht="15.75">
      <c r="A1526" s="28" t="s">
        <v>94</v>
      </c>
      <c r="B1526" s="29" t="s">
        <v>531</v>
      </c>
      <c r="C1526" s="30">
        <f t="shared" ref="C1526:E1526" si="475">SUM(C1527,C1534,C1539,C1544,C1549,C1553,C1556,C1559)</f>
        <v>0</v>
      </c>
      <c r="D1526" s="30">
        <f t="shared" si="475"/>
        <v>15799610000</v>
      </c>
      <c r="E1526" s="30">
        <f t="shared" si="475"/>
        <v>0</v>
      </c>
      <c r="F1526" s="31">
        <f t="shared" si="463"/>
        <v>15799610000</v>
      </c>
    </row>
    <row r="1527" spans="1:6" ht="15.75">
      <c r="A1527" s="32" t="s">
        <v>16</v>
      </c>
      <c r="B1527" s="33" t="s">
        <v>532</v>
      </c>
      <c r="C1527" s="34">
        <f t="shared" ref="C1527:E1527" si="476">SUM(C1528:C1533)</f>
        <v>0</v>
      </c>
      <c r="D1527" s="34">
        <f t="shared" si="476"/>
        <v>2339672000</v>
      </c>
      <c r="E1527" s="34">
        <f t="shared" si="476"/>
        <v>0</v>
      </c>
      <c r="F1527" s="35">
        <f t="shared" si="463"/>
        <v>2339672000</v>
      </c>
    </row>
    <row r="1528" spans="1:6" ht="15.75">
      <c r="A1528" s="32" t="s">
        <v>10</v>
      </c>
      <c r="B1528" s="33" t="s">
        <v>11</v>
      </c>
      <c r="C1528" s="34">
        <v>0</v>
      </c>
      <c r="D1528" s="34">
        <v>556380000</v>
      </c>
      <c r="E1528" s="34">
        <v>0</v>
      </c>
      <c r="F1528" s="35">
        <f t="shared" si="463"/>
        <v>556380000</v>
      </c>
    </row>
    <row r="1529" spans="1:6" ht="15.75">
      <c r="A1529" s="32" t="s">
        <v>83</v>
      </c>
      <c r="B1529" s="33" t="s">
        <v>84</v>
      </c>
      <c r="C1529" s="34">
        <v>0</v>
      </c>
      <c r="D1529" s="34">
        <v>642300000</v>
      </c>
      <c r="E1529" s="34">
        <v>0</v>
      </c>
      <c r="F1529" s="35">
        <f t="shared" si="463"/>
        <v>642300000</v>
      </c>
    </row>
    <row r="1530" spans="1:6" ht="15.75">
      <c r="A1530" s="32" t="s">
        <v>28</v>
      </c>
      <c r="B1530" s="33" t="s">
        <v>29</v>
      </c>
      <c r="C1530" s="34">
        <v>0</v>
      </c>
      <c r="D1530" s="34">
        <v>252670000</v>
      </c>
      <c r="E1530" s="34">
        <v>0</v>
      </c>
      <c r="F1530" s="35">
        <f t="shared" si="463"/>
        <v>252670000</v>
      </c>
    </row>
    <row r="1531" spans="1:6" ht="15.75">
      <c r="A1531" s="32" t="s">
        <v>33</v>
      </c>
      <c r="B1531" s="33" t="s">
        <v>34</v>
      </c>
      <c r="C1531" s="34">
        <v>0</v>
      </c>
      <c r="D1531" s="34">
        <v>410800000</v>
      </c>
      <c r="E1531" s="34">
        <v>0</v>
      </c>
      <c r="F1531" s="35">
        <f t="shared" si="463"/>
        <v>410800000</v>
      </c>
    </row>
    <row r="1532" spans="1:6" ht="15.75">
      <c r="A1532" s="32" t="s">
        <v>12</v>
      </c>
      <c r="B1532" s="33" t="s">
        <v>13</v>
      </c>
      <c r="C1532" s="34">
        <v>0</v>
      </c>
      <c r="D1532" s="34">
        <v>435722000</v>
      </c>
      <c r="E1532" s="34">
        <v>0</v>
      </c>
      <c r="F1532" s="35">
        <f t="shared" si="463"/>
        <v>435722000</v>
      </c>
    </row>
    <row r="1533" spans="1:6" ht="15.75">
      <c r="A1533" s="32" t="s">
        <v>533</v>
      </c>
      <c r="B1533" s="33" t="s">
        <v>534</v>
      </c>
      <c r="C1533" s="34">
        <v>0</v>
      </c>
      <c r="D1533" s="34">
        <v>41800000</v>
      </c>
      <c r="E1533" s="34">
        <v>0</v>
      </c>
      <c r="F1533" s="35">
        <f t="shared" si="463"/>
        <v>41800000</v>
      </c>
    </row>
    <row r="1534" spans="1:6" ht="15.75">
      <c r="A1534" s="32" t="s">
        <v>18</v>
      </c>
      <c r="B1534" s="33" t="s">
        <v>535</v>
      </c>
      <c r="C1534" s="34">
        <f t="shared" ref="C1534:E1534" si="477">SUM(C1535:C1538)</f>
        <v>0</v>
      </c>
      <c r="D1534" s="34">
        <f t="shared" si="477"/>
        <v>2930136000</v>
      </c>
      <c r="E1534" s="34">
        <f t="shared" si="477"/>
        <v>0</v>
      </c>
      <c r="F1534" s="35">
        <f t="shared" si="463"/>
        <v>2930136000</v>
      </c>
    </row>
    <row r="1535" spans="1:6" ht="15.75">
      <c r="A1535" s="32" t="s">
        <v>10</v>
      </c>
      <c r="B1535" s="33" t="s">
        <v>11</v>
      </c>
      <c r="C1535" s="34">
        <v>0</v>
      </c>
      <c r="D1535" s="34">
        <v>318850000</v>
      </c>
      <c r="E1535" s="34">
        <v>0</v>
      </c>
      <c r="F1535" s="35">
        <f t="shared" si="463"/>
        <v>318850000</v>
      </c>
    </row>
    <row r="1536" spans="1:6" ht="15.75">
      <c r="A1536" s="32" t="s">
        <v>77</v>
      </c>
      <c r="B1536" s="33" t="s">
        <v>78</v>
      </c>
      <c r="C1536" s="34">
        <v>0</v>
      </c>
      <c r="D1536" s="34">
        <v>672000000</v>
      </c>
      <c r="E1536" s="34">
        <v>0</v>
      </c>
      <c r="F1536" s="35">
        <f t="shared" si="463"/>
        <v>672000000</v>
      </c>
    </row>
    <row r="1537" spans="1:6" ht="15.75">
      <c r="A1537" s="32" t="s">
        <v>33</v>
      </c>
      <c r="B1537" s="33" t="s">
        <v>34</v>
      </c>
      <c r="C1537" s="34">
        <v>0</v>
      </c>
      <c r="D1537" s="34">
        <v>59984000</v>
      </c>
      <c r="E1537" s="34">
        <v>0</v>
      </c>
      <c r="F1537" s="35">
        <f t="shared" si="463"/>
        <v>59984000</v>
      </c>
    </row>
    <row r="1538" spans="1:6" ht="15.75">
      <c r="A1538" s="32" t="s">
        <v>12</v>
      </c>
      <c r="B1538" s="33" t="s">
        <v>13</v>
      </c>
      <c r="C1538" s="34">
        <v>0</v>
      </c>
      <c r="D1538" s="34">
        <v>1879302000</v>
      </c>
      <c r="E1538" s="34">
        <v>0</v>
      </c>
      <c r="F1538" s="35">
        <f t="shared" si="463"/>
        <v>1879302000</v>
      </c>
    </row>
    <row r="1539" spans="1:6" ht="15.75">
      <c r="A1539" s="32" t="s">
        <v>42</v>
      </c>
      <c r="B1539" s="33" t="s">
        <v>536</v>
      </c>
      <c r="C1539" s="34">
        <f t="shared" ref="C1539:E1539" si="478">SUM(C1540:C1543)</f>
        <v>0</v>
      </c>
      <c r="D1539" s="34">
        <f t="shared" si="478"/>
        <v>3346580000</v>
      </c>
      <c r="E1539" s="34">
        <f t="shared" si="478"/>
        <v>0</v>
      </c>
      <c r="F1539" s="35">
        <f t="shared" si="463"/>
        <v>3346580000</v>
      </c>
    </row>
    <row r="1540" spans="1:6" ht="15.75">
      <c r="A1540" s="32" t="s">
        <v>10</v>
      </c>
      <c r="B1540" s="33" t="s">
        <v>11</v>
      </c>
      <c r="C1540" s="34">
        <v>0</v>
      </c>
      <c r="D1540" s="34">
        <v>37970000</v>
      </c>
      <c r="E1540" s="34">
        <v>0</v>
      </c>
      <c r="F1540" s="35">
        <f t="shared" si="463"/>
        <v>37970000</v>
      </c>
    </row>
    <row r="1541" spans="1:6" ht="15.75">
      <c r="A1541" s="32" t="s">
        <v>33</v>
      </c>
      <c r="B1541" s="33" t="s">
        <v>34</v>
      </c>
      <c r="C1541" s="34">
        <v>0</v>
      </c>
      <c r="D1541" s="34">
        <v>15400000</v>
      </c>
      <c r="E1541" s="34">
        <v>0</v>
      </c>
      <c r="F1541" s="35">
        <f t="shared" si="463"/>
        <v>15400000</v>
      </c>
    </row>
    <row r="1542" spans="1:6" ht="15.75">
      <c r="A1542" s="32" t="s">
        <v>101</v>
      </c>
      <c r="B1542" s="33" t="s">
        <v>102</v>
      </c>
      <c r="C1542" s="34">
        <v>0</v>
      </c>
      <c r="D1542" s="34">
        <v>3019000000</v>
      </c>
      <c r="E1542" s="34">
        <v>0</v>
      </c>
      <c r="F1542" s="35">
        <f t="shared" si="463"/>
        <v>3019000000</v>
      </c>
    </row>
    <row r="1543" spans="1:6" ht="15.75">
      <c r="A1543" s="32" t="s">
        <v>12</v>
      </c>
      <c r="B1543" s="33" t="s">
        <v>13</v>
      </c>
      <c r="C1543" s="34">
        <v>0</v>
      </c>
      <c r="D1543" s="34">
        <v>274210000</v>
      </c>
      <c r="E1543" s="34">
        <v>0</v>
      </c>
      <c r="F1543" s="35">
        <f t="shared" si="463"/>
        <v>274210000</v>
      </c>
    </row>
    <row r="1544" spans="1:6" ht="15.75">
      <c r="A1544" s="32" t="s">
        <v>44</v>
      </c>
      <c r="B1544" s="33" t="s">
        <v>537</v>
      </c>
      <c r="C1544" s="34">
        <f t="shared" ref="C1544:E1544" si="479">SUM(C1545:C1548)</f>
        <v>0</v>
      </c>
      <c r="D1544" s="34">
        <f t="shared" si="479"/>
        <v>2728470000</v>
      </c>
      <c r="E1544" s="34">
        <f t="shared" si="479"/>
        <v>0</v>
      </c>
      <c r="F1544" s="35">
        <f t="shared" si="463"/>
        <v>2728470000</v>
      </c>
    </row>
    <row r="1545" spans="1:6" ht="15.75">
      <c r="A1545" s="32" t="s">
        <v>10</v>
      </c>
      <c r="B1545" s="33" t="s">
        <v>11</v>
      </c>
      <c r="C1545" s="34">
        <v>0</v>
      </c>
      <c r="D1545" s="34">
        <v>74160000</v>
      </c>
      <c r="E1545" s="34">
        <v>0</v>
      </c>
      <c r="F1545" s="35">
        <f t="shared" si="463"/>
        <v>74160000</v>
      </c>
    </row>
    <row r="1546" spans="1:6" ht="15.75">
      <c r="A1546" s="32" t="s">
        <v>33</v>
      </c>
      <c r="B1546" s="33" t="s">
        <v>34</v>
      </c>
      <c r="C1546" s="34">
        <v>0</v>
      </c>
      <c r="D1546" s="34">
        <v>15400000</v>
      </c>
      <c r="E1546" s="34">
        <v>0</v>
      </c>
      <c r="F1546" s="35">
        <f t="shared" ref="F1546:F1609" si="480">SUM(C1546:E1546)</f>
        <v>15400000</v>
      </c>
    </row>
    <row r="1547" spans="1:6" ht="15.75">
      <c r="A1547" s="32" t="s">
        <v>101</v>
      </c>
      <c r="B1547" s="33" t="s">
        <v>102</v>
      </c>
      <c r="C1547" s="34">
        <v>0</v>
      </c>
      <c r="D1547" s="34">
        <v>2364700000</v>
      </c>
      <c r="E1547" s="34">
        <v>0</v>
      </c>
      <c r="F1547" s="35">
        <f t="shared" si="480"/>
        <v>2364700000</v>
      </c>
    </row>
    <row r="1548" spans="1:6" ht="15.75">
      <c r="A1548" s="32" t="s">
        <v>12</v>
      </c>
      <c r="B1548" s="33" t="s">
        <v>13</v>
      </c>
      <c r="C1548" s="34">
        <v>0</v>
      </c>
      <c r="D1548" s="34">
        <v>274210000</v>
      </c>
      <c r="E1548" s="34">
        <v>0</v>
      </c>
      <c r="F1548" s="35">
        <f t="shared" si="480"/>
        <v>274210000</v>
      </c>
    </row>
    <row r="1549" spans="1:6" ht="15.75">
      <c r="A1549" s="32" t="s">
        <v>46</v>
      </c>
      <c r="B1549" s="33" t="s">
        <v>538</v>
      </c>
      <c r="C1549" s="34">
        <f t="shared" ref="C1549:E1549" si="481">SUM(C1550:C1552)</f>
        <v>0</v>
      </c>
      <c r="D1549" s="34">
        <f t="shared" si="481"/>
        <v>308249000</v>
      </c>
      <c r="E1549" s="34">
        <f t="shared" si="481"/>
        <v>0</v>
      </c>
      <c r="F1549" s="35">
        <f t="shared" si="480"/>
        <v>308249000</v>
      </c>
    </row>
    <row r="1550" spans="1:6" ht="15.75">
      <c r="A1550" s="32" t="s">
        <v>10</v>
      </c>
      <c r="B1550" s="33" t="s">
        <v>11</v>
      </c>
      <c r="C1550" s="34">
        <v>0</v>
      </c>
      <c r="D1550" s="34">
        <v>152750000</v>
      </c>
      <c r="E1550" s="34">
        <v>0</v>
      </c>
      <c r="F1550" s="35">
        <f t="shared" si="480"/>
        <v>152750000</v>
      </c>
    </row>
    <row r="1551" spans="1:6" ht="15.75">
      <c r="A1551" s="32" t="s">
        <v>33</v>
      </c>
      <c r="B1551" s="33" t="s">
        <v>34</v>
      </c>
      <c r="C1551" s="34">
        <v>0</v>
      </c>
      <c r="D1551" s="34">
        <v>104000000</v>
      </c>
      <c r="E1551" s="34">
        <v>0</v>
      </c>
      <c r="F1551" s="35">
        <f t="shared" si="480"/>
        <v>104000000</v>
      </c>
    </row>
    <row r="1552" spans="1:6" ht="15.75">
      <c r="A1552" s="32" t="s">
        <v>12</v>
      </c>
      <c r="B1552" s="33" t="s">
        <v>13</v>
      </c>
      <c r="C1552" s="34">
        <v>0</v>
      </c>
      <c r="D1552" s="34">
        <v>51499000</v>
      </c>
      <c r="E1552" s="34">
        <v>0</v>
      </c>
      <c r="F1552" s="35">
        <f t="shared" si="480"/>
        <v>51499000</v>
      </c>
    </row>
    <row r="1553" spans="1:6" ht="15.75">
      <c r="A1553" s="32" t="s">
        <v>54</v>
      </c>
      <c r="B1553" s="33" t="s">
        <v>539</v>
      </c>
      <c r="C1553" s="34">
        <f t="shared" ref="C1553:E1553" si="482">SUM(C1554:C1555)</f>
        <v>0</v>
      </c>
      <c r="D1553" s="34">
        <f t="shared" si="482"/>
        <v>2549275000</v>
      </c>
      <c r="E1553" s="34">
        <f t="shared" si="482"/>
        <v>0</v>
      </c>
      <c r="F1553" s="35">
        <f t="shared" si="480"/>
        <v>2549275000</v>
      </c>
    </row>
    <row r="1554" spans="1:6" ht="15.75">
      <c r="A1554" s="32" t="s">
        <v>10</v>
      </c>
      <c r="B1554" s="33" t="s">
        <v>11</v>
      </c>
      <c r="C1554" s="34">
        <v>0</v>
      </c>
      <c r="D1554" s="34">
        <v>62875000</v>
      </c>
      <c r="E1554" s="34">
        <v>0</v>
      </c>
      <c r="F1554" s="35">
        <f t="shared" si="480"/>
        <v>62875000</v>
      </c>
    </row>
    <row r="1555" spans="1:6" ht="15.75">
      <c r="A1555" s="32" t="s">
        <v>101</v>
      </c>
      <c r="B1555" s="33" t="s">
        <v>102</v>
      </c>
      <c r="C1555" s="34">
        <v>0</v>
      </c>
      <c r="D1555" s="34">
        <v>2486400000</v>
      </c>
      <c r="E1555" s="34">
        <v>0</v>
      </c>
      <c r="F1555" s="35">
        <f t="shared" si="480"/>
        <v>2486400000</v>
      </c>
    </row>
    <row r="1556" spans="1:6" ht="15.75">
      <c r="A1556" s="32" t="s">
        <v>56</v>
      </c>
      <c r="B1556" s="33" t="s">
        <v>540</v>
      </c>
      <c r="C1556" s="34">
        <f t="shared" ref="C1556:E1556" si="483">SUM(C1557:C1558)</f>
        <v>0</v>
      </c>
      <c r="D1556" s="34">
        <f t="shared" si="483"/>
        <v>565875000</v>
      </c>
      <c r="E1556" s="34">
        <f t="shared" si="483"/>
        <v>0</v>
      </c>
      <c r="F1556" s="35">
        <f t="shared" si="480"/>
        <v>565875000</v>
      </c>
    </row>
    <row r="1557" spans="1:6" ht="15.75">
      <c r="A1557" s="32" t="s">
        <v>10</v>
      </c>
      <c r="B1557" s="33" t="s">
        <v>11</v>
      </c>
      <c r="C1557" s="34">
        <v>0</v>
      </c>
      <c r="D1557" s="34">
        <v>61875000</v>
      </c>
      <c r="E1557" s="34">
        <v>0</v>
      </c>
      <c r="F1557" s="35">
        <f t="shared" si="480"/>
        <v>61875000</v>
      </c>
    </row>
    <row r="1558" spans="1:6" ht="15.75">
      <c r="A1558" s="32" t="s">
        <v>101</v>
      </c>
      <c r="B1558" s="33" t="s">
        <v>102</v>
      </c>
      <c r="C1558" s="34">
        <v>0</v>
      </c>
      <c r="D1558" s="34">
        <v>504000000</v>
      </c>
      <c r="E1558" s="34">
        <v>0</v>
      </c>
      <c r="F1558" s="35">
        <f t="shared" si="480"/>
        <v>504000000</v>
      </c>
    </row>
    <row r="1559" spans="1:6" ht="15.75">
      <c r="A1559" s="32" t="s">
        <v>58</v>
      </c>
      <c r="B1559" s="33" t="s">
        <v>541</v>
      </c>
      <c r="C1559" s="34">
        <f t="shared" ref="C1559:E1559" si="484">SUM(C1560:C1563)</f>
        <v>0</v>
      </c>
      <c r="D1559" s="34">
        <f t="shared" si="484"/>
        <v>1031353000</v>
      </c>
      <c r="E1559" s="34">
        <f t="shared" si="484"/>
        <v>0</v>
      </c>
      <c r="F1559" s="35">
        <f t="shared" si="480"/>
        <v>1031353000</v>
      </c>
    </row>
    <row r="1560" spans="1:6" ht="15.75">
      <c r="A1560" s="32" t="s">
        <v>10</v>
      </c>
      <c r="B1560" s="33" t="s">
        <v>11</v>
      </c>
      <c r="C1560" s="34">
        <v>0</v>
      </c>
      <c r="D1560" s="34">
        <v>132200000</v>
      </c>
      <c r="E1560" s="34">
        <v>0</v>
      </c>
      <c r="F1560" s="35">
        <f t="shared" si="480"/>
        <v>132200000</v>
      </c>
    </row>
    <row r="1561" spans="1:6" ht="15.75">
      <c r="A1561" s="32" t="s">
        <v>28</v>
      </c>
      <c r="B1561" s="33" t="s">
        <v>29</v>
      </c>
      <c r="C1561" s="34">
        <v>0</v>
      </c>
      <c r="D1561" s="34">
        <v>338000000</v>
      </c>
      <c r="E1561" s="34">
        <v>0</v>
      </c>
      <c r="F1561" s="35">
        <f t="shared" si="480"/>
        <v>338000000</v>
      </c>
    </row>
    <row r="1562" spans="1:6" ht="15.75">
      <c r="A1562" s="32" t="s">
        <v>33</v>
      </c>
      <c r="B1562" s="33" t="s">
        <v>34</v>
      </c>
      <c r="C1562" s="34">
        <v>0</v>
      </c>
      <c r="D1562" s="34">
        <v>487900000</v>
      </c>
      <c r="E1562" s="34">
        <v>0</v>
      </c>
      <c r="F1562" s="35">
        <f t="shared" si="480"/>
        <v>487900000</v>
      </c>
    </row>
    <row r="1563" spans="1:6" ht="15.75">
      <c r="A1563" s="32" t="s">
        <v>12</v>
      </c>
      <c r="B1563" s="33" t="s">
        <v>13</v>
      </c>
      <c r="C1563" s="34">
        <v>0</v>
      </c>
      <c r="D1563" s="34">
        <v>73253000</v>
      </c>
      <c r="E1563" s="34">
        <v>0</v>
      </c>
      <c r="F1563" s="35">
        <f t="shared" si="480"/>
        <v>73253000</v>
      </c>
    </row>
    <row r="1564" spans="1:6" s="6" customFormat="1" ht="15.75">
      <c r="A1564" s="28" t="s">
        <v>177</v>
      </c>
      <c r="B1564" s="29" t="s">
        <v>542</v>
      </c>
      <c r="C1564" s="30">
        <f t="shared" ref="C1564:E1564" si="485">SUM(C1565:C1568)</f>
        <v>0</v>
      </c>
      <c r="D1564" s="30">
        <f t="shared" si="485"/>
        <v>137370000</v>
      </c>
      <c r="E1564" s="30">
        <f t="shared" si="485"/>
        <v>0</v>
      </c>
      <c r="F1564" s="31">
        <f t="shared" si="480"/>
        <v>137370000</v>
      </c>
    </row>
    <row r="1565" spans="1:6" ht="15.75">
      <c r="A1565" s="32" t="s">
        <v>10</v>
      </c>
      <c r="B1565" s="33" t="s">
        <v>11</v>
      </c>
      <c r="C1565" s="34">
        <v>0</v>
      </c>
      <c r="D1565" s="34">
        <v>42450000</v>
      </c>
      <c r="E1565" s="34">
        <v>0</v>
      </c>
      <c r="F1565" s="35">
        <f t="shared" si="480"/>
        <v>42450000</v>
      </c>
    </row>
    <row r="1566" spans="1:6" ht="15.75">
      <c r="A1566" s="32" t="s">
        <v>83</v>
      </c>
      <c r="B1566" s="33" t="s">
        <v>84</v>
      </c>
      <c r="C1566" s="34">
        <v>0</v>
      </c>
      <c r="D1566" s="34">
        <v>25000000</v>
      </c>
      <c r="E1566" s="34">
        <v>0</v>
      </c>
      <c r="F1566" s="35">
        <f t="shared" si="480"/>
        <v>25000000</v>
      </c>
    </row>
    <row r="1567" spans="1:6" ht="15.75">
      <c r="A1567" s="32" t="s">
        <v>28</v>
      </c>
      <c r="B1567" s="33" t="s">
        <v>29</v>
      </c>
      <c r="C1567" s="34">
        <v>0</v>
      </c>
      <c r="D1567" s="34">
        <v>50000000</v>
      </c>
      <c r="E1567" s="34">
        <v>0</v>
      </c>
      <c r="F1567" s="35">
        <f t="shared" si="480"/>
        <v>50000000</v>
      </c>
    </row>
    <row r="1568" spans="1:6" ht="15.75">
      <c r="A1568" s="32" t="s">
        <v>12</v>
      </c>
      <c r="B1568" s="33" t="s">
        <v>13</v>
      </c>
      <c r="C1568" s="34">
        <v>0</v>
      </c>
      <c r="D1568" s="34">
        <v>19920000</v>
      </c>
      <c r="E1568" s="34">
        <v>0</v>
      </c>
      <c r="F1568" s="35">
        <f t="shared" si="480"/>
        <v>19920000</v>
      </c>
    </row>
    <row r="1569" spans="1:6" s="6" customFormat="1" ht="31.5">
      <c r="A1569" s="28" t="s">
        <v>189</v>
      </c>
      <c r="B1569" s="29" t="s">
        <v>543</v>
      </c>
      <c r="C1569" s="30">
        <f t="shared" ref="C1569:E1569" si="486">SUM(C1570,C1573,C1580,C1584,C1588)</f>
        <v>0</v>
      </c>
      <c r="D1569" s="30">
        <f t="shared" si="486"/>
        <v>716003000</v>
      </c>
      <c r="E1569" s="30">
        <f t="shared" si="486"/>
        <v>0</v>
      </c>
      <c r="F1569" s="31">
        <f t="shared" si="480"/>
        <v>716003000</v>
      </c>
    </row>
    <row r="1570" spans="1:6" ht="31.5">
      <c r="A1570" s="32" t="s">
        <v>16</v>
      </c>
      <c r="B1570" s="33" t="s">
        <v>544</v>
      </c>
      <c r="C1570" s="34">
        <f t="shared" ref="C1570:E1570" si="487">SUM(C1571:C1572)</f>
        <v>0</v>
      </c>
      <c r="D1570" s="34">
        <f t="shared" si="487"/>
        <v>81931000</v>
      </c>
      <c r="E1570" s="34">
        <f t="shared" si="487"/>
        <v>0</v>
      </c>
      <c r="F1570" s="35">
        <f t="shared" si="480"/>
        <v>81931000</v>
      </c>
    </row>
    <row r="1571" spans="1:6" ht="15.75">
      <c r="A1571" s="32" t="s">
        <v>10</v>
      </c>
      <c r="B1571" s="33" t="s">
        <v>11</v>
      </c>
      <c r="C1571" s="34">
        <v>0</v>
      </c>
      <c r="D1571" s="34">
        <v>11275000</v>
      </c>
      <c r="E1571" s="34">
        <v>0</v>
      </c>
      <c r="F1571" s="35">
        <f t="shared" si="480"/>
        <v>11275000</v>
      </c>
    </row>
    <row r="1572" spans="1:6" ht="15.75">
      <c r="A1572" s="32" t="s">
        <v>12</v>
      </c>
      <c r="B1572" s="33" t="s">
        <v>13</v>
      </c>
      <c r="C1572" s="34">
        <v>0</v>
      </c>
      <c r="D1572" s="34">
        <v>70656000</v>
      </c>
      <c r="E1572" s="34">
        <v>0</v>
      </c>
      <c r="F1572" s="35">
        <f t="shared" si="480"/>
        <v>70656000</v>
      </c>
    </row>
    <row r="1573" spans="1:6" ht="31.5">
      <c r="A1573" s="32" t="s">
        <v>18</v>
      </c>
      <c r="B1573" s="33" t="s">
        <v>545</v>
      </c>
      <c r="C1573" s="34">
        <f t="shared" ref="C1573:E1573" si="488">SUM(C1574:C1579)</f>
        <v>0</v>
      </c>
      <c r="D1573" s="34">
        <f t="shared" si="488"/>
        <v>414945000</v>
      </c>
      <c r="E1573" s="34">
        <f t="shared" si="488"/>
        <v>0</v>
      </c>
      <c r="F1573" s="35">
        <f t="shared" si="480"/>
        <v>414945000</v>
      </c>
    </row>
    <row r="1574" spans="1:6" ht="15.75">
      <c r="A1574" s="32" t="s">
        <v>10</v>
      </c>
      <c r="B1574" s="33" t="s">
        <v>11</v>
      </c>
      <c r="C1574" s="34">
        <v>0</v>
      </c>
      <c r="D1574" s="34">
        <v>170100000</v>
      </c>
      <c r="E1574" s="34">
        <v>0</v>
      </c>
      <c r="F1574" s="35">
        <f t="shared" si="480"/>
        <v>170100000</v>
      </c>
    </row>
    <row r="1575" spans="1:6" ht="15.75">
      <c r="A1575" s="32" t="s">
        <v>28</v>
      </c>
      <c r="B1575" s="33" t="s">
        <v>29</v>
      </c>
      <c r="C1575" s="34">
        <v>0</v>
      </c>
      <c r="D1575" s="34">
        <v>13335000</v>
      </c>
      <c r="E1575" s="34">
        <v>0</v>
      </c>
      <c r="F1575" s="35">
        <f t="shared" si="480"/>
        <v>13335000</v>
      </c>
    </row>
    <row r="1576" spans="1:6" ht="15.75">
      <c r="A1576" s="32" t="s">
        <v>77</v>
      </c>
      <c r="B1576" s="33" t="s">
        <v>78</v>
      </c>
      <c r="C1576" s="34">
        <v>0</v>
      </c>
      <c r="D1576" s="34">
        <v>49640000</v>
      </c>
      <c r="E1576" s="34">
        <v>0</v>
      </c>
      <c r="F1576" s="35">
        <f t="shared" si="480"/>
        <v>49640000</v>
      </c>
    </row>
    <row r="1577" spans="1:6" ht="15.75">
      <c r="A1577" s="32" t="s">
        <v>33</v>
      </c>
      <c r="B1577" s="33" t="s">
        <v>34</v>
      </c>
      <c r="C1577" s="34">
        <v>0</v>
      </c>
      <c r="D1577" s="34">
        <v>45000000</v>
      </c>
      <c r="E1577" s="34">
        <v>0</v>
      </c>
      <c r="F1577" s="35">
        <f t="shared" si="480"/>
        <v>45000000</v>
      </c>
    </row>
    <row r="1578" spans="1:6" ht="15.75">
      <c r="A1578" s="32" t="s">
        <v>12</v>
      </c>
      <c r="B1578" s="33" t="s">
        <v>13</v>
      </c>
      <c r="C1578" s="34">
        <v>0</v>
      </c>
      <c r="D1578" s="34">
        <v>71920000</v>
      </c>
      <c r="E1578" s="34">
        <v>0</v>
      </c>
      <c r="F1578" s="35">
        <f t="shared" si="480"/>
        <v>71920000</v>
      </c>
    </row>
    <row r="1579" spans="1:6" ht="15.75">
      <c r="A1579" s="32" t="s">
        <v>35</v>
      </c>
      <c r="B1579" s="33" t="s">
        <v>36</v>
      </c>
      <c r="C1579" s="34">
        <v>0</v>
      </c>
      <c r="D1579" s="34">
        <v>64950000</v>
      </c>
      <c r="E1579" s="34">
        <v>0</v>
      </c>
      <c r="F1579" s="35">
        <f t="shared" si="480"/>
        <v>64950000</v>
      </c>
    </row>
    <row r="1580" spans="1:6" ht="15.75">
      <c r="A1580" s="32" t="s">
        <v>42</v>
      </c>
      <c r="B1580" s="33" t="s">
        <v>546</v>
      </c>
      <c r="C1580" s="34">
        <f t="shared" ref="C1580:E1580" si="489">SUM(C1581:C1583)</f>
        <v>0</v>
      </c>
      <c r="D1580" s="34">
        <f t="shared" si="489"/>
        <v>133265000</v>
      </c>
      <c r="E1580" s="34">
        <f t="shared" si="489"/>
        <v>0</v>
      </c>
      <c r="F1580" s="35">
        <f t="shared" si="480"/>
        <v>133265000</v>
      </c>
    </row>
    <row r="1581" spans="1:6" ht="15.75">
      <c r="A1581" s="32" t="s">
        <v>10</v>
      </c>
      <c r="B1581" s="33" t="s">
        <v>11</v>
      </c>
      <c r="C1581" s="34">
        <v>0</v>
      </c>
      <c r="D1581" s="34">
        <v>100975000</v>
      </c>
      <c r="E1581" s="34">
        <v>0</v>
      </c>
      <c r="F1581" s="35">
        <f t="shared" si="480"/>
        <v>100975000</v>
      </c>
    </row>
    <row r="1582" spans="1:6" ht="15.75">
      <c r="A1582" s="32" t="s">
        <v>33</v>
      </c>
      <c r="B1582" s="33" t="s">
        <v>34</v>
      </c>
      <c r="C1582" s="34">
        <v>0</v>
      </c>
      <c r="D1582" s="34">
        <v>13600000</v>
      </c>
      <c r="E1582" s="34">
        <v>0</v>
      </c>
      <c r="F1582" s="35">
        <f t="shared" si="480"/>
        <v>13600000</v>
      </c>
    </row>
    <row r="1583" spans="1:6" ht="15.75">
      <c r="A1583" s="32" t="s">
        <v>12</v>
      </c>
      <c r="B1583" s="33" t="s">
        <v>13</v>
      </c>
      <c r="C1583" s="34">
        <v>0</v>
      </c>
      <c r="D1583" s="34">
        <v>18690000</v>
      </c>
      <c r="E1583" s="34">
        <v>0</v>
      </c>
      <c r="F1583" s="35">
        <f t="shared" si="480"/>
        <v>18690000</v>
      </c>
    </row>
    <row r="1584" spans="1:6" ht="15.75">
      <c r="A1584" s="32" t="s">
        <v>44</v>
      </c>
      <c r="B1584" s="33" t="s">
        <v>547</v>
      </c>
      <c r="C1584" s="34">
        <f t="shared" ref="C1584:E1584" si="490">SUM(C1585:C1587)</f>
        <v>0</v>
      </c>
      <c r="D1584" s="34">
        <f t="shared" si="490"/>
        <v>21930000</v>
      </c>
      <c r="E1584" s="34">
        <f t="shared" si="490"/>
        <v>0</v>
      </c>
      <c r="F1584" s="35">
        <f t="shared" si="480"/>
        <v>21930000</v>
      </c>
    </row>
    <row r="1585" spans="1:6" ht="15.75">
      <c r="A1585" s="32" t="s">
        <v>10</v>
      </c>
      <c r="B1585" s="33" t="s">
        <v>11</v>
      </c>
      <c r="C1585" s="34">
        <v>0</v>
      </c>
      <c r="D1585" s="34">
        <v>3750000</v>
      </c>
      <c r="E1585" s="34">
        <v>0</v>
      </c>
      <c r="F1585" s="35">
        <f t="shared" si="480"/>
        <v>3750000</v>
      </c>
    </row>
    <row r="1586" spans="1:6" ht="15.75">
      <c r="A1586" s="32" t="s">
        <v>33</v>
      </c>
      <c r="B1586" s="33" t="s">
        <v>34</v>
      </c>
      <c r="C1586" s="34">
        <v>0</v>
      </c>
      <c r="D1586" s="34">
        <v>13600000</v>
      </c>
      <c r="E1586" s="34">
        <v>0</v>
      </c>
      <c r="F1586" s="35">
        <f t="shared" si="480"/>
        <v>13600000</v>
      </c>
    </row>
    <row r="1587" spans="1:6" ht="15.75">
      <c r="A1587" s="32" t="s">
        <v>12</v>
      </c>
      <c r="B1587" s="33" t="s">
        <v>13</v>
      </c>
      <c r="C1587" s="34">
        <v>0</v>
      </c>
      <c r="D1587" s="34">
        <v>4580000</v>
      </c>
      <c r="E1587" s="34">
        <v>0</v>
      </c>
      <c r="F1587" s="35">
        <f t="shared" si="480"/>
        <v>4580000</v>
      </c>
    </row>
    <row r="1588" spans="1:6" ht="15.75">
      <c r="A1588" s="32" t="s">
        <v>46</v>
      </c>
      <c r="B1588" s="33" t="s">
        <v>548</v>
      </c>
      <c r="C1588" s="34">
        <f t="shared" ref="C1588:E1588" si="491">SUM(C1589:C1592)</f>
        <v>0</v>
      </c>
      <c r="D1588" s="34">
        <f t="shared" si="491"/>
        <v>63932000</v>
      </c>
      <c r="E1588" s="34">
        <f t="shared" si="491"/>
        <v>0</v>
      </c>
      <c r="F1588" s="35">
        <f t="shared" si="480"/>
        <v>63932000</v>
      </c>
    </row>
    <row r="1589" spans="1:6" ht="15.75">
      <c r="A1589" s="32" t="s">
        <v>10</v>
      </c>
      <c r="B1589" s="33" t="s">
        <v>11</v>
      </c>
      <c r="C1589" s="34">
        <v>0</v>
      </c>
      <c r="D1589" s="34">
        <v>1692000</v>
      </c>
      <c r="E1589" s="34">
        <v>0</v>
      </c>
      <c r="F1589" s="35">
        <f t="shared" si="480"/>
        <v>1692000</v>
      </c>
    </row>
    <row r="1590" spans="1:6" ht="15.75">
      <c r="A1590" s="32" t="s">
        <v>33</v>
      </c>
      <c r="B1590" s="33" t="s">
        <v>34</v>
      </c>
      <c r="C1590" s="34">
        <v>0</v>
      </c>
      <c r="D1590" s="34">
        <v>15200000</v>
      </c>
      <c r="E1590" s="34">
        <v>0</v>
      </c>
      <c r="F1590" s="35">
        <f t="shared" si="480"/>
        <v>15200000</v>
      </c>
    </row>
    <row r="1591" spans="1:6" ht="15.75">
      <c r="A1591" s="32" t="s">
        <v>12</v>
      </c>
      <c r="B1591" s="33" t="s">
        <v>13</v>
      </c>
      <c r="C1591" s="34">
        <v>0</v>
      </c>
      <c r="D1591" s="34">
        <v>3320000</v>
      </c>
      <c r="E1591" s="34">
        <v>0</v>
      </c>
      <c r="F1591" s="35">
        <f t="shared" si="480"/>
        <v>3320000</v>
      </c>
    </row>
    <row r="1592" spans="1:6" ht="15.75">
      <c r="A1592" s="32" t="s">
        <v>35</v>
      </c>
      <c r="B1592" s="33" t="s">
        <v>36</v>
      </c>
      <c r="C1592" s="34">
        <v>0</v>
      </c>
      <c r="D1592" s="34">
        <v>43720000</v>
      </c>
      <c r="E1592" s="34">
        <v>0</v>
      </c>
      <c r="F1592" s="35">
        <f t="shared" si="480"/>
        <v>43720000</v>
      </c>
    </row>
    <row r="1593" spans="1:6" s="6" customFormat="1" ht="15.75">
      <c r="A1593" s="28" t="s">
        <v>202</v>
      </c>
      <c r="B1593" s="29" t="s">
        <v>549</v>
      </c>
      <c r="C1593" s="30">
        <f t="shared" ref="C1593:E1593" si="492">SUM(C1594,C1598,C1603,C1606,C1609)</f>
        <v>0</v>
      </c>
      <c r="D1593" s="30">
        <f t="shared" si="492"/>
        <v>2887268000</v>
      </c>
      <c r="E1593" s="30">
        <f t="shared" si="492"/>
        <v>0</v>
      </c>
      <c r="F1593" s="31">
        <f t="shared" si="480"/>
        <v>2887268000</v>
      </c>
    </row>
    <row r="1594" spans="1:6" ht="15.75">
      <c r="A1594" s="32" t="s">
        <v>16</v>
      </c>
      <c r="B1594" s="33" t="s">
        <v>550</v>
      </c>
      <c r="C1594" s="34">
        <f t="shared" ref="C1594:E1594" si="493">SUM(C1595:C1597)</f>
        <v>0</v>
      </c>
      <c r="D1594" s="34">
        <f t="shared" si="493"/>
        <v>61135000</v>
      </c>
      <c r="E1594" s="34">
        <f t="shared" si="493"/>
        <v>0</v>
      </c>
      <c r="F1594" s="35">
        <f t="shared" si="480"/>
        <v>61135000</v>
      </c>
    </row>
    <row r="1595" spans="1:6" ht="15.75">
      <c r="A1595" s="32" t="s">
        <v>10</v>
      </c>
      <c r="B1595" s="33" t="s">
        <v>11</v>
      </c>
      <c r="C1595" s="34">
        <v>0</v>
      </c>
      <c r="D1595" s="34">
        <v>29925000</v>
      </c>
      <c r="E1595" s="34">
        <v>0</v>
      </c>
      <c r="F1595" s="35">
        <f t="shared" si="480"/>
        <v>29925000</v>
      </c>
    </row>
    <row r="1596" spans="1:6" ht="15.75">
      <c r="A1596" s="32" t="s">
        <v>33</v>
      </c>
      <c r="B1596" s="33" t="s">
        <v>34</v>
      </c>
      <c r="C1596" s="34">
        <v>0</v>
      </c>
      <c r="D1596" s="34">
        <v>18000000</v>
      </c>
      <c r="E1596" s="34">
        <v>0</v>
      </c>
      <c r="F1596" s="35">
        <f t="shared" si="480"/>
        <v>18000000</v>
      </c>
    </row>
    <row r="1597" spans="1:6" ht="15.75">
      <c r="A1597" s="32" t="s">
        <v>12</v>
      </c>
      <c r="B1597" s="33" t="s">
        <v>13</v>
      </c>
      <c r="C1597" s="34">
        <v>0</v>
      </c>
      <c r="D1597" s="34">
        <v>13210000</v>
      </c>
      <c r="E1597" s="34">
        <v>0</v>
      </c>
      <c r="F1597" s="35">
        <f t="shared" si="480"/>
        <v>13210000</v>
      </c>
    </row>
    <row r="1598" spans="1:6" ht="15.75">
      <c r="A1598" s="32" t="s">
        <v>18</v>
      </c>
      <c r="B1598" s="33" t="s">
        <v>551</v>
      </c>
      <c r="C1598" s="34">
        <f t="shared" ref="C1598:E1598" si="494">SUM(C1599:C1602)</f>
        <v>0</v>
      </c>
      <c r="D1598" s="34">
        <f t="shared" si="494"/>
        <v>2124916000</v>
      </c>
      <c r="E1598" s="34">
        <f t="shared" si="494"/>
        <v>0</v>
      </c>
      <c r="F1598" s="35">
        <f t="shared" si="480"/>
        <v>2124916000</v>
      </c>
    </row>
    <row r="1599" spans="1:6" ht="15.75">
      <c r="A1599" s="32" t="s">
        <v>10</v>
      </c>
      <c r="B1599" s="33" t="s">
        <v>11</v>
      </c>
      <c r="C1599" s="34">
        <v>0</v>
      </c>
      <c r="D1599" s="34">
        <v>6900000</v>
      </c>
      <c r="E1599" s="34">
        <v>0</v>
      </c>
      <c r="F1599" s="35">
        <f t="shared" si="480"/>
        <v>6900000</v>
      </c>
    </row>
    <row r="1600" spans="1:6" ht="15.75">
      <c r="A1600" s="32" t="s">
        <v>28</v>
      </c>
      <c r="B1600" s="33" t="s">
        <v>29</v>
      </c>
      <c r="C1600" s="34">
        <v>0</v>
      </c>
      <c r="D1600" s="34">
        <v>1661130000</v>
      </c>
      <c r="E1600" s="34">
        <v>0</v>
      </c>
      <c r="F1600" s="35">
        <f t="shared" si="480"/>
        <v>1661130000</v>
      </c>
    </row>
    <row r="1601" spans="1:6" ht="15.75">
      <c r="A1601" s="32" t="s">
        <v>77</v>
      </c>
      <c r="B1601" s="33" t="s">
        <v>78</v>
      </c>
      <c r="C1601" s="34">
        <v>0</v>
      </c>
      <c r="D1601" s="34">
        <v>205152000</v>
      </c>
      <c r="E1601" s="34">
        <v>0</v>
      </c>
      <c r="F1601" s="35">
        <f t="shared" si="480"/>
        <v>205152000</v>
      </c>
    </row>
    <row r="1602" spans="1:6" ht="15.75">
      <c r="A1602" s="32" t="s">
        <v>12</v>
      </c>
      <c r="B1602" s="33" t="s">
        <v>13</v>
      </c>
      <c r="C1602" s="34">
        <v>0</v>
      </c>
      <c r="D1602" s="34">
        <v>251734000</v>
      </c>
      <c r="E1602" s="34">
        <v>0</v>
      </c>
      <c r="F1602" s="35">
        <f t="shared" si="480"/>
        <v>251734000</v>
      </c>
    </row>
    <row r="1603" spans="1:6" ht="15.75">
      <c r="A1603" s="32" t="s">
        <v>42</v>
      </c>
      <c r="B1603" s="33" t="s">
        <v>552</v>
      </c>
      <c r="C1603" s="34">
        <f t="shared" ref="C1603:E1603" si="495">SUM(C1604:C1605)</f>
        <v>0</v>
      </c>
      <c r="D1603" s="34">
        <f t="shared" si="495"/>
        <v>206920000</v>
      </c>
      <c r="E1603" s="34">
        <f t="shared" si="495"/>
        <v>0</v>
      </c>
      <c r="F1603" s="35">
        <f t="shared" si="480"/>
        <v>206920000</v>
      </c>
    </row>
    <row r="1604" spans="1:6" ht="15.75">
      <c r="A1604" s="32" t="s">
        <v>10</v>
      </c>
      <c r="B1604" s="33" t="s">
        <v>11</v>
      </c>
      <c r="C1604" s="34">
        <v>0</v>
      </c>
      <c r="D1604" s="34">
        <v>19354000</v>
      </c>
      <c r="E1604" s="34">
        <v>0</v>
      </c>
      <c r="F1604" s="35">
        <f t="shared" si="480"/>
        <v>19354000</v>
      </c>
    </row>
    <row r="1605" spans="1:6" ht="15.75">
      <c r="A1605" s="32" t="s">
        <v>12</v>
      </c>
      <c r="B1605" s="33" t="s">
        <v>13</v>
      </c>
      <c r="C1605" s="34">
        <v>0</v>
      </c>
      <c r="D1605" s="34">
        <v>187566000</v>
      </c>
      <c r="E1605" s="34">
        <v>0</v>
      </c>
      <c r="F1605" s="35">
        <f t="shared" si="480"/>
        <v>187566000</v>
      </c>
    </row>
    <row r="1606" spans="1:6" ht="15.75">
      <c r="A1606" s="32" t="s">
        <v>44</v>
      </c>
      <c r="B1606" s="33" t="s">
        <v>553</v>
      </c>
      <c r="C1606" s="34">
        <f t="shared" ref="C1606:E1606" si="496">SUM(C1607:C1608)</f>
        <v>0</v>
      </c>
      <c r="D1606" s="34">
        <f t="shared" si="496"/>
        <v>276384000</v>
      </c>
      <c r="E1606" s="34">
        <f t="shared" si="496"/>
        <v>0</v>
      </c>
      <c r="F1606" s="35">
        <f t="shared" si="480"/>
        <v>276384000</v>
      </c>
    </row>
    <row r="1607" spans="1:6" ht="15.75">
      <c r="A1607" s="32" t="s">
        <v>10</v>
      </c>
      <c r="B1607" s="33" t="s">
        <v>11</v>
      </c>
      <c r="C1607" s="34">
        <v>0</v>
      </c>
      <c r="D1607" s="34">
        <v>37500000</v>
      </c>
      <c r="E1607" s="34">
        <v>0</v>
      </c>
      <c r="F1607" s="35">
        <f t="shared" si="480"/>
        <v>37500000</v>
      </c>
    </row>
    <row r="1608" spans="1:6" ht="15.75">
      <c r="A1608" s="32" t="s">
        <v>12</v>
      </c>
      <c r="B1608" s="33" t="s">
        <v>13</v>
      </c>
      <c r="C1608" s="34">
        <v>0</v>
      </c>
      <c r="D1608" s="34">
        <v>238884000</v>
      </c>
      <c r="E1608" s="34">
        <v>0</v>
      </c>
      <c r="F1608" s="35">
        <f t="shared" si="480"/>
        <v>238884000</v>
      </c>
    </row>
    <row r="1609" spans="1:6" ht="15.75">
      <c r="A1609" s="32" t="s">
        <v>46</v>
      </c>
      <c r="B1609" s="33" t="s">
        <v>554</v>
      </c>
      <c r="C1609" s="34">
        <f t="shared" ref="C1609:E1609" si="497">SUM(C1610:C1611)</f>
        <v>0</v>
      </c>
      <c r="D1609" s="34">
        <f t="shared" si="497"/>
        <v>217913000</v>
      </c>
      <c r="E1609" s="34">
        <f t="shared" si="497"/>
        <v>0</v>
      </c>
      <c r="F1609" s="35">
        <f t="shared" si="480"/>
        <v>217913000</v>
      </c>
    </row>
    <row r="1610" spans="1:6" ht="15.75">
      <c r="A1610" s="32" t="s">
        <v>10</v>
      </c>
      <c r="B1610" s="33" t="s">
        <v>11</v>
      </c>
      <c r="C1610" s="34">
        <v>0</v>
      </c>
      <c r="D1610" s="34">
        <v>42350000</v>
      </c>
      <c r="E1610" s="34">
        <v>0</v>
      </c>
      <c r="F1610" s="35">
        <f t="shared" ref="F1610:F1673" si="498">SUM(C1610:E1610)</f>
        <v>42350000</v>
      </c>
    </row>
    <row r="1611" spans="1:6" ht="15.75">
      <c r="A1611" s="32" t="s">
        <v>12</v>
      </c>
      <c r="B1611" s="33" t="s">
        <v>13</v>
      </c>
      <c r="C1611" s="34">
        <v>0</v>
      </c>
      <c r="D1611" s="34">
        <v>175563000</v>
      </c>
      <c r="E1611" s="34">
        <v>0</v>
      </c>
      <c r="F1611" s="35">
        <f t="shared" si="498"/>
        <v>175563000</v>
      </c>
    </row>
    <row r="1612" spans="1:6" s="6" customFormat="1" ht="15.75">
      <c r="A1612" s="28" t="s">
        <v>555</v>
      </c>
      <c r="B1612" s="29" t="s">
        <v>741</v>
      </c>
      <c r="C1612" s="30">
        <f t="shared" ref="C1612:E1612" si="499">SUM(C1613,C1617,C1622)</f>
        <v>0</v>
      </c>
      <c r="D1612" s="30">
        <f t="shared" si="499"/>
        <v>794002000</v>
      </c>
      <c r="E1612" s="30">
        <f t="shared" si="499"/>
        <v>0</v>
      </c>
      <c r="F1612" s="31">
        <f t="shared" si="498"/>
        <v>794002000</v>
      </c>
    </row>
    <row r="1613" spans="1:6" s="6" customFormat="1" ht="15.75">
      <c r="A1613" s="28" t="s">
        <v>8</v>
      </c>
      <c r="B1613" s="29" t="s">
        <v>557</v>
      </c>
      <c r="C1613" s="30">
        <f t="shared" ref="C1613:E1613" si="500">C1614</f>
        <v>0</v>
      </c>
      <c r="D1613" s="30">
        <f t="shared" si="500"/>
        <v>227010000</v>
      </c>
      <c r="E1613" s="30">
        <f t="shared" si="500"/>
        <v>0</v>
      </c>
      <c r="F1613" s="31">
        <f t="shared" si="498"/>
        <v>227010000</v>
      </c>
    </row>
    <row r="1614" spans="1:6" ht="31.5">
      <c r="A1614" s="32" t="s">
        <v>16</v>
      </c>
      <c r="B1614" s="33" t="s">
        <v>558</v>
      </c>
      <c r="C1614" s="34">
        <f t="shared" ref="C1614:E1614" si="501">SUM(C1615:C1616)</f>
        <v>0</v>
      </c>
      <c r="D1614" s="34">
        <f t="shared" si="501"/>
        <v>227010000</v>
      </c>
      <c r="E1614" s="34">
        <f t="shared" si="501"/>
        <v>0</v>
      </c>
      <c r="F1614" s="35">
        <f t="shared" si="498"/>
        <v>227010000</v>
      </c>
    </row>
    <row r="1615" spans="1:6" ht="15.75">
      <c r="A1615" s="32" t="s">
        <v>10</v>
      </c>
      <c r="B1615" s="33" t="s">
        <v>11</v>
      </c>
      <c r="C1615" s="34">
        <v>0</v>
      </c>
      <c r="D1615" s="34">
        <v>173890000</v>
      </c>
      <c r="E1615" s="34">
        <v>0</v>
      </c>
      <c r="F1615" s="35">
        <f t="shared" si="498"/>
        <v>173890000</v>
      </c>
    </row>
    <row r="1616" spans="1:6" ht="15.75">
      <c r="A1616" s="32" t="s">
        <v>12</v>
      </c>
      <c r="B1616" s="33" t="s">
        <v>13</v>
      </c>
      <c r="C1616" s="34">
        <v>0</v>
      </c>
      <c r="D1616" s="34">
        <v>53120000</v>
      </c>
      <c r="E1616" s="34">
        <v>0</v>
      </c>
      <c r="F1616" s="35">
        <f t="shared" si="498"/>
        <v>53120000</v>
      </c>
    </row>
    <row r="1617" spans="1:6" s="6" customFormat="1" ht="31.5">
      <c r="A1617" s="28" t="s">
        <v>14</v>
      </c>
      <c r="B1617" s="29" t="s">
        <v>559</v>
      </c>
      <c r="C1617" s="30">
        <f t="shared" ref="C1617:E1617" si="502">SUM(C1618:C1621)</f>
        <v>0</v>
      </c>
      <c r="D1617" s="30">
        <f t="shared" si="502"/>
        <v>227542000</v>
      </c>
      <c r="E1617" s="30">
        <f t="shared" si="502"/>
        <v>0</v>
      </c>
      <c r="F1617" s="31">
        <f t="shared" si="498"/>
        <v>227542000</v>
      </c>
    </row>
    <row r="1618" spans="1:6" ht="15.75">
      <c r="A1618" s="32" t="s">
        <v>10</v>
      </c>
      <c r="B1618" s="33" t="s">
        <v>11</v>
      </c>
      <c r="C1618" s="34">
        <v>0</v>
      </c>
      <c r="D1618" s="34">
        <v>125035000</v>
      </c>
      <c r="E1618" s="34">
        <v>0</v>
      </c>
      <c r="F1618" s="35">
        <f t="shared" si="498"/>
        <v>125035000</v>
      </c>
    </row>
    <row r="1619" spans="1:6" ht="15.75">
      <c r="A1619" s="32" t="s">
        <v>83</v>
      </c>
      <c r="B1619" s="33" t="s">
        <v>84</v>
      </c>
      <c r="C1619" s="34">
        <v>0</v>
      </c>
      <c r="D1619" s="34">
        <v>37500000</v>
      </c>
      <c r="E1619" s="34">
        <v>0</v>
      </c>
      <c r="F1619" s="35">
        <f t="shared" si="498"/>
        <v>37500000</v>
      </c>
    </row>
    <row r="1620" spans="1:6" ht="15.75">
      <c r="A1620" s="32" t="s">
        <v>33</v>
      </c>
      <c r="B1620" s="33" t="s">
        <v>34</v>
      </c>
      <c r="C1620" s="34">
        <v>0</v>
      </c>
      <c r="D1620" s="34">
        <v>43000000</v>
      </c>
      <c r="E1620" s="34">
        <v>0</v>
      </c>
      <c r="F1620" s="35">
        <f t="shared" si="498"/>
        <v>43000000</v>
      </c>
    </row>
    <row r="1621" spans="1:6" ht="15.75">
      <c r="A1621" s="32" t="s">
        <v>12</v>
      </c>
      <c r="B1621" s="33" t="s">
        <v>13</v>
      </c>
      <c r="C1621" s="34">
        <v>0</v>
      </c>
      <c r="D1621" s="34">
        <v>22007000</v>
      </c>
      <c r="E1621" s="34">
        <v>0</v>
      </c>
      <c r="F1621" s="35">
        <f t="shared" si="498"/>
        <v>22007000</v>
      </c>
    </row>
    <row r="1622" spans="1:6" s="6" customFormat="1" ht="31.5">
      <c r="A1622" s="28" t="s">
        <v>20</v>
      </c>
      <c r="B1622" s="29" t="s">
        <v>560</v>
      </c>
      <c r="C1622" s="30">
        <f t="shared" ref="C1622:E1622" si="503">SUM(C1623:C1626)</f>
        <v>0</v>
      </c>
      <c r="D1622" s="30">
        <f t="shared" si="503"/>
        <v>339450000</v>
      </c>
      <c r="E1622" s="30">
        <f t="shared" si="503"/>
        <v>0</v>
      </c>
      <c r="F1622" s="31">
        <f t="shared" si="498"/>
        <v>339450000</v>
      </c>
    </row>
    <row r="1623" spans="1:6" ht="15.75">
      <c r="A1623" s="32" t="s">
        <v>10</v>
      </c>
      <c r="B1623" s="33" t="s">
        <v>11</v>
      </c>
      <c r="C1623" s="34">
        <v>0</v>
      </c>
      <c r="D1623" s="34">
        <v>91900000</v>
      </c>
      <c r="E1623" s="34">
        <v>0</v>
      </c>
      <c r="F1623" s="35">
        <f t="shared" si="498"/>
        <v>91900000</v>
      </c>
    </row>
    <row r="1624" spans="1:6" ht="15.75">
      <c r="A1624" s="32" t="s">
        <v>83</v>
      </c>
      <c r="B1624" s="33" t="s">
        <v>84</v>
      </c>
      <c r="C1624" s="34">
        <v>0</v>
      </c>
      <c r="D1624" s="34">
        <v>20550000</v>
      </c>
      <c r="E1624" s="34">
        <v>0</v>
      </c>
      <c r="F1624" s="35">
        <f t="shared" si="498"/>
        <v>20550000</v>
      </c>
    </row>
    <row r="1625" spans="1:6" ht="15.75">
      <c r="A1625" s="32" t="s">
        <v>33</v>
      </c>
      <c r="B1625" s="33" t="s">
        <v>34</v>
      </c>
      <c r="C1625" s="34">
        <v>0</v>
      </c>
      <c r="D1625" s="34">
        <v>171000000</v>
      </c>
      <c r="E1625" s="34">
        <v>0</v>
      </c>
      <c r="F1625" s="35">
        <f t="shared" si="498"/>
        <v>171000000</v>
      </c>
    </row>
    <row r="1626" spans="1:6" ht="15.75">
      <c r="A1626" s="32" t="s">
        <v>12</v>
      </c>
      <c r="B1626" s="33" t="s">
        <v>13</v>
      </c>
      <c r="C1626" s="34">
        <v>0</v>
      </c>
      <c r="D1626" s="34">
        <v>56000000</v>
      </c>
      <c r="E1626" s="34">
        <v>0</v>
      </c>
      <c r="F1626" s="35">
        <f t="shared" si="498"/>
        <v>56000000</v>
      </c>
    </row>
    <row r="1627" spans="1:6" s="6" customFormat="1" ht="31.5">
      <c r="A1627" s="28" t="s">
        <v>561</v>
      </c>
      <c r="B1627" s="29" t="s">
        <v>562</v>
      </c>
      <c r="C1627" s="30">
        <f>SUM(C1628,C1635,C1722)</f>
        <v>278813522000</v>
      </c>
      <c r="D1627" s="30" t="e">
        <f t="shared" ref="D1627:E1627" si="504">SUM(D1628,D1635,D1722)</f>
        <v>#REF!</v>
      </c>
      <c r="E1627" s="30">
        <f t="shared" si="504"/>
        <v>2779000</v>
      </c>
      <c r="F1627" s="31" t="e">
        <f t="shared" si="498"/>
        <v>#REF!</v>
      </c>
    </row>
    <row r="1628" spans="1:6" s="6" customFormat="1" ht="15.75">
      <c r="A1628" s="28" t="s">
        <v>563</v>
      </c>
      <c r="B1628" s="29" t="s">
        <v>732</v>
      </c>
      <c r="C1628" s="30">
        <f>SUM(C1629,C1632)</f>
        <v>0</v>
      </c>
      <c r="D1628" s="30">
        <f t="shared" ref="D1628:E1628" si="505">SUM(D1629,D1632)</f>
        <v>52000000000</v>
      </c>
      <c r="E1628" s="30">
        <f t="shared" si="505"/>
        <v>0</v>
      </c>
      <c r="F1628" s="31">
        <f t="shared" si="498"/>
        <v>52000000000</v>
      </c>
    </row>
    <row r="1629" spans="1:6" s="6" customFormat="1" ht="15.75">
      <c r="A1629" s="28" t="s">
        <v>14</v>
      </c>
      <c r="B1629" s="29" t="s">
        <v>565</v>
      </c>
      <c r="C1629" s="30">
        <f>C1630</f>
        <v>0</v>
      </c>
      <c r="D1629" s="30">
        <f t="shared" ref="D1629:E1630" si="506">D1630</f>
        <v>2000000000</v>
      </c>
      <c r="E1629" s="30">
        <f t="shared" si="506"/>
        <v>0</v>
      </c>
      <c r="F1629" s="31">
        <f t="shared" si="498"/>
        <v>2000000000</v>
      </c>
    </row>
    <row r="1630" spans="1:6" ht="15.75">
      <c r="A1630" s="32" t="s">
        <v>16</v>
      </c>
      <c r="B1630" s="33" t="s">
        <v>566</v>
      </c>
      <c r="C1630" s="34">
        <f>C1631</f>
        <v>0</v>
      </c>
      <c r="D1630" s="34">
        <f t="shared" si="506"/>
        <v>2000000000</v>
      </c>
      <c r="E1630" s="34">
        <f t="shared" si="506"/>
        <v>0</v>
      </c>
      <c r="F1630" s="35">
        <f t="shared" si="498"/>
        <v>2000000000</v>
      </c>
    </row>
    <row r="1631" spans="1:6" ht="15.75">
      <c r="A1631" s="32" t="s">
        <v>239</v>
      </c>
      <c r="B1631" s="33" t="s">
        <v>240</v>
      </c>
      <c r="C1631" s="34">
        <v>0</v>
      </c>
      <c r="D1631" s="34">
        <v>2000000000</v>
      </c>
      <c r="E1631" s="34">
        <v>0</v>
      </c>
      <c r="F1631" s="35">
        <f t="shared" si="498"/>
        <v>2000000000</v>
      </c>
    </row>
    <row r="1632" spans="1:6" s="6" customFormat="1" ht="15.75">
      <c r="A1632" s="28" t="s">
        <v>94</v>
      </c>
      <c r="B1632" s="29" t="s">
        <v>567</v>
      </c>
      <c r="C1632" s="30">
        <f>C1633</f>
        <v>0</v>
      </c>
      <c r="D1632" s="30">
        <f t="shared" ref="D1632:E1633" si="507">D1633</f>
        <v>50000000000</v>
      </c>
      <c r="E1632" s="30">
        <f t="shared" si="507"/>
        <v>0</v>
      </c>
      <c r="F1632" s="31">
        <f t="shared" si="498"/>
        <v>50000000000</v>
      </c>
    </row>
    <row r="1633" spans="1:6" ht="15.75">
      <c r="A1633" s="32" t="s">
        <v>16</v>
      </c>
      <c r="B1633" s="33" t="s">
        <v>568</v>
      </c>
      <c r="C1633" s="34">
        <f>C1634</f>
        <v>0</v>
      </c>
      <c r="D1633" s="34">
        <f t="shared" si="507"/>
        <v>50000000000</v>
      </c>
      <c r="E1633" s="34">
        <f t="shared" si="507"/>
        <v>0</v>
      </c>
      <c r="F1633" s="35">
        <f t="shared" si="498"/>
        <v>50000000000</v>
      </c>
    </row>
    <row r="1634" spans="1:6" ht="15.75">
      <c r="A1634" s="32" t="s">
        <v>569</v>
      </c>
      <c r="B1634" s="33" t="s">
        <v>570</v>
      </c>
      <c r="C1634" s="34">
        <v>0</v>
      </c>
      <c r="D1634" s="34">
        <v>50000000000</v>
      </c>
      <c r="E1634" s="34">
        <v>0</v>
      </c>
      <c r="F1634" s="35">
        <f t="shared" si="498"/>
        <v>50000000000</v>
      </c>
    </row>
    <row r="1635" spans="1:6" s="6" customFormat="1" ht="15.75">
      <c r="A1635" s="28" t="s">
        <v>571</v>
      </c>
      <c r="B1635" s="29" t="s">
        <v>699</v>
      </c>
      <c r="C1635" s="30">
        <f t="shared" ref="C1635:E1635" si="508">SUM(C1636,C1672)</f>
        <v>0</v>
      </c>
      <c r="D1635" s="30">
        <f t="shared" si="508"/>
        <v>5045367000</v>
      </c>
      <c r="E1635" s="30">
        <f t="shared" si="508"/>
        <v>2779000</v>
      </c>
      <c r="F1635" s="31">
        <f t="shared" si="498"/>
        <v>5048146000</v>
      </c>
    </row>
    <row r="1636" spans="1:6" s="6" customFormat="1" ht="15.75">
      <c r="A1636" s="28" t="s">
        <v>20</v>
      </c>
      <c r="B1636" s="29" t="s">
        <v>572</v>
      </c>
      <c r="C1636" s="30">
        <f t="shared" ref="C1636:E1636" si="509">SUM(C1637,C1640,C1642,C1646,C1650,C1654,C1658,C1662,C1667)</f>
        <v>0</v>
      </c>
      <c r="D1636" s="30">
        <f t="shared" si="509"/>
        <v>781339000</v>
      </c>
      <c r="E1636" s="30">
        <f t="shared" si="509"/>
        <v>0</v>
      </c>
      <c r="F1636" s="31">
        <f t="shared" si="498"/>
        <v>781339000</v>
      </c>
    </row>
    <row r="1637" spans="1:6" ht="15.75">
      <c r="A1637" s="32" t="s">
        <v>16</v>
      </c>
      <c r="B1637" s="33" t="s">
        <v>573</v>
      </c>
      <c r="C1637" s="34">
        <f t="shared" ref="C1637:E1637" si="510">SUM(C1638:C1639)</f>
        <v>0</v>
      </c>
      <c r="D1637" s="34">
        <f t="shared" si="510"/>
        <v>54400000</v>
      </c>
      <c r="E1637" s="34">
        <f t="shared" si="510"/>
        <v>0</v>
      </c>
      <c r="F1637" s="35">
        <f t="shared" si="498"/>
        <v>54400000</v>
      </c>
    </row>
    <row r="1638" spans="1:6" ht="15.75">
      <c r="A1638" s="32" t="s">
        <v>10</v>
      </c>
      <c r="B1638" s="33" t="s">
        <v>11</v>
      </c>
      <c r="C1638" s="34">
        <v>0</v>
      </c>
      <c r="D1638" s="34">
        <v>29500000</v>
      </c>
      <c r="E1638" s="34">
        <v>0</v>
      </c>
      <c r="F1638" s="35">
        <f t="shared" si="498"/>
        <v>29500000</v>
      </c>
    </row>
    <row r="1639" spans="1:6" ht="15.75">
      <c r="A1639" s="32" t="s">
        <v>12</v>
      </c>
      <c r="B1639" s="33" t="s">
        <v>13</v>
      </c>
      <c r="C1639" s="34">
        <v>0</v>
      </c>
      <c r="D1639" s="34">
        <v>24900000</v>
      </c>
      <c r="E1639" s="34">
        <v>0</v>
      </c>
      <c r="F1639" s="35">
        <f t="shared" si="498"/>
        <v>24900000</v>
      </c>
    </row>
    <row r="1640" spans="1:6" ht="31.5">
      <c r="A1640" s="32" t="s">
        <v>18</v>
      </c>
      <c r="B1640" s="33" t="s">
        <v>574</v>
      </c>
      <c r="C1640" s="34">
        <f t="shared" ref="C1640:E1640" si="511">C1641</f>
        <v>0</v>
      </c>
      <c r="D1640" s="34">
        <f t="shared" si="511"/>
        <v>121829000</v>
      </c>
      <c r="E1640" s="34">
        <f t="shared" si="511"/>
        <v>0</v>
      </c>
      <c r="F1640" s="35">
        <f t="shared" si="498"/>
        <v>121829000</v>
      </c>
    </row>
    <row r="1641" spans="1:6" ht="15.75">
      <c r="A1641" s="32" t="s">
        <v>12</v>
      </c>
      <c r="B1641" s="33" t="s">
        <v>13</v>
      </c>
      <c r="C1641" s="34">
        <v>0</v>
      </c>
      <c r="D1641" s="34">
        <v>121829000</v>
      </c>
      <c r="E1641" s="34">
        <v>0</v>
      </c>
      <c r="F1641" s="35">
        <f t="shared" si="498"/>
        <v>121829000</v>
      </c>
    </row>
    <row r="1642" spans="1:6" ht="15.75">
      <c r="A1642" s="32" t="s">
        <v>42</v>
      </c>
      <c r="B1642" s="33" t="s">
        <v>575</v>
      </c>
      <c r="C1642" s="34">
        <f t="shared" ref="C1642:E1642" si="512">SUM(C1643:C1645)</f>
        <v>0</v>
      </c>
      <c r="D1642" s="34">
        <f t="shared" si="512"/>
        <v>26780000</v>
      </c>
      <c r="E1642" s="34">
        <f t="shared" si="512"/>
        <v>0</v>
      </c>
      <c r="F1642" s="35">
        <f t="shared" si="498"/>
        <v>26780000</v>
      </c>
    </row>
    <row r="1643" spans="1:6" ht="15.75">
      <c r="A1643" s="32" t="s">
        <v>10</v>
      </c>
      <c r="B1643" s="33" t="s">
        <v>11</v>
      </c>
      <c r="C1643" s="34">
        <v>0</v>
      </c>
      <c r="D1643" s="34">
        <v>15200000</v>
      </c>
      <c r="E1643" s="34">
        <v>0</v>
      </c>
      <c r="F1643" s="35">
        <f t="shared" si="498"/>
        <v>15200000</v>
      </c>
    </row>
    <row r="1644" spans="1:6" ht="15.75">
      <c r="A1644" s="32" t="s">
        <v>33</v>
      </c>
      <c r="B1644" s="33" t="s">
        <v>34</v>
      </c>
      <c r="C1644" s="34">
        <v>0</v>
      </c>
      <c r="D1644" s="34">
        <v>6800000</v>
      </c>
      <c r="E1644" s="34">
        <v>0</v>
      </c>
      <c r="F1644" s="35">
        <f t="shared" si="498"/>
        <v>6800000</v>
      </c>
    </row>
    <row r="1645" spans="1:6" ht="15.75">
      <c r="A1645" s="32" t="s">
        <v>12</v>
      </c>
      <c r="B1645" s="33" t="s">
        <v>13</v>
      </c>
      <c r="C1645" s="34">
        <v>0</v>
      </c>
      <c r="D1645" s="34">
        <v>4780000</v>
      </c>
      <c r="E1645" s="34">
        <v>0</v>
      </c>
      <c r="F1645" s="35">
        <f t="shared" si="498"/>
        <v>4780000</v>
      </c>
    </row>
    <row r="1646" spans="1:6" ht="15.75">
      <c r="A1646" s="32" t="s">
        <v>44</v>
      </c>
      <c r="B1646" s="33" t="s">
        <v>576</v>
      </c>
      <c r="C1646" s="34">
        <f t="shared" ref="C1646:E1646" si="513">SUM(C1647:C1649)</f>
        <v>0</v>
      </c>
      <c r="D1646" s="34">
        <f t="shared" si="513"/>
        <v>80020000</v>
      </c>
      <c r="E1646" s="34">
        <f t="shared" si="513"/>
        <v>0</v>
      </c>
      <c r="F1646" s="35">
        <f t="shared" si="498"/>
        <v>80020000</v>
      </c>
    </row>
    <row r="1647" spans="1:6" ht="15.75">
      <c r="A1647" s="32" t="s">
        <v>10</v>
      </c>
      <c r="B1647" s="33" t="s">
        <v>11</v>
      </c>
      <c r="C1647" s="34">
        <v>0</v>
      </c>
      <c r="D1647" s="34">
        <v>47600000</v>
      </c>
      <c r="E1647" s="34">
        <v>0</v>
      </c>
      <c r="F1647" s="35">
        <f t="shared" si="498"/>
        <v>47600000</v>
      </c>
    </row>
    <row r="1648" spans="1:6" ht="15.75">
      <c r="A1648" s="32" t="s">
        <v>33</v>
      </c>
      <c r="B1648" s="33" t="s">
        <v>34</v>
      </c>
      <c r="C1648" s="34">
        <v>0</v>
      </c>
      <c r="D1648" s="34">
        <v>10800000</v>
      </c>
      <c r="E1648" s="34">
        <v>0</v>
      </c>
      <c r="F1648" s="35">
        <f t="shared" si="498"/>
        <v>10800000</v>
      </c>
    </row>
    <row r="1649" spans="1:6" ht="15.75">
      <c r="A1649" s="32" t="s">
        <v>12</v>
      </c>
      <c r="B1649" s="33" t="s">
        <v>13</v>
      </c>
      <c r="C1649" s="34">
        <v>0</v>
      </c>
      <c r="D1649" s="34">
        <v>21620000</v>
      </c>
      <c r="E1649" s="34">
        <v>0</v>
      </c>
      <c r="F1649" s="35">
        <f t="shared" si="498"/>
        <v>21620000</v>
      </c>
    </row>
    <row r="1650" spans="1:6" ht="31.5">
      <c r="A1650" s="32" t="s">
        <v>46</v>
      </c>
      <c r="B1650" s="33" t="s">
        <v>577</v>
      </c>
      <c r="C1650" s="34">
        <f t="shared" ref="C1650:E1650" si="514">SUM(C1651:C1653)</f>
        <v>0</v>
      </c>
      <c r="D1650" s="34">
        <f t="shared" si="514"/>
        <v>124699000</v>
      </c>
      <c r="E1650" s="34">
        <f t="shared" si="514"/>
        <v>0</v>
      </c>
      <c r="F1650" s="35">
        <f t="shared" si="498"/>
        <v>124699000</v>
      </c>
    </row>
    <row r="1651" spans="1:6" ht="15.75">
      <c r="A1651" s="32" t="s">
        <v>10</v>
      </c>
      <c r="B1651" s="33" t="s">
        <v>11</v>
      </c>
      <c r="C1651" s="34">
        <v>0</v>
      </c>
      <c r="D1651" s="34">
        <v>35687000</v>
      </c>
      <c r="E1651" s="34">
        <v>0</v>
      </c>
      <c r="F1651" s="35">
        <f t="shared" si="498"/>
        <v>35687000</v>
      </c>
    </row>
    <row r="1652" spans="1:6" ht="15.75">
      <c r="A1652" s="32" t="s">
        <v>33</v>
      </c>
      <c r="B1652" s="33" t="s">
        <v>34</v>
      </c>
      <c r="C1652" s="34">
        <v>0</v>
      </c>
      <c r="D1652" s="34">
        <v>37800000</v>
      </c>
      <c r="E1652" s="34">
        <v>0</v>
      </c>
      <c r="F1652" s="35">
        <f t="shared" si="498"/>
        <v>37800000</v>
      </c>
    </row>
    <row r="1653" spans="1:6" ht="15.75">
      <c r="A1653" s="32" t="s">
        <v>12</v>
      </c>
      <c r="B1653" s="33" t="s">
        <v>13</v>
      </c>
      <c r="C1653" s="34">
        <v>0</v>
      </c>
      <c r="D1653" s="34">
        <v>51212000</v>
      </c>
      <c r="E1653" s="34">
        <v>0</v>
      </c>
      <c r="F1653" s="35">
        <f t="shared" si="498"/>
        <v>51212000</v>
      </c>
    </row>
    <row r="1654" spans="1:6" ht="31.5">
      <c r="A1654" s="32" t="s">
        <v>54</v>
      </c>
      <c r="B1654" s="33" t="s">
        <v>578</v>
      </c>
      <c r="C1654" s="34">
        <f t="shared" ref="C1654:E1654" si="515">SUM(C1655:C1657)</f>
        <v>0</v>
      </c>
      <c r="D1654" s="34">
        <f t="shared" si="515"/>
        <v>78357000</v>
      </c>
      <c r="E1654" s="34">
        <f t="shared" si="515"/>
        <v>0</v>
      </c>
      <c r="F1654" s="35">
        <f t="shared" si="498"/>
        <v>78357000</v>
      </c>
    </row>
    <row r="1655" spans="1:6" ht="15.75">
      <c r="A1655" s="32" t="s">
        <v>10</v>
      </c>
      <c r="B1655" s="33" t="s">
        <v>11</v>
      </c>
      <c r="C1655" s="34">
        <v>0</v>
      </c>
      <c r="D1655" s="34">
        <v>31237000</v>
      </c>
      <c r="E1655" s="34">
        <v>0</v>
      </c>
      <c r="F1655" s="35">
        <f t="shared" si="498"/>
        <v>31237000</v>
      </c>
    </row>
    <row r="1656" spans="1:6" ht="15.75">
      <c r="A1656" s="32" t="s">
        <v>12</v>
      </c>
      <c r="B1656" s="33" t="s">
        <v>13</v>
      </c>
      <c r="C1656" s="34">
        <v>0</v>
      </c>
      <c r="D1656" s="34">
        <v>6640000</v>
      </c>
      <c r="E1656" s="34">
        <v>0</v>
      </c>
      <c r="F1656" s="35">
        <f t="shared" si="498"/>
        <v>6640000</v>
      </c>
    </row>
    <row r="1657" spans="1:6" ht="15.75">
      <c r="A1657" s="32" t="s">
        <v>68</v>
      </c>
      <c r="B1657" s="33" t="s">
        <v>69</v>
      </c>
      <c r="C1657" s="34">
        <v>0</v>
      </c>
      <c r="D1657" s="34">
        <v>40480000</v>
      </c>
      <c r="E1657" s="34">
        <v>0</v>
      </c>
      <c r="F1657" s="35">
        <f t="shared" si="498"/>
        <v>40480000</v>
      </c>
    </row>
    <row r="1658" spans="1:6" ht="15.75">
      <c r="A1658" s="32" t="s">
        <v>56</v>
      </c>
      <c r="B1658" s="33" t="s">
        <v>579</v>
      </c>
      <c r="C1658" s="34">
        <f t="shared" ref="C1658:E1658" si="516">SUM(C1659:C1661)</f>
        <v>0</v>
      </c>
      <c r="D1658" s="34">
        <f t="shared" si="516"/>
        <v>21544000</v>
      </c>
      <c r="E1658" s="34">
        <f t="shared" si="516"/>
        <v>0</v>
      </c>
      <c r="F1658" s="35">
        <f t="shared" si="498"/>
        <v>21544000</v>
      </c>
    </row>
    <row r="1659" spans="1:6" ht="15.75">
      <c r="A1659" s="32" t="s">
        <v>10</v>
      </c>
      <c r="B1659" s="33" t="s">
        <v>11</v>
      </c>
      <c r="C1659" s="34">
        <v>0</v>
      </c>
      <c r="D1659" s="34">
        <v>6412000</v>
      </c>
      <c r="E1659" s="34">
        <v>0</v>
      </c>
      <c r="F1659" s="35">
        <f t="shared" si="498"/>
        <v>6412000</v>
      </c>
    </row>
    <row r="1660" spans="1:6" ht="15.75">
      <c r="A1660" s="32" t="s">
        <v>33</v>
      </c>
      <c r="B1660" s="33" t="s">
        <v>34</v>
      </c>
      <c r="C1660" s="34">
        <v>0</v>
      </c>
      <c r="D1660" s="34">
        <v>10800000</v>
      </c>
      <c r="E1660" s="34">
        <v>0</v>
      </c>
      <c r="F1660" s="35">
        <f t="shared" si="498"/>
        <v>10800000</v>
      </c>
    </row>
    <row r="1661" spans="1:6" ht="15.75">
      <c r="A1661" s="32" t="s">
        <v>12</v>
      </c>
      <c r="B1661" s="33" t="s">
        <v>13</v>
      </c>
      <c r="C1661" s="34">
        <v>0</v>
      </c>
      <c r="D1661" s="34">
        <v>4332000</v>
      </c>
      <c r="E1661" s="34">
        <v>0</v>
      </c>
      <c r="F1661" s="35">
        <f t="shared" si="498"/>
        <v>4332000</v>
      </c>
    </row>
    <row r="1662" spans="1:6" ht="15.75">
      <c r="A1662" s="32" t="s">
        <v>58</v>
      </c>
      <c r="B1662" s="33" t="s">
        <v>580</v>
      </c>
      <c r="C1662" s="34">
        <f t="shared" ref="C1662:E1662" si="517">SUM(C1663:C1666)</f>
        <v>0</v>
      </c>
      <c r="D1662" s="34">
        <f t="shared" si="517"/>
        <v>110260000</v>
      </c>
      <c r="E1662" s="34">
        <f t="shared" si="517"/>
        <v>0</v>
      </c>
      <c r="F1662" s="35">
        <f t="shared" si="498"/>
        <v>110260000</v>
      </c>
    </row>
    <row r="1663" spans="1:6" ht="15.75">
      <c r="A1663" s="32" t="s">
        <v>10</v>
      </c>
      <c r="B1663" s="33" t="s">
        <v>11</v>
      </c>
      <c r="C1663" s="34">
        <v>0</v>
      </c>
      <c r="D1663" s="34">
        <v>2650000</v>
      </c>
      <c r="E1663" s="34">
        <v>0</v>
      </c>
      <c r="F1663" s="35">
        <f t="shared" si="498"/>
        <v>2650000</v>
      </c>
    </row>
    <row r="1664" spans="1:6" ht="15.75">
      <c r="A1664" s="32" t="s">
        <v>33</v>
      </c>
      <c r="B1664" s="33" t="s">
        <v>34</v>
      </c>
      <c r="C1664" s="34">
        <v>0</v>
      </c>
      <c r="D1664" s="34">
        <v>15400000</v>
      </c>
      <c r="E1664" s="34">
        <v>0</v>
      </c>
      <c r="F1664" s="35">
        <f t="shared" si="498"/>
        <v>15400000</v>
      </c>
    </row>
    <row r="1665" spans="1:6" ht="15.75">
      <c r="A1665" s="32" t="s">
        <v>12</v>
      </c>
      <c r="B1665" s="33" t="s">
        <v>13</v>
      </c>
      <c r="C1665" s="34">
        <v>0</v>
      </c>
      <c r="D1665" s="34">
        <v>1660000</v>
      </c>
      <c r="E1665" s="34">
        <v>0</v>
      </c>
      <c r="F1665" s="35">
        <f t="shared" si="498"/>
        <v>1660000</v>
      </c>
    </row>
    <row r="1666" spans="1:6" ht="15.75">
      <c r="A1666" s="32" t="s">
        <v>35</v>
      </c>
      <c r="B1666" s="33" t="s">
        <v>36</v>
      </c>
      <c r="C1666" s="34">
        <v>0</v>
      </c>
      <c r="D1666" s="34">
        <v>90550000</v>
      </c>
      <c r="E1666" s="34">
        <v>0</v>
      </c>
      <c r="F1666" s="35">
        <f t="shared" si="498"/>
        <v>90550000</v>
      </c>
    </row>
    <row r="1667" spans="1:6" ht="63">
      <c r="A1667" s="32" t="s">
        <v>60</v>
      </c>
      <c r="B1667" s="33" t="s">
        <v>581</v>
      </c>
      <c r="C1667" s="34">
        <f t="shared" ref="C1667:E1667" si="518">SUM(C1668:C1671)</f>
        <v>0</v>
      </c>
      <c r="D1667" s="34">
        <f t="shared" si="518"/>
        <v>163450000</v>
      </c>
      <c r="E1667" s="34">
        <f t="shared" si="518"/>
        <v>0</v>
      </c>
      <c r="F1667" s="35">
        <f t="shared" si="498"/>
        <v>163450000</v>
      </c>
    </row>
    <row r="1668" spans="1:6" ht="15.75">
      <c r="A1668" s="32" t="s">
        <v>10</v>
      </c>
      <c r="B1668" s="33" t="s">
        <v>11</v>
      </c>
      <c r="C1668" s="34">
        <v>0</v>
      </c>
      <c r="D1668" s="34">
        <v>20200000</v>
      </c>
      <c r="E1668" s="34">
        <v>0</v>
      </c>
      <c r="F1668" s="35">
        <f t="shared" si="498"/>
        <v>20200000</v>
      </c>
    </row>
    <row r="1669" spans="1:6" ht="15.75">
      <c r="A1669" s="32" t="s">
        <v>33</v>
      </c>
      <c r="B1669" s="33" t="s">
        <v>34</v>
      </c>
      <c r="C1669" s="34">
        <v>0</v>
      </c>
      <c r="D1669" s="34">
        <v>46800000</v>
      </c>
      <c r="E1669" s="34">
        <v>0</v>
      </c>
      <c r="F1669" s="35">
        <f t="shared" si="498"/>
        <v>46800000</v>
      </c>
    </row>
    <row r="1670" spans="1:6" ht="15.75">
      <c r="A1670" s="32" t="s">
        <v>12</v>
      </c>
      <c r="B1670" s="33" t="s">
        <v>13</v>
      </c>
      <c r="C1670" s="34">
        <v>0</v>
      </c>
      <c r="D1670" s="34">
        <v>3320000</v>
      </c>
      <c r="E1670" s="34">
        <v>0</v>
      </c>
      <c r="F1670" s="35">
        <f t="shared" si="498"/>
        <v>3320000</v>
      </c>
    </row>
    <row r="1671" spans="1:6" ht="15.75">
      <c r="A1671" s="32" t="s">
        <v>35</v>
      </c>
      <c r="B1671" s="33" t="s">
        <v>36</v>
      </c>
      <c r="C1671" s="34">
        <v>0</v>
      </c>
      <c r="D1671" s="34">
        <v>93130000</v>
      </c>
      <c r="E1671" s="34">
        <v>0</v>
      </c>
      <c r="F1671" s="35">
        <f t="shared" si="498"/>
        <v>93130000</v>
      </c>
    </row>
    <row r="1672" spans="1:6" s="6" customFormat="1" ht="15.75">
      <c r="A1672" s="28" t="s">
        <v>177</v>
      </c>
      <c r="B1672" s="29" t="s">
        <v>582</v>
      </c>
      <c r="C1672" s="30">
        <f t="shared" ref="C1672:E1672" si="519">SUM(C1673,C1676,C1679,C1685,C1692,C1697,C1702,C1706,C1711,C1716)</f>
        <v>0</v>
      </c>
      <c r="D1672" s="30">
        <f t="shared" si="519"/>
        <v>4264028000</v>
      </c>
      <c r="E1672" s="30">
        <f t="shared" si="519"/>
        <v>2779000</v>
      </c>
      <c r="F1672" s="31">
        <f t="shared" si="498"/>
        <v>4266807000</v>
      </c>
    </row>
    <row r="1673" spans="1:6" ht="15.75">
      <c r="A1673" s="32" t="s">
        <v>16</v>
      </c>
      <c r="B1673" s="33" t="s">
        <v>583</v>
      </c>
      <c r="C1673" s="34">
        <f t="shared" ref="C1673:E1673" si="520">SUM(C1674:C1675)</f>
        <v>0</v>
      </c>
      <c r="D1673" s="34">
        <f t="shared" si="520"/>
        <v>150000000</v>
      </c>
      <c r="E1673" s="34">
        <f t="shared" si="520"/>
        <v>0</v>
      </c>
      <c r="F1673" s="35">
        <f t="shared" si="498"/>
        <v>150000000</v>
      </c>
    </row>
    <row r="1674" spans="1:6" ht="15.75">
      <c r="A1674" s="32" t="s">
        <v>10</v>
      </c>
      <c r="B1674" s="33" t="s">
        <v>11</v>
      </c>
      <c r="C1674" s="34">
        <v>0</v>
      </c>
      <c r="D1674" s="34">
        <v>83600000</v>
      </c>
      <c r="E1674" s="34">
        <v>0</v>
      </c>
      <c r="F1674" s="35">
        <f t="shared" ref="F1674:F1737" si="521">SUM(C1674:E1674)</f>
        <v>83600000</v>
      </c>
    </row>
    <row r="1675" spans="1:6" ht="15.75">
      <c r="A1675" s="32" t="s">
        <v>12</v>
      </c>
      <c r="B1675" s="33" t="s">
        <v>13</v>
      </c>
      <c r="C1675" s="34">
        <v>0</v>
      </c>
      <c r="D1675" s="34">
        <v>66400000</v>
      </c>
      <c r="E1675" s="34">
        <v>0</v>
      </c>
      <c r="F1675" s="35">
        <f t="shared" si="521"/>
        <v>66400000</v>
      </c>
    </row>
    <row r="1676" spans="1:6" ht="15.75">
      <c r="A1676" s="32" t="s">
        <v>18</v>
      </c>
      <c r="B1676" s="33" t="s">
        <v>584</v>
      </c>
      <c r="C1676" s="34">
        <f t="shared" ref="C1676:E1676" si="522">SUM(C1677:C1678)</f>
        <v>0</v>
      </c>
      <c r="D1676" s="34">
        <f t="shared" si="522"/>
        <v>228750000</v>
      </c>
      <c r="E1676" s="34">
        <f t="shared" si="522"/>
        <v>0</v>
      </c>
      <c r="F1676" s="35">
        <f t="shared" si="521"/>
        <v>228750000</v>
      </c>
    </row>
    <row r="1677" spans="1:6" ht="15.75">
      <c r="A1677" s="32" t="s">
        <v>10</v>
      </c>
      <c r="B1677" s="33" t="s">
        <v>11</v>
      </c>
      <c r="C1677" s="34">
        <v>0</v>
      </c>
      <c r="D1677" s="34">
        <v>86250000</v>
      </c>
      <c r="E1677" s="34">
        <v>0</v>
      </c>
      <c r="F1677" s="35">
        <f t="shared" si="521"/>
        <v>86250000</v>
      </c>
    </row>
    <row r="1678" spans="1:6" ht="15.75">
      <c r="A1678" s="32" t="s">
        <v>12</v>
      </c>
      <c r="B1678" s="33" t="s">
        <v>13</v>
      </c>
      <c r="C1678" s="34">
        <v>0</v>
      </c>
      <c r="D1678" s="34">
        <v>142500000</v>
      </c>
      <c r="E1678" s="34">
        <v>0</v>
      </c>
      <c r="F1678" s="35">
        <f t="shared" si="521"/>
        <v>142500000</v>
      </c>
    </row>
    <row r="1679" spans="1:6" ht="15.75">
      <c r="A1679" s="32" t="s">
        <v>42</v>
      </c>
      <c r="B1679" s="33" t="s">
        <v>585</v>
      </c>
      <c r="C1679" s="34">
        <f t="shared" ref="C1679:E1679" si="523">SUM(C1680:C1684)</f>
        <v>0</v>
      </c>
      <c r="D1679" s="34">
        <f t="shared" si="523"/>
        <v>382033000</v>
      </c>
      <c r="E1679" s="34">
        <f t="shared" si="523"/>
        <v>0</v>
      </c>
      <c r="F1679" s="35">
        <f t="shared" si="521"/>
        <v>382033000</v>
      </c>
    </row>
    <row r="1680" spans="1:6" ht="15.75">
      <c r="A1680" s="32" t="s">
        <v>10</v>
      </c>
      <c r="B1680" s="33" t="s">
        <v>11</v>
      </c>
      <c r="C1680" s="34">
        <v>0</v>
      </c>
      <c r="D1680" s="34">
        <v>13625000</v>
      </c>
      <c r="E1680" s="34">
        <v>0</v>
      </c>
      <c r="F1680" s="35">
        <f t="shared" si="521"/>
        <v>13625000</v>
      </c>
    </row>
    <row r="1681" spans="1:6" ht="15.75">
      <c r="A1681" s="32" t="s">
        <v>28</v>
      </c>
      <c r="B1681" s="33" t="s">
        <v>29</v>
      </c>
      <c r="C1681" s="34">
        <v>0</v>
      </c>
      <c r="D1681" s="34">
        <v>286000000</v>
      </c>
      <c r="E1681" s="34">
        <v>0</v>
      </c>
      <c r="F1681" s="35">
        <f t="shared" si="521"/>
        <v>286000000</v>
      </c>
    </row>
    <row r="1682" spans="1:6" ht="15.75">
      <c r="A1682" s="32" t="s">
        <v>12</v>
      </c>
      <c r="B1682" s="33" t="s">
        <v>13</v>
      </c>
      <c r="C1682" s="34">
        <v>0</v>
      </c>
      <c r="D1682" s="34">
        <v>60508000</v>
      </c>
      <c r="E1682" s="34">
        <v>0</v>
      </c>
      <c r="F1682" s="35">
        <f t="shared" si="521"/>
        <v>60508000</v>
      </c>
    </row>
    <row r="1683" spans="1:6" ht="15.75">
      <c r="A1683" s="32" t="s">
        <v>68</v>
      </c>
      <c r="B1683" s="33" t="s">
        <v>69</v>
      </c>
      <c r="C1683" s="34">
        <v>0</v>
      </c>
      <c r="D1683" s="34">
        <v>2550000</v>
      </c>
      <c r="E1683" s="34">
        <v>0</v>
      </c>
      <c r="F1683" s="35">
        <f t="shared" si="521"/>
        <v>2550000</v>
      </c>
    </row>
    <row r="1684" spans="1:6" ht="15.75">
      <c r="A1684" s="32" t="s">
        <v>533</v>
      </c>
      <c r="B1684" s="33" t="s">
        <v>534</v>
      </c>
      <c r="C1684" s="34">
        <v>0</v>
      </c>
      <c r="D1684" s="34">
        <v>19350000</v>
      </c>
      <c r="E1684" s="34">
        <v>0</v>
      </c>
      <c r="F1684" s="35">
        <f t="shared" si="521"/>
        <v>19350000</v>
      </c>
    </row>
    <row r="1685" spans="1:6" ht="15.75">
      <c r="A1685" s="32" t="s">
        <v>44</v>
      </c>
      <c r="B1685" s="33" t="s">
        <v>586</v>
      </c>
      <c r="C1685" s="34">
        <f t="shared" ref="C1685:E1685" si="524">SUM(C1686:C1691)</f>
        <v>0</v>
      </c>
      <c r="D1685" s="34">
        <f t="shared" si="524"/>
        <v>422918000</v>
      </c>
      <c r="E1685" s="34">
        <f t="shared" si="524"/>
        <v>0</v>
      </c>
      <c r="F1685" s="35">
        <f t="shared" si="521"/>
        <v>422918000</v>
      </c>
    </row>
    <row r="1686" spans="1:6" ht="15.75">
      <c r="A1686" s="32" t="s">
        <v>10</v>
      </c>
      <c r="B1686" s="33" t="s">
        <v>11</v>
      </c>
      <c r="C1686" s="34">
        <v>0</v>
      </c>
      <c r="D1686" s="34">
        <v>26830000</v>
      </c>
      <c r="E1686" s="34">
        <v>0</v>
      </c>
      <c r="F1686" s="35">
        <f t="shared" si="521"/>
        <v>26830000</v>
      </c>
    </row>
    <row r="1687" spans="1:6" ht="15.75">
      <c r="A1687" s="32" t="s">
        <v>28</v>
      </c>
      <c r="B1687" s="33" t="s">
        <v>29</v>
      </c>
      <c r="C1687" s="34">
        <v>0</v>
      </c>
      <c r="D1687" s="34">
        <v>211000000</v>
      </c>
      <c r="E1687" s="34">
        <v>0</v>
      </c>
      <c r="F1687" s="35">
        <f t="shared" si="521"/>
        <v>211000000</v>
      </c>
    </row>
    <row r="1688" spans="1:6" ht="15.75">
      <c r="A1688" s="32" t="s">
        <v>101</v>
      </c>
      <c r="B1688" s="33" t="s">
        <v>102</v>
      </c>
      <c r="C1688" s="34">
        <v>0</v>
      </c>
      <c r="D1688" s="34">
        <v>100000000</v>
      </c>
      <c r="E1688" s="34">
        <v>0</v>
      </c>
      <c r="F1688" s="35">
        <f t="shared" si="521"/>
        <v>100000000</v>
      </c>
    </row>
    <row r="1689" spans="1:6" ht="15.75">
      <c r="A1689" s="32" t="s">
        <v>12</v>
      </c>
      <c r="B1689" s="33" t="s">
        <v>13</v>
      </c>
      <c r="C1689" s="34">
        <v>0</v>
      </c>
      <c r="D1689" s="34">
        <v>64676000</v>
      </c>
      <c r="E1689" s="34">
        <v>0</v>
      </c>
      <c r="F1689" s="35">
        <f t="shared" si="521"/>
        <v>64676000</v>
      </c>
    </row>
    <row r="1690" spans="1:6" ht="15.75">
      <c r="A1690" s="32" t="s">
        <v>68</v>
      </c>
      <c r="B1690" s="33" t="s">
        <v>69</v>
      </c>
      <c r="C1690" s="34">
        <v>0</v>
      </c>
      <c r="D1690" s="34">
        <v>7512000</v>
      </c>
      <c r="E1690" s="34">
        <v>0</v>
      </c>
      <c r="F1690" s="35">
        <f t="shared" si="521"/>
        <v>7512000</v>
      </c>
    </row>
    <row r="1691" spans="1:6" ht="15.75">
      <c r="A1691" s="32" t="s">
        <v>533</v>
      </c>
      <c r="B1691" s="33" t="s">
        <v>534</v>
      </c>
      <c r="C1691" s="34">
        <v>0</v>
      </c>
      <c r="D1691" s="34">
        <v>12900000</v>
      </c>
      <c r="E1691" s="34">
        <v>0</v>
      </c>
      <c r="F1691" s="35">
        <f t="shared" si="521"/>
        <v>12900000</v>
      </c>
    </row>
    <row r="1692" spans="1:6" ht="15.75">
      <c r="A1692" s="32" t="s">
        <v>46</v>
      </c>
      <c r="B1692" s="33" t="s">
        <v>587</v>
      </c>
      <c r="C1692" s="34">
        <f t="shared" ref="C1692:E1692" si="525">SUM(C1693:C1696)</f>
        <v>0</v>
      </c>
      <c r="D1692" s="34">
        <f t="shared" si="525"/>
        <v>341129000</v>
      </c>
      <c r="E1692" s="34">
        <f t="shared" si="525"/>
        <v>0</v>
      </c>
      <c r="F1692" s="35">
        <f t="shared" si="521"/>
        <v>341129000</v>
      </c>
    </row>
    <row r="1693" spans="1:6" ht="15.75">
      <c r="A1693" s="32" t="s">
        <v>10</v>
      </c>
      <c r="B1693" s="33" t="s">
        <v>11</v>
      </c>
      <c r="C1693" s="34">
        <v>0</v>
      </c>
      <c r="D1693" s="34">
        <v>33375000</v>
      </c>
      <c r="E1693" s="34">
        <v>0</v>
      </c>
      <c r="F1693" s="35">
        <f t="shared" si="521"/>
        <v>33375000</v>
      </c>
    </row>
    <row r="1694" spans="1:6" ht="15.75">
      <c r="A1694" s="32" t="s">
        <v>28</v>
      </c>
      <c r="B1694" s="33" t="s">
        <v>29</v>
      </c>
      <c r="C1694" s="34">
        <v>0</v>
      </c>
      <c r="D1694" s="34">
        <v>200000000</v>
      </c>
      <c r="E1694" s="34">
        <v>0</v>
      </c>
      <c r="F1694" s="35">
        <f t="shared" si="521"/>
        <v>200000000</v>
      </c>
    </row>
    <row r="1695" spans="1:6" ht="15.75">
      <c r="A1695" s="32" t="s">
        <v>12</v>
      </c>
      <c r="B1695" s="33" t="s">
        <v>13</v>
      </c>
      <c r="C1695" s="34">
        <v>0</v>
      </c>
      <c r="D1695" s="34">
        <v>75504000</v>
      </c>
      <c r="E1695" s="34">
        <v>0</v>
      </c>
      <c r="F1695" s="35">
        <f t="shared" si="521"/>
        <v>75504000</v>
      </c>
    </row>
    <row r="1696" spans="1:6" ht="15.75">
      <c r="A1696" s="32" t="s">
        <v>533</v>
      </c>
      <c r="B1696" s="33" t="s">
        <v>534</v>
      </c>
      <c r="C1696" s="34">
        <v>0</v>
      </c>
      <c r="D1696" s="34">
        <v>32250000</v>
      </c>
      <c r="E1696" s="34">
        <v>0</v>
      </c>
      <c r="F1696" s="35">
        <f t="shared" si="521"/>
        <v>32250000</v>
      </c>
    </row>
    <row r="1697" spans="1:6" ht="15.75">
      <c r="A1697" s="32" t="s">
        <v>54</v>
      </c>
      <c r="B1697" s="33" t="s">
        <v>588</v>
      </c>
      <c r="C1697" s="34">
        <f t="shared" ref="C1697:E1697" si="526">SUM(C1698:C1701)</f>
        <v>0</v>
      </c>
      <c r="D1697" s="34">
        <f t="shared" si="526"/>
        <v>141768000</v>
      </c>
      <c r="E1697" s="34">
        <f t="shared" si="526"/>
        <v>0</v>
      </c>
      <c r="F1697" s="35">
        <f t="shared" si="521"/>
        <v>141768000</v>
      </c>
    </row>
    <row r="1698" spans="1:6" ht="15.75">
      <c r="A1698" s="32" t="s">
        <v>10</v>
      </c>
      <c r="B1698" s="33" t="s">
        <v>11</v>
      </c>
      <c r="C1698" s="34">
        <v>0</v>
      </c>
      <c r="D1698" s="34">
        <v>22000000</v>
      </c>
      <c r="E1698" s="34">
        <v>0</v>
      </c>
      <c r="F1698" s="35">
        <f t="shared" si="521"/>
        <v>22000000</v>
      </c>
    </row>
    <row r="1699" spans="1:6" ht="15.75">
      <c r="A1699" s="32" t="s">
        <v>28</v>
      </c>
      <c r="B1699" s="33" t="s">
        <v>29</v>
      </c>
      <c r="C1699" s="34">
        <v>0</v>
      </c>
      <c r="D1699" s="34">
        <v>70000000</v>
      </c>
      <c r="E1699" s="34">
        <v>0</v>
      </c>
      <c r="F1699" s="35">
        <f t="shared" si="521"/>
        <v>70000000</v>
      </c>
    </row>
    <row r="1700" spans="1:6" ht="15.75">
      <c r="A1700" s="32" t="s">
        <v>12</v>
      </c>
      <c r="B1700" s="33" t="s">
        <v>13</v>
      </c>
      <c r="C1700" s="34">
        <v>0</v>
      </c>
      <c r="D1700" s="34">
        <v>23968000</v>
      </c>
      <c r="E1700" s="34">
        <v>0</v>
      </c>
      <c r="F1700" s="35">
        <f t="shared" si="521"/>
        <v>23968000</v>
      </c>
    </row>
    <row r="1701" spans="1:6" ht="15.75">
      <c r="A1701" s="32" t="s">
        <v>533</v>
      </c>
      <c r="B1701" s="33" t="s">
        <v>534</v>
      </c>
      <c r="C1701" s="34">
        <v>0</v>
      </c>
      <c r="D1701" s="34">
        <v>25800000</v>
      </c>
      <c r="E1701" s="34">
        <v>0</v>
      </c>
      <c r="F1701" s="35">
        <f t="shared" si="521"/>
        <v>25800000</v>
      </c>
    </row>
    <row r="1702" spans="1:6" ht="15.75">
      <c r="A1702" s="32" t="s">
        <v>56</v>
      </c>
      <c r="B1702" s="33" t="s">
        <v>589</v>
      </c>
      <c r="C1702" s="34">
        <f t="shared" ref="C1702:E1702" si="527">SUM(C1703:C1705)</f>
        <v>0</v>
      </c>
      <c r="D1702" s="34">
        <f t="shared" si="527"/>
        <v>1369350000</v>
      </c>
      <c r="E1702" s="34">
        <f t="shared" si="527"/>
        <v>0</v>
      </c>
      <c r="F1702" s="35">
        <f t="shared" si="521"/>
        <v>1369350000</v>
      </c>
    </row>
    <row r="1703" spans="1:6" ht="15.75">
      <c r="A1703" s="32" t="s">
        <v>10</v>
      </c>
      <c r="B1703" s="33" t="s">
        <v>11</v>
      </c>
      <c r="C1703" s="34">
        <v>0</v>
      </c>
      <c r="D1703" s="34">
        <v>31450000</v>
      </c>
      <c r="E1703" s="34">
        <v>0</v>
      </c>
      <c r="F1703" s="35">
        <f t="shared" si="521"/>
        <v>31450000</v>
      </c>
    </row>
    <row r="1704" spans="1:6" ht="15.75">
      <c r="A1704" s="32" t="s">
        <v>28</v>
      </c>
      <c r="B1704" s="33" t="s">
        <v>29</v>
      </c>
      <c r="C1704" s="34">
        <v>0</v>
      </c>
      <c r="D1704" s="34">
        <v>1179738000</v>
      </c>
      <c r="E1704" s="34">
        <v>0</v>
      </c>
      <c r="F1704" s="35">
        <f t="shared" si="521"/>
        <v>1179738000</v>
      </c>
    </row>
    <row r="1705" spans="1:6" ht="15.75">
      <c r="A1705" s="32" t="s">
        <v>12</v>
      </c>
      <c r="B1705" s="33" t="s">
        <v>13</v>
      </c>
      <c r="C1705" s="34">
        <v>0</v>
      </c>
      <c r="D1705" s="34">
        <v>158162000</v>
      </c>
      <c r="E1705" s="34">
        <v>0</v>
      </c>
      <c r="F1705" s="35">
        <f t="shared" si="521"/>
        <v>158162000</v>
      </c>
    </row>
    <row r="1706" spans="1:6" ht="15.75">
      <c r="A1706" s="32" t="s">
        <v>58</v>
      </c>
      <c r="B1706" s="33" t="s">
        <v>590</v>
      </c>
      <c r="C1706" s="34">
        <f t="shared" ref="C1706:E1706" si="528">SUM(C1707:C1710)</f>
        <v>0</v>
      </c>
      <c r="D1706" s="34">
        <f t="shared" si="528"/>
        <v>178225000</v>
      </c>
      <c r="E1706" s="34">
        <f t="shared" si="528"/>
        <v>0</v>
      </c>
      <c r="F1706" s="35">
        <f t="shared" si="521"/>
        <v>178225000</v>
      </c>
    </row>
    <row r="1707" spans="1:6" ht="15.75">
      <c r="A1707" s="32" t="s">
        <v>10</v>
      </c>
      <c r="B1707" s="33" t="s">
        <v>11</v>
      </c>
      <c r="C1707" s="34">
        <v>0</v>
      </c>
      <c r="D1707" s="34">
        <v>3425000</v>
      </c>
      <c r="E1707" s="34">
        <v>0</v>
      </c>
      <c r="F1707" s="35">
        <f t="shared" si="521"/>
        <v>3425000</v>
      </c>
    </row>
    <row r="1708" spans="1:6" ht="15.75">
      <c r="A1708" s="32" t="s">
        <v>33</v>
      </c>
      <c r="B1708" s="33" t="s">
        <v>34</v>
      </c>
      <c r="C1708" s="34">
        <v>0</v>
      </c>
      <c r="D1708" s="34">
        <v>14100000</v>
      </c>
      <c r="E1708" s="34">
        <v>0</v>
      </c>
      <c r="F1708" s="35">
        <f t="shared" si="521"/>
        <v>14100000</v>
      </c>
    </row>
    <row r="1709" spans="1:6" ht="15.75">
      <c r="A1709" s="32" t="s">
        <v>12</v>
      </c>
      <c r="B1709" s="33" t="s">
        <v>13</v>
      </c>
      <c r="C1709" s="34">
        <v>0</v>
      </c>
      <c r="D1709" s="34">
        <v>3320000</v>
      </c>
      <c r="E1709" s="34">
        <v>0</v>
      </c>
      <c r="F1709" s="35">
        <f t="shared" si="521"/>
        <v>3320000</v>
      </c>
    </row>
    <row r="1710" spans="1:6" ht="15.75">
      <c r="A1710" s="32" t="s">
        <v>35</v>
      </c>
      <c r="B1710" s="33" t="s">
        <v>36</v>
      </c>
      <c r="C1710" s="34">
        <v>0</v>
      </c>
      <c r="D1710" s="34">
        <v>157380000</v>
      </c>
      <c r="E1710" s="34">
        <v>0</v>
      </c>
      <c r="F1710" s="35">
        <f t="shared" si="521"/>
        <v>157380000</v>
      </c>
    </row>
    <row r="1711" spans="1:6" ht="15.75">
      <c r="A1711" s="32" t="s">
        <v>60</v>
      </c>
      <c r="B1711" s="33" t="s">
        <v>591</v>
      </c>
      <c r="C1711" s="34">
        <f t="shared" ref="C1711:E1711" si="529">SUM(C1712:C1715)</f>
        <v>0</v>
      </c>
      <c r="D1711" s="34">
        <f t="shared" si="529"/>
        <v>341200000</v>
      </c>
      <c r="E1711" s="34">
        <f t="shared" si="529"/>
        <v>0</v>
      </c>
      <c r="F1711" s="35">
        <f t="shared" si="521"/>
        <v>341200000</v>
      </c>
    </row>
    <row r="1712" spans="1:6" ht="15.75">
      <c r="A1712" s="32" t="s">
        <v>10</v>
      </c>
      <c r="B1712" s="33" t="s">
        <v>11</v>
      </c>
      <c r="C1712" s="34">
        <v>0</v>
      </c>
      <c r="D1712" s="34">
        <v>99800000</v>
      </c>
      <c r="E1712" s="34">
        <v>0</v>
      </c>
      <c r="F1712" s="35">
        <f t="shared" si="521"/>
        <v>99800000</v>
      </c>
    </row>
    <row r="1713" spans="1:6" ht="15.75">
      <c r="A1713" s="32" t="s">
        <v>28</v>
      </c>
      <c r="B1713" s="33" t="s">
        <v>29</v>
      </c>
      <c r="C1713" s="34">
        <v>0</v>
      </c>
      <c r="D1713" s="34">
        <v>25890000</v>
      </c>
      <c r="E1713" s="34">
        <v>0</v>
      </c>
      <c r="F1713" s="35">
        <f t="shared" si="521"/>
        <v>25890000</v>
      </c>
    </row>
    <row r="1714" spans="1:6" ht="15.75">
      <c r="A1714" s="32" t="s">
        <v>77</v>
      </c>
      <c r="B1714" s="33" t="s">
        <v>78</v>
      </c>
      <c r="C1714" s="34">
        <v>0</v>
      </c>
      <c r="D1714" s="34">
        <v>33552000</v>
      </c>
      <c r="E1714" s="34">
        <v>0</v>
      </c>
      <c r="F1714" s="35">
        <f t="shared" si="521"/>
        <v>33552000</v>
      </c>
    </row>
    <row r="1715" spans="1:6" ht="15.75">
      <c r="A1715" s="32" t="s">
        <v>12</v>
      </c>
      <c r="B1715" s="33" t="s">
        <v>13</v>
      </c>
      <c r="C1715" s="34">
        <v>0</v>
      </c>
      <c r="D1715" s="34">
        <v>181958000</v>
      </c>
      <c r="E1715" s="34">
        <v>0</v>
      </c>
      <c r="F1715" s="35">
        <f t="shared" si="521"/>
        <v>181958000</v>
      </c>
    </row>
    <row r="1716" spans="1:6" ht="15.75">
      <c r="A1716" s="32" t="s">
        <v>62</v>
      </c>
      <c r="B1716" s="33" t="s">
        <v>592</v>
      </c>
      <c r="C1716" s="34">
        <f t="shared" ref="C1716:E1716" si="530">SUM(C1717:C1721)</f>
        <v>0</v>
      </c>
      <c r="D1716" s="34">
        <f t="shared" si="530"/>
        <v>708655000</v>
      </c>
      <c r="E1716" s="34">
        <f t="shared" si="530"/>
        <v>2779000</v>
      </c>
      <c r="F1716" s="35">
        <f t="shared" si="521"/>
        <v>711434000</v>
      </c>
    </row>
    <row r="1717" spans="1:6" ht="15.75">
      <c r="A1717" s="32" t="s">
        <v>10</v>
      </c>
      <c r="B1717" s="33" t="s">
        <v>11</v>
      </c>
      <c r="C1717" s="34">
        <v>0</v>
      </c>
      <c r="D1717" s="34">
        <v>17000000</v>
      </c>
      <c r="E1717" s="34">
        <v>0</v>
      </c>
      <c r="F1717" s="35">
        <f t="shared" si="521"/>
        <v>17000000</v>
      </c>
    </row>
    <row r="1718" spans="1:6" ht="15.75">
      <c r="A1718" s="32" t="s">
        <v>10</v>
      </c>
      <c r="B1718" s="33" t="s">
        <v>11</v>
      </c>
      <c r="C1718" s="34">
        <v>0</v>
      </c>
      <c r="D1718" s="34">
        <v>0</v>
      </c>
      <c r="E1718" s="34">
        <v>2779000</v>
      </c>
      <c r="F1718" s="35">
        <f t="shared" si="521"/>
        <v>2779000</v>
      </c>
    </row>
    <row r="1719" spans="1:6" ht="15.75">
      <c r="A1719" s="32" t="s">
        <v>28</v>
      </c>
      <c r="B1719" s="33" t="s">
        <v>29</v>
      </c>
      <c r="C1719" s="34">
        <v>0</v>
      </c>
      <c r="D1719" s="34">
        <v>528800000</v>
      </c>
      <c r="E1719" s="34">
        <v>0</v>
      </c>
      <c r="F1719" s="35">
        <f t="shared" si="521"/>
        <v>528800000</v>
      </c>
    </row>
    <row r="1720" spans="1:6" ht="15.75">
      <c r="A1720" s="32" t="s">
        <v>12</v>
      </c>
      <c r="B1720" s="33" t="s">
        <v>13</v>
      </c>
      <c r="C1720" s="34">
        <v>0</v>
      </c>
      <c r="D1720" s="34">
        <v>154575000</v>
      </c>
      <c r="E1720" s="34">
        <v>0</v>
      </c>
      <c r="F1720" s="35">
        <f t="shared" si="521"/>
        <v>154575000</v>
      </c>
    </row>
    <row r="1721" spans="1:6" ht="15.75">
      <c r="A1721" s="32" t="s">
        <v>68</v>
      </c>
      <c r="B1721" s="33" t="s">
        <v>69</v>
      </c>
      <c r="C1721" s="34">
        <v>0</v>
      </c>
      <c r="D1721" s="34">
        <v>8280000</v>
      </c>
      <c r="E1721" s="34">
        <v>0</v>
      </c>
      <c r="F1721" s="35">
        <f t="shared" si="521"/>
        <v>8280000</v>
      </c>
    </row>
    <row r="1722" spans="1:6" s="6" customFormat="1" ht="15.75">
      <c r="A1722" s="28" t="s">
        <v>593</v>
      </c>
      <c r="B1722" s="29" t="s">
        <v>700</v>
      </c>
      <c r="C1722" s="30">
        <f>SUM(C1723,C1743)</f>
        <v>278813522000</v>
      </c>
      <c r="D1722" s="30" t="e">
        <f t="shared" ref="D1722:E1722" si="531">SUM(D1723,D1743)</f>
        <v>#REF!</v>
      </c>
      <c r="E1722" s="30">
        <f t="shared" si="531"/>
        <v>0</v>
      </c>
      <c r="F1722" s="31" t="e">
        <f t="shared" si="521"/>
        <v>#REF!</v>
      </c>
    </row>
    <row r="1723" spans="1:6" s="6" customFormat="1" ht="15.75">
      <c r="A1723" s="28" t="s">
        <v>595</v>
      </c>
      <c r="B1723" s="29" t="s">
        <v>596</v>
      </c>
      <c r="C1723" s="30">
        <f>SUM(C1724,C1737,C1739,C1741)</f>
        <v>144161928000</v>
      </c>
      <c r="D1723" s="30">
        <f t="shared" ref="D1723:E1723" si="532">SUM(D1724,D1737,D1739,D1741)</f>
        <v>0</v>
      </c>
      <c r="E1723" s="30">
        <f t="shared" si="532"/>
        <v>0</v>
      </c>
      <c r="F1723" s="31">
        <f t="shared" si="521"/>
        <v>144161928000</v>
      </c>
    </row>
    <row r="1724" spans="1:6" ht="15.75">
      <c r="A1724" s="32" t="s">
        <v>16</v>
      </c>
      <c r="B1724" s="33" t="s">
        <v>597</v>
      </c>
      <c r="C1724" s="34">
        <f>SUM(C1725:C1736)</f>
        <v>63151671000</v>
      </c>
      <c r="D1724" s="34">
        <f t="shared" ref="D1724:E1724" si="533">SUM(D1725:D1736)</f>
        <v>0</v>
      </c>
      <c r="E1724" s="34">
        <f t="shared" si="533"/>
        <v>0</v>
      </c>
      <c r="F1724" s="35">
        <f t="shared" si="521"/>
        <v>63151671000</v>
      </c>
    </row>
    <row r="1725" spans="1:6" ht="15.75">
      <c r="A1725" s="32" t="s">
        <v>598</v>
      </c>
      <c r="B1725" s="33" t="s">
        <v>599</v>
      </c>
      <c r="C1725" s="34">
        <v>37746331000</v>
      </c>
      <c r="D1725" s="34">
        <v>0</v>
      </c>
      <c r="E1725" s="34">
        <v>0</v>
      </c>
      <c r="F1725" s="35">
        <f t="shared" si="521"/>
        <v>37746331000</v>
      </c>
    </row>
    <row r="1726" spans="1:6" ht="15.75">
      <c r="A1726" s="32" t="s">
        <v>600</v>
      </c>
      <c r="B1726" s="33" t="s">
        <v>601</v>
      </c>
      <c r="C1726" s="34">
        <v>574000</v>
      </c>
      <c r="D1726" s="34">
        <v>0</v>
      </c>
      <c r="E1726" s="34">
        <v>0</v>
      </c>
      <c r="F1726" s="35">
        <f t="shared" si="521"/>
        <v>574000</v>
      </c>
    </row>
    <row r="1727" spans="1:6" ht="15.75">
      <c r="A1727" s="32" t="s">
        <v>602</v>
      </c>
      <c r="B1727" s="33" t="s">
        <v>603</v>
      </c>
      <c r="C1727" s="34">
        <v>2403972000</v>
      </c>
      <c r="D1727" s="34">
        <v>0</v>
      </c>
      <c r="E1727" s="34">
        <v>0</v>
      </c>
      <c r="F1727" s="35">
        <f t="shared" si="521"/>
        <v>2403972000</v>
      </c>
    </row>
    <row r="1728" spans="1:6" ht="15.75">
      <c r="A1728" s="32" t="s">
        <v>604</v>
      </c>
      <c r="B1728" s="33" t="s">
        <v>605</v>
      </c>
      <c r="C1728" s="34">
        <v>720260000</v>
      </c>
      <c r="D1728" s="34">
        <v>0</v>
      </c>
      <c r="E1728" s="34">
        <v>0</v>
      </c>
      <c r="F1728" s="35">
        <f t="shared" si="521"/>
        <v>720260000</v>
      </c>
    </row>
    <row r="1729" spans="1:6" ht="15.75">
      <c r="A1729" s="32" t="s">
        <v>606</v>
      </c>
      <c r="B1729" s="33" t="s">
        <v>607</v>
      </c>
      <c r="C1729" s="34">
        <v>921440000</v>
      </c>
      <c r="D1729" s="34">
        <v>0</v>
      </c>
      <c r="E1729" s="34">
        <v>0</v>
      </c>
      <c r="F1729" s="35">
        <f t="shared" si="521"/>
        <v>921440000</v>
      </c>
    </row>
    <row r="1730" spans="1:6" ht="15.75">
      <c r="A1730" s="32" t="s">
        <v>608</v>
      </c>
      <c r="B1730" s="33" t="s">
        <v>609</v>
      </c>
      <c r="C1730" s="34">
        <v>2187445000</v>
      </c>
      <c r="D1730" s="34">
        <v>0</v>
      </c>
      <c r="E1730" s="34">
        <v>0</v>
      </c>
      <c r="F1730" s="35">
        <f t="shared" si="521"/>
        <v>2187445000</v>
      </c>
    </row>
    <row r="1731" spans="1:6" ht="15.75">
      <c r="A1731" s="32" t="s">
        <v>610</v>
      </c>
      <c r="B1731" s="33" t="s">
        <v>611</v>
      </c>
      <c r="C1731" s="34">
        <v>405079000</v>
      </c>
      <c r="D1731" s="34">
        <v>0</v>
      </c>
      <c r="E1731" s="34">
        <v>0</v>
      </c>
      <c r="F1731" s="35">
        <f t="shared" si="521"/>
        <v>405079000</v>
      </c>
    </row>
    <row r="1732" spans="1:6" ht="15.75">
      <c r="A1732" s="32" t="s">
        <v>612</v>
      </c>
      <c r="B1732" s="33" t="s">
        <v>613</v>
      </c>
      <c r="C1732" s="34">
        <v>1888388000</v>
      </c>
      <c r="D1732" s="34">
        <v>0</v>
      </c>
      <c r="E1732" s="34">
        <v>0</v>
      </c>
      <c r="F1732" s="35">
        <f t="shared" si="521"/>
        <v>1888388000</v>
      </c>
    </row>
    <row r="1733" spans="1:6" ht="15.75">
      <c r="A1733" s="32" t="s">
        <v>614</v>
      </c>
      <c r="B1733" s="33" t="s">
        <v>615</v>
      </c>
      <c r="C1733" s="34">
        <v>7894920000</v>
      </c>
      <c r="D1733" s="34">
        <v>0</v>
      </c>
      <c r="E1733" s="34">
        <v>0</v>
      </c>
      <c r="F1733" s="35">
        <f t="shared" si="521"/>
        <v>7894920000</v>
      </c>
    </row>
    <row r="1734" spans="1:6" ht="15.75">
      <c r="A1734" s="32" t="s">
        <v>616</v>
      </c>
      <c r="B1734" s="33" t="s">
        <v>617</v>
      </c>
      <c r="C1734" s="34">
        <v>1277510000</v>
      </c>
      <c r="D1734" s="34">
        <v>0</v>
      </c>
      <c r="E1734" s="34">
        <v>0</v>
      </c>
      <c r="F1734" s="35">
        <f t="shared" si="521"/>
        <v>1277510000</v>
      </c>
    </row>
    <row r="1735" spans="1:6" ht="15.75">
      <c r="A1735" s="32" t="s">
        <v>618</v>
      </c>
      <c r="B1735" s="33" t="s">
        <v>619</v>
      </c>
      <c r="C1735" s="34">
        <v>6086904000</v>
      </c>
      <c r="D1735" s="34">
        <v>0</v>
      </c>
      <c r="E1735" s="34">
        <v>0</v>
      </c>
      <c r="F1735" s="35">
        <f t="shared" si="521"/>
        <v>6086904000</v>
      </c>
    </row>
    <row r="1736" spans="1:6" ht="15.75">
      <c r="A1736" s="32" t="s">
        <v>620</v>
      </c>
      <c r="B1736" s="33" t="s">
        <v>621</v>
      </c>
      <c r="C1736" s="34">
        <v>1618848000</v>
      </c>
      <c r="D1736" s="34">
        <v>0</v>
      </c>
      <c r="E1736" s="34">
        <v>0</v>
      </c>
      <c r="F1736" s="35">
        <f t="shared" si="521"/>
        <v>1618848000</v>
      </c>
    </row>
    <row r="1737" spans="1:6" ht="15.75">
      <c r="A1737" s="32" t="s">
        <v>18</v>
      </c>
      <c r="B1737" s="33" t="s">
        <v>622</v>
      </c>
      <c r="C1737" s="34">
        <f>C1738</f>
        <v>18442000000</v>
      </c>
      <c r="D1737" s="34">
        <f t="shared" ref="D1737:E1737" si="534">D1738</f>
        <v>0</v>
      </c>
      <c r="E1737" s="34">
        <f t="shared" si="534"/>
        <v>0</v>
      </c>
      <c r="F1737" s="35">
        <f t="shared" si="521"/>
        <v>18442000000</v>
      </c>
    </row>
    <row r="1738" spans="1:6" ht="15.75">
      <c r="A1738" s="32" t="s">
        <v>623</v>
      </c>
      <c r="B1738" s="33" t="s">
        <v>624</v>
      </c>
      <c r="C1738" s="34">
        <v>18442000000</v>
      </c>
      <c r="D1738" s="34">
        <v>0</v>
      </c>
      <c r="E1738" s="34">
        <v>0</v>
      </c>
      <c r="F1738" s="35">
        <f t="shared" ref="F1738:F1840" si="535">SUM(C1738:E1738)</f>
        <v>18442000000</v>
      </c>
    </row>
    <row r="1739" spans="1:6" ht="15.75">
      <c r="A1739" s="32" t="s">
        <v>42</v>
      </c>
      <c r="B1739" s="33" t="s">
        <v>625</v>
      </c>
      <c r="C1739" s="34">
        <f>C1740</f>
        <v>129780000</v>
      </c>
      <c r="D1739" s="34">
        <f t="shared" ref="D1739:E1739" si="536">D1740</f>
        <v>0</v>
      </c>
      <c r="E1739" s="34">
        <f t="shared" si="536"/>
        <v>0</v>
      </c>
      <c r="F1739" s="35">
        <f t="shared" si="535"/>
        <v>129780000</v>
      </c>
    </row>
    <row r="1740" spans="1:6" ht="15.75">
      <c r="A1740" s="32" t="s">
        <v>626</v>
      </c>
      <c r="B1740" s="33" t="s">
        <v>625</v>
      </c>
      <c r="C1740" s="34">
        <v>129780000</v>
      </c>
      <c r="D1740" s="34">
        <v>0</v>
      </c>
      <c r="E1740" s="34">
        <v>0</v>
      </c>
      <c r="F1740" s="35">
        <f t="shared" si="535"/>
        <v>129780000</v>
      </c>
    </row>
    <row r="1741" spans="1:6" ht="15.75">
      <c r="A1741" s="32" t="s">
        <v>44</v>
      </c>
      <c r="B1741" s="33" t="s">
        <v>627</v>
      </c>
      <c r="C1741" s="34">
        <f>C1742</f>
        <v>62438477000</v>
      </c>
      <c r="D1741" s="34">
        <f t="shared" ref="D1741:E1741" si="537">D1742</f>
        <v>0</v>
      </c>
      <c r="E1741" s="34">
        <f t="shared" si="537"/>
        <v>0</v>
      </c>
      <c r="F1741" s="35">
        <f t="shared" si="535"/>
        <v>62438477000</v>
      </c>
    </row>
    <row r="1742" spans="1:6" ht="15.75">
      <c r="A1742" s="32" t="s">
        <v>628</v>
      </c>
      <c r="B1742" s="33" t="s">
        <v>629</v>
      </c>
      <c r="C1742" s="34">
        <v>62438477000</v>
      </c>
      <c r="D1742" s="34">
        <v>0</v>
      </c>
      <c r="E1742" s="34">
        <v>0</v>
      </c>
      <c r="F1742" s="35">
        <f t="shared" si="535"/>
        <v>62438477000</v>
      </c>
    </row>
    <row r="1743" spans="1:6" s="6" customFormat="1" ht="15.75">
      <c r="A1743" s="28" t="s">
        <v>630</v>
      </c>
      <c r="B1743" s="29" t="s">
        <v>631</v>
      </c>
      <c r="C1743" s="30">
        <f>SUM(C1744,C1782,C1785,C1787,C1789,C1791,C1800,C1806,C1808,C1810,C1813,C1816,C1821,C1823,C1826,C1837)</f>
        <v>134651594000</v>
      </c>
      <c r="D1743" s="30" t="e">
        <f>SUM(D1744,D1782,D1785,D1787,D1789,D1791,D1800,D1806,D1808,D1810,D1813,D1816,D1821,D1823,D1826,D1837)</f>
        <v>#REF!</v>
      </c>
      <c r="E1743" s="30">
        <f>SUM(E1744,E1782,E1785,E1787,E1789,E1791,E1800,E1806,E1808,E1810,E1813,E1816,E1821,E1823,E1826,E1837)</f>
        <v>0</v>
      </c>
      <c r="F1743" s="31" t="e">
        <f t="shared" si="535"/>
        <v>#REF!</v>
      </c>
    </row>
    <row r="1744" spans="1:6" ht="15.75">
      <c r="A1744" s="32" t="s">
        <v>16</v>
      </c>
      <c r="B1744" s="33" t="s">
        <v>632</v>
      </c>
      <c r="C1744" s="34">
        <f>SUM(C1745,C1746,C1781)</f>
        <v>47701692000</v>
      </c>
      <c r="D1744" s="34" t="e">
        <f>SUM(D1745:D1781)</f>
        <v>#REF!</v>
      </c>
      <c r="E1744" s="34">
        <f>SUM(E1745:E1781)</f>
        <v>0</v>
      </c>
      <c r="F1744" s="35" t="e">
        <f t="shared" si="535"/>
        <v>#REF!</v>
      </c>
    </row>
    <row r="1745" spans="1:8" ht="15.75">
      <c r="A1745" s="32" t="s">
        <v>633</v>
      </c>
      <c r="B1745" s="33" t="s">
        <v>634</v>
      </c>
      <c r="C1745" s="34">
        <v>42134534000</v>
      </c>
      <c r="D1745" s="34">
        <v>0</v>
      </c>
      <c r="E1745" s="34">
        <v>0</v>
      </c>
      <c r="F1745" s="35">
        <f t="shared" si="535"/>
        <v>42134534000</v>
      </c>
    </row>
    <row r="1746" spans="1:8" ht="15.75">
      <c r="A1746" s="32" t="s">
        <v>635</v>
      </c>
      <c r="B1746" s="33" t="s">
        <v>636</v>
      </c>
      <c r="C1746" s="34">
        <v>820800000</v>
      </c>
      <c r="D1746" s="34">
        <v>0</v>
      </c>
      <c r="E1746" s="34">
        <v>0</v>
      </c>
      <c r="F1746" s="35">
        <f t="shared" si="535"/>
        <v>820800000</v>
      </c>
      <c r="H1746" s="4" t="e">
        <f>C1746-C1747</f>
        <v>#REF!</v>
      </c>
    </row>
    <row r="1747" spans="1:8" ht="15.75">
      <c r="A1747" s="32"/>
      <c r="B1747" s="33"/>
      <c r="C1747" s="34" t="e">
        <f>SUM(C1748:C1779)</f>
        <v>#REF!</v>
      </c>
      <c r="D1747" s="34" t="e">
        <f>C1746-C1747</f>
        <v>#REF!</v>
      </c>
      <c r="E1747" s="34"/>
      <c r="F1747" s="35"/>
    </row>
    <row r="1748" spans="1:8" ht="15.75">
      <c r="A1748" s="32"/>
      <c r="B1748" s="33" t="s">
        <v>742</v>
      </c>
      <c r="C1748" s="34" t="e">
        <f>'2. AKADEMIK'!#REF!</f>
        <v>#REF!</v>
      </c>
      <c r="D1748" s="34"/>
      <c r="E1748" s="34"/>
      <c r="F1748" s="35"/>
    </row>
    <row r="1749" spans="1:8" ht="15.75">
      <c r="A1749" s="32"/>
      <c r="B1749" s="33" t="s">
        <v>743</v>
      </c>
      <c r="C1749" s="34">
        <f>'3. PERENCANAAN'!C131</f>
        <v>34200000</v>
      </c>
      <c r="D1749" s="34"/>
      <c r="E1749" s="34"/>
      <c r="F1749" s="35"/>
    </row>
    <row r="1750" spans="1:8" ht="15.75">
      <c r="A1750" s="32"/>
      <c r="B1750" s="33" t="s">
        <v>744</v>
      </c>
      <c r="C1750" s="34">
        <f>'4. FPP'!C170</f>
        <v>34200000</v>
      </c>
      <c r="D1750" s="34"/>
      <c r="E1750" s="34"/>
      <c r="F1750" s="35"/>
    </row>
    <row r="1751" spans="1:8" ht="15.75">
      <c r="A1751" s="32"/>
      <c r="B1751" s="33" t="s">
        <v>745</v>
      </c>
      <c r="C1751" s="34">
        <f>'5. FMP'!C202</f>
        <v>34200000</v>
      </c>
      <c r="D1751" s="34"/>
      <c r="E1751" s="34"/>
      <c r="F1751" s="35"/>
    </row>
    <row r="1752" spans="1:8" ht="15.75">
      <c r="A1752" s="32"/>
      <c r="B1752" s="33" t="s">
        <v>746</v>
      </c>
      <c r="C1752" s="34">
        <f>'6. FHT'!C129</f>
        <v>34200000</v>
      </c>
      <c r="D1752" s="34"/>
      <c r="E1752" s="34"/>
      <c r="F1752" s="35"/>
    </row>
    <row r="1753" spans="1:8" ht="15.75">
      <c r="A1753" s="32"/>
      <c r="B1753" s="33" t="s">
        <v>747</v>
      </c>
      <c r="C1753" s="34">
        <f>'7. SENAT'!C30</f>
        <v>15200000</v>
      </c>
      <c r="D1753" s="34"/>
      <c r="E1753" s="34"/>
      <c r="F1753" s="35"/>
    </row>
    <row r="1754" spans="1:8" ht="15.75">
      <c r="A1754" s="32"/>
      <c r="B1754" s="33" t="s">
        <v>748</v>
      </c>
      <c r="C1754" s="34">
        <f>'8. LPMI'!C105</f>
        <v>19000000</v>
      </c>
      <c r="D1754" s="34"/>
      <c r="E1754" s="34"/>
      <c r="F1754" s="35"/>
    </row>
    <row r="1755" spans="1:8" ht="15.75">
      <c r="A1755" s="32"/>
      <c r="B1755" s="33" t="s">
        <v>749</v>
      </c>
      <c r="C1755" s="34">
        <f>'9. LPM'!C122</f>
        <v>19000000</v>
      </c>
      <c r="D1755" s="34"/>
      <c r="E1755" s="34"/>
      <c r="F1755" s="35"/>
    </row>
    <row r="1756" spans="1:8" ht="15.75">
      <c r="A1756" s="32"/>
      <c r="B1756" s="33" t="s">
        <v>750</v>
      </c>
      <c r="C1756" s="34">
        <f>'10. LPRS'!C142</f>
        <v>19000000</v>
      </c>
      <c r="D1756" s="34"/>
      <c r="E1756" s="34"/>
      <c r="F1756" s="35"/>
    </row>
    <row r="1757" spans="1:8" ht="15.75">
      <c r="A1757" s="32"/>
      <c r="B1757" s="33" t="s">
        <v>751</v>
      </c>
      <c r="C1757" s="34">
        <f>'11. TP'!C38</f>
        <v>15200000</v>
      </c>
      <c r="D1757" s="34"/>
      <c r="E1757" s="34"/>
      <c r="F1757" s="35"/>
    </row>
    <row r="1758" spans="1:8" ht="15.75">
      <c r="A1758" s="32"/>
      <c r="B1758" s="33" t="s">
        <v>752</v>
      </c>
      <c r="C1758" s="34">
        <f>'12. PERPUS'!C39</f>
        <v>15200000</v>
      </c>
      <c r="D1758" s="34"/>
      <c r="E1758" s="34"/>
      <c r="F1758" s="35"/>
    </row>
    <row r="1759" spans="1:8" ht="15.75">
      <c r="A1759" s="32"/>
      <c r="B1759" s="33" t="s">
        <v>753</v>
      </c>
      <c r="C1759" s="34">
        <f>'13. LAB. BHS'!C39</f>
        <v>15200000</v>
      </c>
      <c r="D1759" s="34"/>
      <c r="E1759" s="34"/>
      <c r="F1759" s="35"/>
    </row>
    <row r="1760" spans="1:8" ht="15.75">
      <c r="A1760" s="32"/>
      <c r="B1760" s="33" t="s">
        <v>754</v>
      </c>
      <c r="C1760" s="34">
        <f>'14. LAB. MUSEUM'!C33</f>
        <v>15200000</v>
      </c>
      <c r="D1760" s="34"/>
      <c r="E1760" s="34"/>
      <c r="F1760" s="35"/>
    </row>
    <row r="1761" spans="1:6" ht="15.75">
      <c r="A1761" s="32"/>
      <c r="B1761" s="33" t="s">
        <v>755</v>
      </c>
      <c r="C1761" s="34" t="e">
        <f>#REF!</f>
        <v>#REF!</v>
      </c>
      <c r="D1761" s="34"/>
      <c r="E1761" s="34"/>
      <c r="F1761" s="35"/>
    </row>
    <row r="1762" spans="1:6" ht="15.75">
      <c r="A1762" s="32"/>
      <c r="B1762" s="33" t="s">
        <v>756</v>
      </c>
      <c r="C1762" s="34" t="e">
        <f>#REF!</f>
        <v>#REF!</v>
      </c>
      <c r="D1762" s="34"/>
      <c r="E1762" s="34"/>
      <c r="F1762" s="35"/>
    </row>
    <row r="1763" spans="1:6" ht="15.75">
      <c r="A1763" s="32"/>
      <c r="B1763" s="33"/>
      <c r="C1763" s="34"/>
      <c r="D1763" s="34"/>
      <c r="E1763" s="34"/>
      <c r="F1763" s="35"/>
    </row>
    <row r="1764" spans="1:6" ht="15.75">
      <c r="A1764" s="32"/>
      <c r="B1764" s="33" t="s">
        <v>757</v>
      </c>
      <c r="C1764" s="34" t="e">
        <f>#REF!</f>
        <v>#REF!</v>
      </c>
      <c r="D1764" s="34"/>
      <c r="E1764" s="34"/>
      <c r="F1764" s="35"/>
    </row>
    <row r="1765" spans="1:6" ht="15.75">
      <c r="A1765" s="32"/>
      <c r="B1765" s="33" t="s">
        <v>758</v>
      </c>
      <c r="C1765" s="34" t="e">
        <f>#REF!</f>
        <v>#REF!</v>
      </c>
      <c r="D1765" s="34"/>
      <c r="E1765" s="34"/>
      <c r="F1765" s="35"/>
    </row>
    <row r="1766" spans="1:6" ht="15.75">
      <c r="A1766" s="32"/>
      <c r="B1766" s="33" t="s">
        <v>759</v>
      </c>
      <c r="C1766" s="34" t="e">
        <f>#REF!</f>
        <v>#REF!</v>
      </c>
      <c r="D1766" s="34"/>
      <c r="E1766" s="34"/>
      <c r="F1766" s="35"/>
    </row>
    <row r="1767" spans="1:6" ht="15.75">
      <c r="A1767" s="32"/>
      <c r="B1767" s="33" t="s">
        <v>760</v>
      </c>
      <c r="C1767" s="34" t="e">
        <f>#REF!</f>
        <v>#REF!</v>
      </c>
      <c r="D1767" s="34"/>
      <c r="E1767" s="34"/>
      <c r="F1767" s="35"/>
    </row>
    <row r="1768" spans="1:6" ht="15.75">
      <c r="A1768" s="32"/>
      <c r="B1768" s="33" t="s">
        <v>761</v>
      </c>
      <c r="C1768" s="34" t="e">
        <f>#REF!</f>
        <v>#REF!</v>
      </c>
      <c r="D1768" s="34"/>
      <c r="E1768" s="34"/>
      <c r="F1768" s="35"/>
    </row>
    <row r="1769" spans="1:6" ht="15.75">
      <c r="A1769" s="32"/>
      <c r="B1769" s="33"/>
      <c r="C1769" s="34"/>
      <c r="D1769" s="34"/>
      <c r="E1769" s="34"/>
      <c r="F1769" s="35"/>
    </row>
    <row r="1770" spans="1:6" ht="15.75">
      <c r="A1770" s="32"/>
      <c r="B1770" s="33" t="s">
        <v>762</v>
      </c>
      <c r="C1770" s="34" t="e">
        <f>#REF!</f>
        <v>#REF!</v>
      </c>
      <c r="D1770" s="34"/>
      <c r="E1770" s="34"/>
      <c r="F1770" s="35"/>
    </row>
    <row r="1771" spans="1:6" ht="15.75">
      <c r="A1771" s="32"/>
      <c r="B1771" s="33" t="s">
        <v>763</v>
      </c>
      <c r="C1771" s="34" t="e">
        <f>#REF!</f>
        <v>#REF!</v>
      </c>
      <c r="D1771" s="34"/>
      <c r="E1771" s="34"/>
      <c r="F1771" s="35"/>
    </row>
    <row r="1772" spans="1:6" ht="15.75">
      <c r="A1772" s="32"/>
      <c r="B1772" s="33" t="s">
        <v>764</v>
      </c>
      <c r="C1772" s="34" t="e">
        <f>#REF!</f>
        <v>#REF!</v>
      </c>
      <c r="D1772" s="34"/>
      <c r="E1772" s="34"/>
      <c r="F1772" s="35"/>
    </row>
    <row r="1773" spans="1:6" ht="15.75">
      <c r="A1773" s="32"/>
      <c r="B1773" s="33" t="s">
        <v>765</v>
      </c>
      <c r="C1773" s="34" t="e">
        <f>#REF!</f>
        <v>#REF!</v>
      </c>
      <c r="D1773" s="34"/>
      <c r="E1773" s="34"/>
      <c r="F1773" s="35"/>
    </row>
    <row r="1774" spans="1:6" ht="15.75">
      <c r="A1774" s="32"/>
      <c r="B1774" s="33" t="s">
        <v>766</v>
      </c>
      <c r="C1774" s="34" t="e">
        <f>#REF!</f>
        <v>#REF!</v>
      </c>
      <c r="D1774" s="34"/>
      <c r="E1774" s="34"/>
      <c r="F1774" s="35"/>
    </row>
    <row r="1775" spans="1:6" ht="15.75">
      <c r="A1775" s="32"/>
      <c r="B1775" s="33" t="s">
        <v>767</v>
      </c>
      <c r="C1775" s="34" t="e">
        <f>#REF!</f>
        <v>#REF!</v>
      </c>
      <c r="D1775" s="34"/>
      <c r="E1775" s="34"/>
      <c r="F1775" s="35"/>
    </row>
    <row r="1776" spans="1:6" ht="15.75">
      <c r="A1776" s="32"/>
      <c r="B1776" s="33"/>
      <c r="C1776" s="34"/>
      <c r="D1776" s="34"/>
      <c r="E1776" s="34"/>
      <c r="F1776" s="35"/>
    </row>
    <row r="1777" spans="1:6" ht="15.75">
      <c r="A1777" s="32"/>
      <c r="B1777" s="33" t="s">
        <v>770</v>
      </c>
      <c r="C1777" s="34" t="e">
        <f>#REF!</f>
        <v>#REF!</v>
      </c>
      <c r="D1777" s="34"/>
      <c r="E1777" s="34"/>
      <c r="F1777" s="35"/>
    </row>
    <row r="1778" spans="1:6" ht="15.75">
      <c r="A1778" s="32"/>
      <c r="B1778" s="33" t="s">
        <v>771</v>
      </c>
      <c r="C1778" s="34" t="e">
        <f>#REF!</f>
        <v>#REF!</v>
      </c>
      <c r="D1778" s="34"/>
      <c r="E1778" s="34"/>
      <c r="F1778" s="35"/>
    </row>
    <row r="1779" spans="1:6" ht="15.75">
      <c r="A1779" s="32"/>
      <c r="B1779" s="33" t="s">
        <v>772</v>
      </c>
      <c r="C1779" s="34" t="e">
        <f>#REF!</f>
        <v>#REF!</v>
      </c>
      <c r="D1779" s="34"/>
      <c r="E1779" s="34"/>
      <c r="F1779" s="35"/>
    </row>
    <row r="1780" spans="1:6" ht="15.75">
      <c r="A1780" s="32"/>
      <c r="B1780" s="33"/>
      <c r="C1780" s="34"/>
      <c r="D1780" s="34"/>
      <c r="E1780" s="34"/>
      <c r="F1780" s="35"/>
    </row>
    <row r="1781" spans="1:6" ht="15.75">
      <c r="A1781" s="32" t="s">
        <v>637</v>
      </c>
      <c r="B1781" s="33" t="s">
        <v>638</v>
      </c>
      <c r="C1781" s="34">
        <v>4746358000</v>
      </c>
      <c r="D1781" s="34">
        <v>0</v>
      </c>
      <c r="E1781" s="34">
        <v>0</v>
      </c>
      <c r="F1781" s="35">
        <f t="shared" si="535"/>
        <v>4746358000</v>
      </c>
    </row>
    <row r="1782" spans="1:6" ht="15.75">
      <c r="A1782" s="32" t="s">
        <v>18</v>
      </c>
      <c r="B1782" s="33" t="s">
        <v>639</v>
      </c>
      <c r="C1782" s="34">
        <f>SUM(C1783:C1784)</f>
        <v>2288975000</v>
      </c>
      <c r="D1782" s="34">
        <f t="shared" ref="D1782:E1782" si="538">SUM(D1783:D1784)</f>
        <v>0</v>
      </c>
      <c r="E1782" s="34">
        <f t="shared" si="538"/>
        <v>0</v>
      </c>
      <c r="F1782" s="35">
        <f t="shared" si="535"/>
        <v>2288975000</v>
      </c>
    </row>
    <row r="1783" spans="1:6" ht="15.75">
      <c r="A1783" s="32" t="s">
        <v>637</v>
      </c>
      <c r="B1783" s="33" t="s">
        <v>638</v>
      </c>
      <c r="C1783" s="34">
        <v>960875000</v>
      </c>
      <c r="D1783" s="34">
        <v>0</v>
      </c>
      <c r="E1783" s="34">
        <v>0</v>
      </c>
      <c r="F1783" s="35">
        <f t="shared" si="535"/>
        <v>960875000</v>
      </c>
    </row>
    <row r="1784" spans="1:6" ht="15.75">
      <c r="A1784" s="32" t="s">
        <v>640</v>
      </c>
      <c r="B1784" s="33" t="s">
        <v>641</v>
      </c>
      <c r="C1784" s="34">
        <v>1328100000</v>
      </c>
      <c r="D1784" s="34">
        <v>0</v>
      </c>
      <c r="E1784" s="34">
        <v>0</v>
      </c>
      <c r="F1784" s="35">
        <f t="shared" si="535"/>
        <v>1328100000</v>
      </c>
    </row>
    <row r="1785" spans="1:6" ht="15.75">
      <c r="A1785" s="32" t="s">
        <v>42</v>
      </c>
      <c r="B1785" s="33" t="s">
        <v>642</v>
      </c>
      <c r="C1785" s="34">
        <f>C1786</f>
        <v>13317403000</v>
      </c>
      <c r="D1785" s="34">
        <f t="shared" ref="D1785:E1785" si="539">D1786</f>
        <v>0</v>
      </c>
      <c r="E1785" s="34">
        <f t="shared" si="539"/>
        <v>0</v>
      </c>
      <c r="F1785" s="35">
        <f t="shared" si="535"/>
        <v>13317403000</v>
      </c>
    </row>
    <row r="1786" spans="1:6" ht="15.75">
      <c r="A1786" s="32" t="s">
        <v>637</v>
      </c>
      <c r="B1786" s="33" t="s">
        <v>638</v>
      </c>
      <c r="C1786" s="34">
        <v>13317403000</v>
      </c>
      <c r="D1786" s="34">
        <v>0</v>
      </c>
      <c r="E1786" s="34">
        <v>0</v>
      </c>
      <c r="F1786" s="35">
        <f t="shared" si="535"/>
        <v>13317403000</v>
      </c>
    </row>
    <row r="1787" spans="1:6" ht="31.5">
      <c r="A1787" s="32" t="s">
        <v>44</v>
      </c>
      <c r="B1787" s="33" t="s">
        <v>643</v>
      </c>
      <c r="C1787" s="34">
        <f>C1788</f>
        <v>574097000</v>
      </c>
      <c r="D1787" s="34">
        <f t="shared" ref="D1787:E1787" si="540">D1788</f>
        <v>0</v>
      </c>
      <c r="E1787" s="34">
        <f t="shared" si="540"/>
        <v>0</v>
      </c>
      <c r="F1787" s="35">
        <f t="shared" si="535"/>
        <v>574097000</v>
      </c>
    </row>
    <row r="1788" spans="1:6" ht="15.75">
      <c r="A1788" s="32" t="s">
        <v>637</v>
      </c>
      <c r="B1788" s="33" t="s">
        <v>638</v>
      </c>
      <c r="C1788" s="34">
        <v>574097000</v>
      </c>
      <c r="D1788" s="34">
        <v>0</v>
      </c>
      <c r="E1788" s="34">
        <v>0</v>
      </c>
      <c r="F1788" s="35">
        <f t="shared" si="535"/>
        <v>574097000</v>
      </c>
    </row>
    <row r="1789" spans="1:6" ht="15.75">
      <c r="A1789" s="32" t="s">
        <v>46</v>
      </c>
      <c r="B1789" s="33" t="s">
        <v>644</v>
      </c>
      <c r="C1789" s="34">
        <f>C1790</f>
        <v>722897000</v>
      </c>
      <c r="D1789" s="34">
        <f t="shared" ref="D1789:E1789" si="541">D1790</f>
        <v>0</v>
      </c>
      <c r="E1789" s="34">
        <f t="shared" si="541"/>
        <v>0</v>
      </c>
      <c r="F1789" s="35">
        <f t="shared" si="535"/>
        <v>722897000</v>
      </c>
    </row>
    <row r="1790" spans="1:6" ht="15.75">
      <c r="A1790" s="32" t="s">
        <v>645</v>
      </c>
      <c r="B1790" s="33" t="s">
        <v>646</v>
      </c>
      <c r="C1790" s="34">
        <v>722897000</v>
      </c>
      <c r="D1790" s="34">
        <v>0</v>
      </c>
      <c r="E1790" s="34">
        <v>0</v>
      </c>
      <c r="F1790" s="35">
        <f t="shared" si="535"/>
        <v>722897000</v>
      </c>
    </row>
    <row r="1791" spans="1:6" ht="15.75">
      <c r="A1791" s="32" t="s">
        <v>54</v>
      </c>
      <c r="B1791" s="33" t="s">
        <v>647</v>
      </c>
      <c r="C1791" s="34">
        <f>SUM(C1792,C1796)</f>
        <v>980286000</v>
      </c>
      <c r="D1791" s="34">
        <f t="shared" ref="D1791:E1791" si="542">SUM(D1792:D1796)</f>
        <v>0</v>
      </c>
      <c r="E1791" s="34">
        <f t="shared" si="542"/>
        <v>0</v>
      </c>
      <c r="F1791" s="35">
        <f t="shared" si="535"/>
        <v>980286000</v>
      </c>
    </row>
    <row r="1792" spans="1:6" ht="15.75">
      <c r="A1792" s="32" t="s">
        <v>645</v>
      </c>
      <c r="B1792" s="33" t="s">
        <v>646</v>
      </c>
      <c r="C1792" s="34">
        <v>590286000</v>
      </c>
      <c r="D1792" s="34">
        <v>0</v>
      </c>
      <c r="E1792" s="34">
        <v>0</v>
      </c>
      <c r="F1792" s="35">
        <f t="shared" si="535"/>
        <v>590286000</v>
      </c>
    </row>
    <row r="1793" spans="1:6" ht="15.75">
      <c r="A1793" s="32"/>
      <c r="B1793" s="33"/>
      <c r="C1793" s="48" t="e">
        <f>SUM(C1794:C1795)</f>
        <v>#REF!</v>
      </c>
      <c r="D1793" s="34"/>
      <c r="E1793" s="34"/>
      <c r="F1793" s="35"/>
    </row>
    <row r="1794" spans="1:6" ht="15.75">
      <c r="A1794" s="32"/>
      <c r="B1794" s="33" t="s">
        <v>752</v>
      </c>
      <c r="C1794" s="34">
        <f>'12. PERPUS'!C41</f>
        <v>290186000</v>
      </c>
      <c r="D1794" s="34"/>
      <c r="E1794" s="34"/>
      <c r="F1794" s="35"/>
    </row>
    <row r="1795" spans="1:6" ht="15.75">
      <c r="A1795" s="32"/>
      <c r="B1795" s="33" t="s">
        <v>774</v>
      </c>
      <c r="C1795" s="34" t="e">
        <f>#REF!</f>
        <v>#REF!</v>
      </c>
      <c r="D1795" s="34"/>
      <c r="E1795" s="34"/>
      <c r="F1795" s="35"/>
    </row>
    <row r="1796" spans="1:6" ht="15.75">
      <c r="A1796" s="32" t="s">
        <v>637</v>
      </c>
      <c r="B1796" s="33" t="s">
        <v>638</v>
      </c>
      <c r="C1796" s="34">
        <v>390000000</v>
      </c>
      <c r="D1796" s="34">
        <v>0</v>
      </c>
      <c r="E1796" s="34">
        <v>0</v>
      </c>
      <c r="F1796" s="35">
        <f t="shared" si="535"/>
        <v>390000000</v>
      </c>
    </row>
    <row r="1797" spans="1:6" ht="15.75">
      <c r="A1797" s="32"/>
      <c r="B1797" s="33"/>
      <c r="C1797" s="48" t="e">
        <f>SUM(C1798:C1799)</f>
        <v>#REF!</v>
      </c>
      <c r="D1797" s="34"/>
      <c r="E1797" s="34"/>
      <c r="F1797" s="35"/>
    </row>
    <row r="1798" spans="1:6" ht="15.75">
      <c r="A1798" s="32"/>
      <c r="B1798" s="33" t="s">
        <v>752</v>
      </c>
      <c r="C1798" s="34">
        <f>'12. PERPUS'!C42</f>
        <v>190000000</v>
      </c>
      <c r="D1798" s="34"/>
      <c r="E1798" s="34"/>
      <c r="F1798" s="35"/>
    </row>
    <row r="1799" spans="1:6" ht="15.75">
      <c r="A1799" s="32"/>
      <c r="B1799" s="33" t="s">
        <v>774</v>
      </c>
      <c r="C1799" s="34" t="e">
        <f>#REF!</f>
        <v>#REF!</v>
      </c>
      <c r="D1799" s="34"/>
      <c r="E1799" s="34"/>
      <c r="F1799" s="35"/>
    </row>
    <row r="1800" spans="1:6" ht="15.75">
      <c r="A1800" s="32" t="s">
        <v>56</v>
      </c>
      <c r="B1800" s="33" t="s">
        <v>648</v>
      </c>
      <c r="C1800" s="34">
        <f>SUM(C1801:C1805)</f>
        <v>17136290000</v>
      </c>
      <c r="D1800" s="34">
        <f t="shared" ref="D1800:E1800" si="543">SUM(D1801:D1805)</f>
        <v>0</v>
      </c>
      <c r="E1800" s="34">
        <f t="shared" si="543"/>
        <v>0</v>
      </c>
      <c r="F1800" s="35">
        <f t="shared" si="535"/>
        <v>17136290000</v>
      </c>
    </row>
    <row r="1801" spans="1:6" ht="15.75">
      <c r="A1801" s="32" t="s">
        <v>649</v>
      </c>
      <c r="B1801" s="33" t="s">
        <v>650</v>
      </c>
      <c r="C1801" s="34">
        <v>14585807000</v>
      </c>
      <c r="D1801" s="34">
        <v>0</v>
      </c>
      <c r="E1801" s="34">
        <v>0</v>
      </c>
      <c r="F1801" s="35">
        <f t="shared" si="535"/>
        <v>14585807000</v>
      </c>
    </row>
    <row r="1802" spans="1:6" ht="15.75">
      <c r="A1802" s="32" t="s">
        <v>651</v>
      </c>
      <c r="B1802" s="33" t="s">
        <v>652</v>
      </c>
      <c r="C1802" s="34">
        <v>323950000</v>
      </c>
      <c r="D1802" s="34">
        <v>0</v>
      </c>
      <c r="E1802" s="34">
        <v>0</v>
      </c>
      <c r="F1802" s="35">
        <f t="shared" si="535"/>
        <v>323950000</v>
      </c>
    </row>
    <row r="1803" spans="1:6" ht="15.75">
      <c r="A1803" s="32" t="s">
        <v>653</v>
      </c>
      <c r="B1803" s="33" t="s">
        <v>654</v>
      </c>
      <c r="C1803" s="34">
        <v>324588000</v>
      </c>
      <c r="D1803" s="34">
        <v>0</v>
      </c>
      <c r="E1803" s="34">
        <v>0</v>
      </c>
      <c r="F1803" s="35">
        <f t="shared" si="535"/>
        <v>324588000</v>
      </c>
    </row>
    <row r="1804" spans="1:6" ht="15.75">
      <c r="A1804" s="32" t="s">
        <v>655</v>
      </c>
      <c r="B1804" s="33" t="s">
        <v>656</v>
      </c>
      <c r="C1804" s="34">
        <v>1543010000</v>
      </c>
      <c r="D1804" s="34">
        <v>0</v>
      </c>
      <c r="E1804" s="34">
        <v>0</v>
      </c>
      <c r="F1804" s="35">
        <f t="shared" si="535"/>
        <v>1543010000</v>
      </c>
    </row>
    <row r="1805" spans="1:6" ht="15.75">
      <c r="A1805" s="32" t="s">
        <v>657</v>
      </c>
      <c r="B1805" s="33" t="s">
        <v>658</v>
      </c>
      <c r="C1805" s="34">
        <v>358935000</v>
      </c>
      <c r="D1805" s="34">
        <v>0</v>
      </c>
      <c r="E1805" s="34">
        <v>0</v>
      </c>
      <c r="F1805" s="35">
        <f t="shared" si="535"/>
        <v>358935000</v>
      </c>
    </row>
    <row r="1806" spans="1:6" ht="15.75">
      <c r="A1806" s="32" t="s">
        <v>58</v>
      </c>
      <c r="B1806" s="33" t="s">
        <v>659</v>
      </c>
      <c r="C1806" s="34">
        <f>C1807</f>
        <v>1334425000</v>
      </c>
      <c r="D1806" s="34">
        <f t="shared" ref="D1806:E1806" si="544">D1807</f>
        <v>0</v>
      </c>
      <c r="E1806" s="34">
        <f t="shared" si="544"/>
        <v>0</v>
      </c>
      <c r="F1806" s="35">
        <f t="shared" si="535"/>
        <v>1334425000</v>
      </c>
    </row>
    <row r="1807" spans="1:6" ht="15.75">
      <c r="A1807" s="32" t="s">
        <v>653</v>
      </c>
      <c r="B1807" s="33" t="s">
        <v>654</v>
      </c>
      <c r="C1807" s="34">
        <v>1334425000</v>
      </c>
      <c r="D1807" s="34">
        <v>0</v>
      </c>
      <c r="E1807" s="34">
        <v>0</v>
      </c>
      <c r="F1807" s="35">
        <f t="shared" si="535"/>
        <v>1334425000</v>
      </c>
    </row>
    <row r="1808" spans="1:6" ht="15.75">
      <c r="A1808" s="32" t="s">
        <v>60</v>
      </c>
      <c r="B1808" s="33" t="s">
        <v>660</v>
      </c>
      <c r="C1808" s="34">
        <f>C1809</f>
        <v>3481440000</v>
      </c>
      <c r="D1808" s="34">
        <f t="shared" ref="D1808:E1808" si="545">D1809</f>
        <v>0</v>
      </c>
      <c r="E1808" s="34">
        <f t="shared" si="545"/>
        <v>0</v>
      </c>
      <c r="F1808" s="35">
        <f t="shared" si="535"/>
        <v>3481440000</v>
      </c>
    </row>
    <row r="1809" spans="1:6" ht="15.75">
      <c r="A1809" s="32" t="s">
        <v>640</v>
      </c>
      <c r="B1809" s="33" t="s">
        <v>641</v>
      </c>
      <c r="C1809" s="34">
        <v>3481440000</v>
      </c>
      <c r="D1809" s="34">
        <v>0</v>
      </c>
      <c r="E1809" s="34">
        <v>0</v>
      </c>
      <c r="F1809" s="35">
        <f t="shared" si="535"/>
        <v>3481440000</v>
      </c>
    </row>
    <row r="1810" spans="1:6" ht="15.75">
      <c r="A1810" s="32" t="s">
        <v>62</v>
      </c>
      <c r="B1810" s="33" t="s">
        <v>661</v>
      </c>
      <c r="C1810" s="34">
        <f>SUM(C1811:C1812)</f>
        <v>3804178000</v>
      </c>
      <c r="D1810" s="34">
        <f t="shared" ref="D1810:E1810" si="546">SUM(D1811:D1812)</f>
        <v>0</v>
      </c>
      <c r="E1810" s="34">
        <f t="shared" si="546"/>
        <v>0</v>
      </c>
      <c r="F1810" s="35">
        <f t="shared" si="535"/>
        <v>3804178000</v>
      </c>
    </row>
    <row r="1811" spans="1:6" ht="15.75">
      <c r="A1811" s="32" t="s">
        <v>645</v>
      </c>
      <c r="B1811" s="33" t="s">
        <v>646</v>
      </c>
      <c r="C1811" s="34">
        <v>186928000</v>
      </c>
      <c r="D1811" s="34">
        <v>0</v>
      </c>
      <c r="E1811" s="34">
        <v>0</v>
      </c>
      <c r="F1811" s="35">
        <f t="shared" si="535"/>
        <v>186928000</v>
      </c>
    </row>
    <row r="1812" spans="1:6" ht="15.75">
      <c r="A1812" s="32" t="s">
        <v>653</v>
      </c>
      <c r="B1812" s="33" t="s">
        <v>654</v>
      </c>
      <c r="C1812" s="34">
        <v>3617250000</v>
      </c>
      <c r="D1812" s="34">
        <v>0</v>
      </c>
      <c r="E1812" s="34">
        <v>0</v>
      </c>
      <c r="F1812" s="35">
        <f t="shared" si="535"/>
        <v>3617250000</v>
      </c>
    </row>
    <row r="1813" spans="1:6" ht="15.75">
      <c r="A1813" s="32" t="s">
        <v>122</v>
      </c>
      <c r="B1813" s="33" t="s">
        <v>662</v>
      </c>
      <c r="C1813" s="34">
        <f>SUM(C1814:C1815)</f>
        <v>153950000</v>
      </c>
      <c r="D1813" s="34">
        <f t="shared" ref="D1813:E1813" si="547">SUM(D1814:D1815)</f>
        <v>0</v>
      </c>
      <c r="E1813" s="34">
        <f t="shared" si="547"/>
        <v>0</v>
      </c>
      <c r="F1813" s="35">
        <f t="shared" si="535"/>
        <v>153950000</v>
      </c>
    </row>
    <row r="1814" spans="1:6" ht="15.75">
      <c r="A1814" s="32" t="s">
        <v>645</v>
      </c>
      <c r="B1814" s="33" t="s">
        <v>646</v>
      </c>
      <c r="C1814" s="34">
        <v>7050000</v>
      </c>
      <c r="D1814" s="34">
        <v>0</v>
      </c>
      <c r="E1814" s="34">
        <v>0</v>
      </c>
      <c r="F1814" s="35">
        <f t="shared" si="535"/>
        <v>7050000</v>
      </c>
    </row>
    <row r="1815" spans="1:6" ht="15.75">
      <c r="A1815" s="32" t="s">
        <v>653</v>
      </c>
      <c r="B1815" s="33" t="s">
        <v>654</v>
      </c>
      <c r="C1815" s="34">
        <v>146900000</v>
      </c>
      <c r="D1815" s="34">
        <v>0</v>
      </c>
      <c r="E1815" s="34">
        <v>0</v>
      </c>
      <c r="F1815" s="35">
        <f t="shared" si="535"/>
        <v>146900000</v>
      </c>
    </row>
    <row r="1816" spans="1:6" ht="15.75">
      <c r="A1816" s="32" t="s">
        <v>124</v>
      </c>
      <c r="B1816" s="33" t="s">
        <v>663</v>
      </c>
      <c r="C1816" s="34">
        <f>SUM(C1817:C1820)</f>
        <v>7080000000</v>
      </c>
      <c r="D1816" s="34">
        <f t="shared" ref="D1816:E1816" si="548">SUM(D1817:D1820)</f>
        <v>0</v>
      </c>
      <c r="E1816" s="34">
        <f t="shared" si="548"/>
        <v>0</v>
      </c>
      <c r="F1816" s="35">
        <f t="shared" si="535"/>
        <v>7080000000</v>
      </c>
    </row>
    <row r="1817" spans="1:6" ht="15.75">
      <c r="A1817" s="32" t="s">
        <v>645</v>
      </c>
      <c r="B1817" s="33" t="s">
        <v>646</v>
      </c>
      <c r="C1817" s="34">
        <v>3180000000</v>
      </c>
      <c r="D1817" s="34">
        <v>0</v>
      </c>
      <c r="E1817" s="34">
        <v>0</v>
      </c>
      <c r="F1817" s="35">
        <f t="shared" si="535"/>
        <v>3180000000</v>
      </c>
    </row>
    <row r="1818" spans="1:6" ht="15.75">
      <c r="A1818" s="32" t="s">
        <v>664</v>
      </c>
      <c r="B1818" s="33" t="s">
        <v>665</v>
      </c>
      <c r="C1818" s="34">
        <v>3180000000</v>
      </c>
      <c r="D1818" s="34">
        <v>0</v>
      </c>
      <c r="E1818" s="34">
        <v>0</v>
      </c>
      <c r="F1818" s="35">
        <f t="shared" si="535"/>
        <v>3180000000</v>
      </c>
    </row>
    <row r="1819" spans="1:6" ht="15.75">
      <c r="A1819" s="32" t="s">
        <v>666</v>
      </c>
      <c r="B1819" s="33" t="s">
        <v>667</v>
      </c>
      <c r="C1819" s="34">
        <v>120000000</v>
      </c>
      <c r="D1819" s="34">
        <v>0</v>
      </c>
      <c r="E1819" s="34">
        <v>0</v>
      </c>
      <c r="F1819" s="35">
        <f t="shared" si="535"/>
        <v>120000000</v>
      </c>
    </row>
    <row r="1820" spans="1:6" ht="15.75">
      <c r="A1820" s="32" t="s">
        <v>668</v>
      </c>
      <c r="B1820" s="33" t="s">
        <v>669</v>
      </c>
      <c r="C1820" s="34">
        <v>600000000</v>
      </c>
      <c r="D1820" s="34">
        <v>0</v>
      </c>
      <c r="E1820" s="34">
        <v>0</v>
      </c>
      <c r="F1820" s="35">
        <f t="shared" si="535"/>
        <v>600000000</v>
      </c>
    </row>
    <row r="1821" spans="1:6" ht="15.75">
      <c r="A1821" s="32" t="s">
        <v>126</v>
      </c>
      <c r="B1821" s="33" t="s">
        <v>670</v>
      </c>
      <c r="C1821" s="34">
        <f>C1822</f>
        <v>15600000000</v>
      </c>
      <c r="D1821" s="34">
        <f t="shared" ref="D1821:E1821" si="549">D1822</f>
        <v>0</v>
      </c>
      <c r="E1821" s="34">
        <f t="shared" si="549"/>
        <v>0</v>
      </c>
      <c r="F1821" s="35">
        <f t="shared" si="535"/>
        <v>15600000000</v>
      </c>
    </row>
    <row r="1822" spans="1:6" ht="15.75">
      <c r="A1822" s="32" t="s">
        <v>645</v>
      </c>
      <c r="B1822" s="33" t="s">
        <v>646</v>
      </c>
      <c r="C1822" s="34">
        <v>15600000000</v>
      </c>
      <c r="D1822" s="34">
        <v>0</v>
      </c>
      <c r="E1822" s="34">
        <v>0</v>
      </c>
      <c r="F1822" s="35">
        <f t="shared" si="535"/>
        <v>15600000000</v>
      </c>
    </row>
    <row r="1823" spans="1:6" ht="15.75">
      <c r="A1823" s="32" t="s">
        <v>128</v>
      </c>
      <c r="B1823" s="33" t="s">
        <v>671</v>
      </c>
      <c r="C1823" s="34">
        <f>SUM(C1824:C1825)</f>
        <v>47000000</v>
      </c>
      <c r="D1823" s="34">
        <f t="shared" ref="D1823:E1823" si="550">SUM(D1824:D1825)</f>
        <v>0</v>
      </c>
      <c r="E1823" s="34">
        <f t="shared" si="550"/>
        <v>0</v>
      </c>
      <c r="F1823" s="35">
        <f t="shared" si="535"/>
        <v>47000000</v>
      </c>
    </row>
    <row r="1824" spans="1:6" ht="15.75">
      <c r="A1824" s="32" t="s">
        <v>645</v>
      </c>
      <c r="B1824" s="33" t="s">
        <v>646</v>
      </c>
      <c r="C1824" s="34">
        <v>12000000</v>
      </c>
      <c r="D1824" s="34">
        <v>0</v>
      </c>
      <c r="E1824" s="34">
        <v>0</v>
      </c>
      <c r="F1824" s="35">
        <f t="shared" si="535"/>
        <v>12000000</v>
      </c>
    </row>
    <row r="1825" spans="1:6" ht="15.75">
      <c r="A1825" s="32" t="s">
        <v>672</v>
      </c>
      <c r="B1825" s="33" t="s">
        <v>673</v>
      </c>
      <c r="C1825" s="34">
        <v>35000000</v>
      </c>
      <c r="D1825" s="34">
        <v>0</v>
      </c>
      <c r="E1825" s="34">
        <v>0</v>
      </c>
      <c r="F1825" s="35">
        <f t="shared" si="535"/>
        <v>35000000</v>
      </c>
    </row>
    <row r="1826" spans="1:6" ht="15.75">
      <c r="A1826" s="32" t="s">
        <v>145</v>
      </c>
      <c r="B1826" s="33" t="s">
        <v>674</v>
      </c>
      <c r="C1826" s="34">
        <f>SUM(C1827:C1830)</f>
        <v>8336436000</v>
      </c>
      <c r="D1826" s="34">
        <f t="shared" ref="D1826:E1826" si="551">SUM(D1827:D1830)</f>
        <v>0</v>
      </c>
      <c r="E1826" s="34">
        <f t="shared" si="551"/>
        <v>0</v>
      </c>
      <c r="F1826" s="35">
        <f t="shared" si="535"/>
        <v>8336436000</v>
      </c>
    </row>
    <row r="1827" spans="1:6" ht="15.75">
      <c r="A1827" s="32" t="s">
        <v>214</v>
      </c>
      <c r="B1827" s="33" t="s">
        <v>215</v>
      </c>
      <c r="C1827" s="34">
        <v>2882020000</v>
      </c>
      <c r="D1827" s="34">
        <v>0</v>
      </c>
      <c r="E1827" s="34">
        <v>0</v>
      </c>
      <c r="F1827" s="35">
        <f t="shared" si="535"/>
        <v>2882020000</v>
      </c>
    </row>
    <row r="1828" spans="1:6" ht="15.75">
      <c r="A1828" s="32" t="s">
        <v>83</v>
      </c>
      <c r="B1828" s="33" t="s">
        <v>84</v>
      </c>
      <c r="C1828" s="34">
        <v>148950000</v>
      </c>
      <c r="D1828" s="34">
        <v>0</v>
      </c>
      <c r="E1828" s="34">
        <v>0</v>
      </c>
      <c r="F1828" s="35">
        <f t="shared" si="535"/>
        <v>148950000</v>
      </c>
    </row>
    <row r="1829" spans="1:6" ht="15.75">
      <c r="A1829" s="32" t="s">
        <v>77</v>
      </c>
      <c r="B1829" s="33" t="s">
        <v>78</v>
      </c>
      <c r="C1829" s="34">
        <v>2072604000</v>
      </c>
      <c r="D1829" s="34">
        <v>0</v>
      </c>
      <c r="E1829" s="34">
        <v>0</v>
      </c>
      <c r="F1829" s="35">
        <f t="shared" si="535"/>
        <v>2072604000</v>
      </c>
    </row>
    <row r="1830" spans="1:6" ht="15.75">
      <c r="A1830" s="32" t="s">
        <v>12</v>
      </c>
      <c r="B1830" s="33" t="s">
        <v>13</v>
      </c>
      <c r="C1830" s="34">
        <v>3232862000</v>
      </c>
      <c r="D1830" s="34">
        <v>0</v>
      </c>
      <c r="E1830" s="34">
        <v>0</v>
      </c>
      <c r="F1830" s="35">
        <f t="shared" si="535"/>
        <v>3232862000</v>
      </c>
    </row>
    <row r="1831" spans="1:6" ht="15.75">
      <c r="A1831" s="32"/>
      <c r="B1831" s="33"/>
      <c r="C1831" s="34" t="e">
        <f>SUM(C1832:C1836)</f>
        <v>#REF!</v>
      </c>
      <c r="D1831" s="34"/>
      <c r="E1831" s="34"/>
      <c r="F1831" s="35"/>
    </row>
    <row r="1832" spans="1:6" ht="15.75">
      <c r="A1832" s="32"/>
      <c r="B1832" s="33" t="s">
        <v>713</v>
      </c>
      <c r="C1832" s="34" t="e">
        <f>'1. TU BIRO I'!#REF!</f>
        <v>#REF!</v>
      </c>
      <c r="D1832" s="34"/>
      <c r="E1832" s="34"/>
      <c r="F1832" s="35"/>
    </row>
    <row r="1833" spans="1:6" ht="15.75">
      <c r="A1833" s="32"/>
      <c r="B1833" s="33" t="s">
        <v>731</v>
      </c>
      <c r="C1833" s="34" t="e">
        <f>#REF!</f>
        <v>#REF!</v>
      </c>
      <c r="D1833" s="34"/>
      <c r="E1833" s="34"/>
      <c r="F1833" s="35"/>
    </row>
    <row r="1834" spans="1:6" ht="15.75">
      <c r="A1834" s="32"/>
      <c r="B1834" s="33" t="s">
        <v>734</v>
      </c>
      <c r="C1834" s="34" t="e">
        <f>#REF!</f>
        <v>#REF!</v>
      </c>
      <c r="D1834" s="34"/>
      <c r="E1834" s="34"/>
      <c r="F1834" s="35"/>
    </row>
    <row r="1835" spans="1:6" ht="15.75">
      <c r="A1835" s="32"/>
      <c r="B1835" s="33" t="s">
        <v>769</v>
      </c>
      <c r="C1835" s="34" t="e">
        <f>#REF!</f>
        <v>#REF!</v>
      </c>
      <c r="D1835" s="34"/>
      <c r="E1835" s="34"/>
      <c r="F1835" s="35"/>
    </row>
    <row r="1836" spans="1:6" ht="15.75">
      <c r="A1836" s="32"/>
      <c r="B1836" s="33" t="s">
        <v>760</v>
      </c>
      <c r="C1836" s="34" t="e">
        <f>#REF!</f>
        <v>#REF!</v>
      </c>
      <c r="D1836" s="34"/>
      <c r="E1836" s="34"/>
      <c r="F1836" s="35"/>
    </row>
    <row r="1837" spans="1:6" ht="15.75">
      <c r="A1837" s="32" t="s">
        <v>147</v>
      </c>
      <c r="B1837" s="33" t="s">
        <v>675</v>
      </c>
      <c r="C1837" s="34">
        <f>SUM(C1838:C1840)</f>
        <v>12092525000</v>
      </c>
      <c r="D1837" s="34">
        <f t="shared" ref="D1837:E1837" si="552">SUM(D1838:D1840)</f>
        <v>0</v>
      </c>
      <c r="E1837" s="34">
        <f t="shared" si="552"/>
        <v>0</v>
      </c>
      <c r="F1837" s="35">
        <f t="shared" si="535"/>
        <v>12092525000</v>
      </c>
    </row>
    <row r="1838" spans="1:6" ht="15.75">
      <c r="A1838" s="32" t="s">
        <v>214</v>
      </c>
      <c r="B1838" s="33" t="s">
        <v>215</v>
      </c>
      <c r="C1838" s="34">
        <v>7016060000</v>
      </c>
      <c r="D1838" s="34">
        <v>0</v>
      </c>
      <c r="E1838" s="34">
        <v>0</v>
      </c>
      <c r="F1838" s="35">
        <f t="shared" si="535"/>
        <v>7016060000</v>
      </c>
    </row>
    <row r="1839" spans="1:6" ht="15.75">
      <c r="A1839" s="32" t="s">
        <v>83</v>
      </c>
      <c r="B1839" s="33" t="s">
        <v>84</v>
      </c>
      <c r="C1839" s="34">
        <v>2612395000</v>
      </c>
      <c r="D1839" s="34">
        <v>0</v>
      </c>
      <c r="E1839" s="34">
        <v>0</v>
      </c>
      <c r="F1839" s="35">
        <f t="shared" si="535"/>
        <v>2612395000</v>
      </c>
    </row>
    <row r="1840" spans="1:6" ht="16.5" thickBot="1">
      <c r="A1840" s="36" t="s">
        <v>676</v>
      </c>
      <c r="B1840" s="37" t="s">
        <v>677</v>
      </c>
      <c r="C1840" s="38">
        <v>2464070000</v>
      </c>
      <c r="D1840" s="38">
        <v>0</v>
      </c>
      <c r="E1840" s="38">
        <v>0</v>
      </c>
      <c r="F1840" s="39">
        <f t="shared" si="535"/>
        <v>2464070000</v>
      </c>
    </row>
    <row r="1841" spans="1:6" ht="15.75">
      <c r="A1841" s="49"/>
      <c r="B1841" s="50"/>
      <c r="C1841" s="51">
        <f>SUM(C1842:C1844)</f>
        <v>1475380000</v>
      </c>
      <c r="D1841" s="51"/>
      <c r="E1841" s="51"/>
      <c r="F1841" s="52"/>
    </row>
    <row r="1842" spans="1:6" ht="15.75">
      <c r="A1842" s="49"/>
      <c r="B1842" s="50" t="s">
        <v>744</v>
      </c>
      <c r="C1842" s="51">
        <f>'4. FPP'!C172</f>
        <v>636276000</v>
      </c>
      <c r="D1842" s="51"/>
      <c r="E1842" s="51"/>
      <c r="F1842" s="52"/>
    </row>
    <row r="1843" spans="1:6">
      <c r="B1843" s="17" t="s">
        <v>745</v>
      </c>
      <c r="C1843" s="18">
        <f>'5. FMP'!C204</f>
        <v>511808000</v>
      </c>
    </row>
    <row r="1844" spans="1:6">
      <c r="B1844" s="17" t="s">
        <v>746</v>
      </c>
      <c r="C1844" s="18">
        <f>'6. FHT'!C131</f>
        <v>327296000</v>
      </c>
    </row>
    <row r="1846" spans="1:6" ht="15.75">
      <c r="E1846" s="16" t="s">
        <v>689</v>
      </c>
    </row>
    <row r="1847" spans="1:6" ht="6" customHeight="1">
      <c r="E1847" s="16"/>
    </row>
    <row r="1848" spans="1:6" ht="15.75">
      <c r="E1848" s="16" t="s">
        <v>686</v>
      </c>
    </row>
    <row r="1849" spans="1:6" ht="15.75">
      <c r="E1849" s="16"/>
    </row>
    <row r="1850" spans="1:6" ht="15.75">
      <c r="E1850" s="16"/>
    </row>
    <row r="1851" spans="1:6" ht="15.75">
      <c r="E1851" s="16"/>
    </row>
    <row r="1852" spans="1:6" ht="15.75">
      <c r="E1852" s="16"/>
    </row>
    <row r="1853" spans="1:6" ht="15.75">
      <c r="E1853" s="16" t="s">
        <v>687</v>
      </c>
    </row>
    <row r="1854" spans="1:6" ht="15.75">
      <c r="E1854" s="16" t="s">
        <v>688</v>
      </c>
    </row>
  </sheetData>
  <mergeCells count="8">
    <mergeCell ref="F5:F7"/>
    <mergeCell ref="A1:F1"/>
    <mergeCell ref="A2:F2"/>
    <mergeCell ref="C6:D6"/>
    <mergeCell ref="E6:E7"/>
    <mergeCell ref="A5:A7"/>
    <mergeCell ref="B5:B7"/>
    <mergeCell ref="C5:E5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6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54"/>
  <sheetViews>
    <sheetView view="pageBreakPreview" zoomScale="80" zoomScaleNormal="85" zoomScaleSheetLayoutView="80" workbookViewId="0">
      <pane xSplit="2" ySplit="9" topLeftCell="C10" activePane="bottomRight" state="frozen"/>
      <selection pane="topRight" activeCell="C1" sqref="C1"/>
      <selection pane="bottomLeft" activeCell="A9" sqref="A9"/>
      <selection pane="bottomRight" activeCell="B30" sqref="B30"/>
    </sheetView>
  </sheetViews>
  <sheetFormatPr defaultRowHeight="15.75"/>
  <cols>
    <col min="1" max="1" width="12.85546875" style="40" customWidth="1"/>
    <col min="2" max="2" width="67.42578125" style="40" customWidth="1"/>
    <col min="3" max="3" width="17.85546875" style="41" customWidth="1"/>
    <col min="4" max="4" width="15.140625" style="2" bestFit="1" customWidth="1"/>
    <col min="5" max="6" width="16.5703125" style="2" customWidth="1"/>
    <col min="7" max="16384" width="9.140625" style="2"/>
  </cols>
  <sheetData>
    <row r="1" spans="1:8" s="42" customFormat="1" ht="18.75">
      <c r="A1" s="731" t="s">
        <v>690</v>
      </c>
      <c r="B1" s="731"/>
      <c r="C1" s="731"/>
      <c r="D1" s="731"/>
      <c r="E1" s="731"/>
      <c r="F1" s="731"/>
      <c r="G1" s="731"/>
    </row>
    <row r="2" spans="1:8" s="42" customFormat="1" ht="18.75">
      <c r="A2" s="727" t="s">
        <v>799</v>
      </c>
      <c r="B2" s="727"/>
      <c r="C2" s="727"/>
      <c r="D2" s="727"/>
      <c r="E2" s="727"/>
      <c r="F2" s="727"/>
      <c r="G2" s="727"/>
    </row>
    <row r="3" spans="1:8" s="42" customFormat="1" ht="18.75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 s="44" customFormat="1">
      <c r="A4" s="67"/>
      <c r="B4" s="67"/>
      <c r="C4" s="67"/>
      <c r="D4" s="67"/>
      <c r="E4" s="67"/>
      <c r="F4" s="67"/>
      <c r="G4" s="67"/>
    </row>
    <row r="5" spans="1:8" s="44" customFormat="1">
      <c r="A5" s="103" t="s">
        <v>792</v>
      </c>
      <c r="B5" s="20"/>
      <c r="C5" s="689">
        <v>689411000</v>
      </c>
      <c r="D5" s="470">
        <f>C5-C9</f>
        <v>0</v>
      </c>
    </row>
    <row r="6" spans="1:8" s="44" customFormat="1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 s="44" customFormat="1">
      <c r="A7" s="735"/>
      <c r="B7" s="736"/>
      <c r="C7" s="736"/>
      <c r="D7" s="735"/>
      <c r="E7" s="735"/>
      <c r="F7" s="735"/>
      <c r="G7" s="735"/>
      <c r="H7" s="546" t="s">
        <v>818</v>
      </c>
    </row>
    <row r="8" spans="1:8" s="44" customFormat="1">
      <c r="A8" s="163">
        <v>1</v>
      </c>
      <c r="B8" s="164">
        <v>2</v>
      </c>
      <c r="C8" s="164">
        <v>3</v>
      </c>
      <c r="D8" s="164">
        <v>4</v>
      </c>
      <c r="E8" s="164">
        <v>5</v>
      </c>
      <c r="F8" s="164">
        <v>6</v>
      </c>
      <c r="G8" s="164">
        <v>7</v>
      </c>
      <c r="H8" s="637" t="s">
        <v>849</v>
      </c>
    </row>
    <row r="9" spans="1:8" s="322" customFormat="1" ht="16.5" thickBot="1">
      <c r="A9" s="327" t="s">
        <v>0</v>
      </c>
      <c r="B9" s="328" t="s">
        <v>1</v>
      </c>
      <c r="C9" s="329">
        <f>SUM(C10,C35)</f>
        <v>689411000</v>
      </c>
      <c r="D9" s="329">
        <f>SUM(D10,D35)</f>
        <v>563890000</v>
      </c>
      <c r="E9" s="329">
        <f t="shared" ref="E9:F9" si="0">SUM(E10,E35)</f>
        <v>0</v>
      </c>
      <c r="F9" s="329">
        <f t="shared" si="0"/>
        <v>125521000</v>
      </c>
      <c r="G9" s="412">
        <f>D9/C9*100%</f>
        <v>0.81793008814770873</v>
      </c>
      <c r="H9" s="686" t="s">
        <v>863</v>
      </c>
    </row>
    <row r="10" spans="1:8" s="376" customFormat="1" ht="30.75" thickBot="1">
      <c r="A10" s="373" t="s">
        <v>105</v>
      </c>
      <c r="B10" s="374" t="s">
        <v>106</v>
      </c>
      <c r="C10" s="375">
        <f>C11</f>
        <v>194025000</v>
      </c>
      <c r="D10" s="375">
        <f>D11</f>
        <v>143584000</v>
      </c>
      <c r="E10" s="375">
        <f t="shared" ref="E10:F10" si="1">E11</f>
        <v>0</v>
      </c>
      <c r="F10" s="375">
        <f t="shared" si="1"/>
        <v>50441000</v>
      </c>
      <c r="G10" s="267">
        <f>D10/C10*100%</f>
        <v>0.74002834686251773</v>
      </c>
    </row>
    <row r="11" spans="1:8" s="403" customFormat="1" ht="16.5" thickTop="1">
      <c r="A11" s="324" t="s">
        <v>331</v>
      </c>
      <c r="B11" s="325" t="s">
        <v>703</v>
      </c>
      <c r="C11" s="326">
        <f t="shared" ref="C11:D11" si="2">SUM(C12,C32)</f>
        <v>194025000</v>
      </c>
      <c r="D11" s="326">
        <f t="shared" si="2"/>
        <v>143584000</v>
      </c>
      <c r="E11" s="326">
        <f t="shared" ref="E11:F11" si="3">SUM(E12,E32)</f>
        <v>0</v>
      </c>
      <c r="F11" s="326">
        <f t="shared" si="3"/>
        <v>50441000</v>
      </c>
      <c r="G11" s="270">
        <f>D11/C11*100%</f>
        <v>0.74002834686251773</v>
      </c>
    </row>
    <row r="12" spans="1:8" s="272" customFormat="1" ht="15">
      <c r="A12" s="239" t="s">
        <v>8</v>
      </c>
      <c r="B12" s="240" t="s">
        <v>333</v>
      </c>
      <c r="C12" s="241">
        <f t="shared" ref="C12:D12" si="4">SUM(C13,C17,C19,C21,C24,C28)</f>
        <v>194025000</v>
      </c>
      <c r="D12" s="241">
        <f t="shared" si="4"/>
        <v>143584000</v>
      </c>
      <c r="E12" s="241">
        <f t="shared" ref="E12:F12" si="5">SUM(E13,E17,E19,E21,E24,E28)</f>
        <v>0</v>
      </c>
      <c r="F12" s="241">
        <f t="shared" si="5"/>
        <v>50441000</v>
      </c>
      <c r="G12" s="413">
        <f>D12/C12*100%</f>
        <v>0.74002834686251773</v>
      </c>
    </row>
    <row r="13" spans="1:8" s="275" customFormat="1" ht="15">
      <c r="A13" s="385" t="s">
        <v>16</v>
      </c>
      <c r="B13" s="386" t="s">
        <v>334</v>
      </c>
      <c r="C13" s="387">
        <f t="shared" ref="C13:D13" si="6">SUM(C14:C16)</f>
        <v>109394000</v>
      </c>
      <c r="D13" s="387">
        <f t="shared" si="6"/>
        <v>86673000</v>
      </c>
      <c r="E13" s="387">
        <f t="shared" ref="E13:F13" si="7">SUM(E14:E16)</f>
        <v>0</v>
      </c>
      <c r="F13" s="387">
        <f t="shared" si="7"/>
        <v>22721000</v>
      </c>
      <c r="G13" s="402">
        <f>D13/C13*100%</f>
        <v>0.7923012231018155</v>
      </c>
    </row>
    <row r="14" spans="1:8" s="394" customFormat="1" ht="15">
      <c r="A14" s="369" t="s">
        <v>10</v>
      </c>
      <c r="B14" s="370" t="s">
        <v>11</v>
      </c>
      <c r="C14" s="472">
        <v>28000000</v>
      </c>
      <c r="D14" s="371">
        <f>'[64]PERPUS - 1292.005.051 A'!$G$21</f>
        <v>23272400</v>
      </c>
      <c r="E14" s="371"/>
      <c r="F14" s="371">
        <f>C14-D14+E14</f>
        <v>4727600</v>
      </c>
      <c r="G14" s="398"/>
    </row>
    <row r="15" spans="1:8" s="394" customFormat="1" ht="15">
      <c r="A15" s="346" t="s">
        <v>10</v>
      </c>
      <c r="B15" s="347" t="s">
        <v>791</v>
      </c>
      <c r="C15" s="348">
        <v>7202000</v>
      </c>
      <c r="D15" s="348">
        <f>'[64]PERPUS - 1292.005.051 A'!$G$42</f>
        <v>7200000</v>
      </c>
      <c r="E15" s="348"/>
      <c r="F15" s="348">
        <f>C15-D15+E15</f>
        <v>2000</v>
      </c>
      <c r="G15" s="399"/>
    </row>
    <row r="16" spans="1:8" s="394" customFormat="1" ht="15">
      <c r="A16" s="418" t="s">
        <v>12</v>
      </c>
      <c r="B16" s="419" t="s">
        <v>13</v>
      </c>
      <c r="C16" s="703">
        <v>74192000</v>
      </c>
      <c r="D16" s="420">
        <f>'[64]PERPUS - 1292.005.051 A'!$G$72</f>
        <v>56200600</v>
      </c>
      <c r="E16" s="420"/>
      <c r="F16" s="420">
        <f>C16-D16+E16</f>
        <v>17991400</v>
      </c>
      <c r="G16" s="411"/>
    </row>
    <row r="17" spans="1:7" s="275" customFormat="1" ht="15">
      <c r="A17" s="385" t="s">
        <v>18</v>
      </c>
      <c r="B17" s="386" t="s">
        <v>335</v>
      </c>
      <c r="C17" s="387">
        <f t="shared" ref="C17:F17" si="8">C18</f>
        <v>58500000</v>
      </c>
      <c r="D17" s="387">
        <f t="shared" si="8"/>
        <v>46480000</v>
      </c>
      <c r="E17" s="387">
        <f t="shared" si="8"/>
        <v>0</v>
      </c>
      <c r="F17" s="387">
        <f t="shared" si="8"/>
        <v>12020000</v>
      </c>
      <c r="G17" s="402">
        <f>D17/C17*100%</f>
        <v>0.7945299145299145</v>
      </c>
    </row>
    <row r="18" spans="1:7" s="394" customFormat="1" ht="15">
      <c r="A18" s="369" t="s">
        <v>10</v>
      </c>
      <c r="B18" s="370" t="s">
        <v>11</v>
      </c>
      <c r="C18" s="702">
        <v>58500000</v>
      </c>
      <c r="D18" s="371">
        <f>'[64]PERPUS - 1292.005.051 B'!$G$21</f>
        <v>46480000</v>
      </c>
      <c r="E18" s="371"/>
      <c r="F18" s="371">
        <f>C18-D18+E18</f>
        <v>12020000</v>
      </c>
      <c r="G18" s="398"/>
    </row>
    <row r="19" spans="1:7" s="275" customFormat="1" ht="15">
      <c r="A19" s="385" t="s">
        <v>42</v>
      </c>
      <c r="B19" s="386" t="s">
        <v>336</v>
      </c>
      <c r="C19" s="387">
        <f t="shared" ref="C19:F19" si="9">C20</f>
        <v>12800000</v>
      </c>
      <c r="D19" s="387">
        <f t="shared" si="9"/>
        <v>6400000</v>
      </c>
      <c r="E19" s="387">
        <f t="shared" si="9"/>
        <v>0</v>
      </c>
      <c r="F19" s="387">
        <f t="shared" si="9"/>
        <v>6400000</v>
      </c>
      <c r="G19" s="402">
        <f>D19/C19*100%</f>
        <v>0.5</v>
      </c>
    </row>
    <row r="20" spans="1:7" s="394" customFormat="1" ht="15">
      <c r="A20" s="369" t="s">
        <v>10</v>
      </c>
      <c r="B20" s="370" t="s">
        <v>11</v>
      </c>
      <c r="C20" s="371">
        <v>12800000</v>
      </c>
      <c r="D20" s="371">
        <f>'[64]PERPUS - 1292.005.051 C'!$G$21</f>
        <v>6400000</v>
      </c>
      <c r="E20" s="371"/>
      <c r="F20" s="371">
        <f>C20-D20+E20</f>
        <v>6400000</v>
      </c>
      <c r="G20" s="398"/>
    </row>
    <row r="21" spans="1:7" s="275" customFormat="1" ht="30">
      <c r="A21" s="385" t="s">
        <v>44</v>
      </c>
      <c r="B21" s="386" t="s">
        <v>337</v>
      </c>
      <c r="C21" s="387">
        <f t="shared" ref="C21:D21" si="10">SUM(C22:C23)</f>
        <v>0</v>
      </c>
      <c r="D21" s="387">
        <f t="shared" si="10"/>
        <v>0</v>
      </c>
      <c r="E21" s="387">
        <f t="shared" ref="E21:F21" si="11">SUM(E22:E23)</f>
        <v>0</v>
      </c>
      <c r="F21" s="387">
        <f t="shared" si="11"/>
        <v>0</v>
      </c>
      <c r="G21" s="402" t="e">
        <f>D21/C21*100%</f>
        <v>#DIV/0!</v>
      </c>
    </row>
    <row r="22" spans="1:7" s="394" customFormat="1" ht="15">
      <c r="A22" s="369" t="s">
        <v>28</v>
      </c>
      <c r="B22" s="370" t="s">
        <v>29</v>
      </c>
      <c r="C22" s="553">
        <v>0</v>
      </c>
      <c r="D22" s="371"/>
      <c r="E22" s="371"/>
      <c r="F22" s="371">
        <f>C22-D22+E22</f>
        <v>0</v>
      </c>
      <c r="G22" s="398"/>
    </row>
    <row r="23" spans="1:7" s="394" customFormat="1" ht="15">
      <c r="A23" s="418" t="s">
        <v>12</v>
      </c>
      <c r="B23" s="419" t="s">
        <v>13</v>
      </c>
      <c r="C23" s="562">
        <v>0</v>
      </c>
      <c r="D23" s="420"/>
      <c r="E23" s="420"/>
      <c r="F23" s="420">
        <f>C23-D23+E23</f>
        <v>0</v>
      </c>
      <c r="G23" s="411"/>
    </row>
    <row r="24" spans="1:7" s="275" customFormat="1" ht="30">
      <c r="A24" s="385" t="s">
        <v>46</v>
      </c>
      <c r="B24" s="386" t="s">
        <v>338</v>
      </c>
      <c r="C24" s="387">
        <f t="shared" ref="C24:D24" si="12">SUM(C25:C27)</f>
        <v>4031000</v>
      </c>
      <c r="D24" s="387">
        <f t="shared" si="12"/>
        <v>4031000</v>
      </c>
      <c r="E24" s="387">
        <f t="shared" ref="E24:F24" si="13">SUM(E25:E27)</f>
        <v>0</v>
      </c>
      <c r="F24" s="387">
        <f t="shared" si="13"/>
        <v>0</v>
      </c>
      <c r="G24" s="402">
        <f>D24/C24*100%</f>
        <v>1</v>
      </c>
    </row>
    <row r="25" spans="1:7" s="394" customFormat="1" ht="15">
      <c r="A25" s="369" t="s">
        <v>10</v>
      </c>
      <c r="B25" s="370" t="s">
        <v>11</v>
      </c>
      <c r="C25" s="553">
        <v>0</v>
      </c>
      <c r="D25" s="371"/>
      <c r="E25" s="371"/>
      <c r="F25" s="371">
        <f>C25-D25+E25</f>
        <v>0</v>
      </c>
      <c r="G25" s="398"/>
    </row>
    <row r="26" spans="1:7" s="394" customFormat="1" ht="15">
      <c r="A26" s="346" t="s">
        <v>33</v>
      </c>
      <c r="B26" s="347" t="s">
        <v>34</v>
      </c>
      <c r="C26" s="551">
        <v>0</v>
      </c>
      <c r="D26" s="348"/>
      <c r="E26" s="348"/>
      <c r="F26" s="348">
        <f>C26-D26+E26</f>
        <v>0</v>
      </c>
      <c r="G26" s="399"/>
    </row>
    <row r="27" spans="1:7" s="394" customFormat="1" ht="15">
      <c r="A27" s="418" t="s">
        <v>12</v>
      </c>
      <c r="B27" s="419" t="s">
        <v>13</v>
      </c>
      <c r="C27" s="562">
        <v>4031000</v>
      </c>
      <c r="D27" s="420">
        <f>'[64]PERPUS - 1292.005.051 E'!$G$63</f>
        <v>4031000</v>
      </c>
      <c r="E27" s="420"/>
      <c r="F27" s="420">
        <f>C27-D27+E27</f>
        <v>0</v>
      </c>
      <c r="G27" s="411"/>
    </row>
    <row r="28" spans="1:7" s="275" customFormat="1" ht="30">
      <c r="A28" s="385" t="s">
        <v>54</v>
      </c>
      <c r="B28" s="386" t="s">
        <v>339</v>
      </c>
      <c r="C28" s="387">
        <f t="shared" ref="C28:D28" si="14">SUM(C29:C31)</f>
        <v>9300000</v>
      </c>
      <c r="D28" s="387">
        <f t="shared" si="14"/>
        <v>0</v>
      </c>
      <c r="E28" s="387">
        <f t="shared" ref="E28:F28" si="15">SUM(E29:E31)</f>
        <v>0</v>
      </c>
      <c r="F28" s="387">
        <f t="shared" si="15"/>
        <v>9300000</v>
      </c>
      <c r="G28" s="402">
        <f>D28/C28*100%</f>
        <v>0</v>
      </c>
    </row>
    <row r="29" spans="1:7" s="394" customFormat="1" ht="15">
      <c r="A29" s="369" t="s">
        <v>10</v>
      </c>
      <c r="B29" s="370" t="s">
        <v>11</v>
      </c>
      <c r="C29" s="472">
        <v>9300000</v>
      </c>
      <c r="D29" s="371"/>
      <c r="E29" s="371"/>
      <c r="F29" s="371">
        <f>C29-D29+E29</f>
        <v>9300000</v>
      </c>
      <c r="G29" s="398"/>
    </row>
    <row r="30" spans="1:7" s="394" customFormat="1" ht="15">
      <c r="A30" s="346" t="s">
        <v>33</v>
      </c>
      <c r="B30" s="347" t="s">
        <v>34</v>
      </c>
      <c r="C30" s="656">
        <v>0</v>
      </c>
      <c r="D30" s="348"/>
      <c r="E30" s="348"/>
      <c r="F30" s="348">
        <f>C30-D30+E30</f>
        <v>0</v>
      </c>
      <c r="G30" s="399"/>
    </row>
    <row r="31" spans="1:7" s="394" customFormat="1" ht="15">
      <c r="A31" s="346" t="s">
        <v>12</v>
      </c>
      <c r="B31" s="347" t="s">
        <v>13</v>
      </c>
      <c r="C31" s="656">
        <v>0</v>
      </c>
      <c r="D31" s="348"/>
      <c r="E31" s="348"/>
      <c r="F31" s="348">
        <f>C31-D31+E31</f>
        <v>0</v>
      </c>
      <c r="G31" s="399"/>
    </row>
    <row r="32" spans="1:7" s="272" customFormat="1" ht="15">
      <c r="A32" s="404" t="s">
        <v>14</v>
      </c>
      <c r="B32" s="405" t="s">
        <v>340</v>
      </c>
      <c r="C32" s="406">
        <f t="shared" ref="C32:F32" si="16">C33</f>
        <v>0</v>
      </c>
      <c r="D32" s="406">
        <f t="shared" si="16"/>
        <v>0</v>
      </c>
      <c r="E32" s="406">
        <f t="shared" si="16"/>
        <v>0</v>
      </c>
      <c r="F32" s="406">
        <f t="shared" si="16"/>
        <v>0</v>
      </c>
      <c r="G32" s="413" t="e">
        <f>D32/C32*100%</f>
        <v>#DIV/0!</v>
      </c>
    </row>
    <row r="33" spans="1:7" s="394" customFormat="1" ht="15">
      <c r="A33" s="366" t="s">
        <v>239</v>
      </c>
      <c r="B33" s="367" t="s">
        <v>240</v>
      </c>
      <c r="C33" s="552">
        <v>0</v>
      </c>
      <c r="D33" s="368"/>
      <c r="E33" s="368"/>
      <c r="F33" s="368">
        <f>C33-D33+E33</f>
        <v>0</v>
      </c>
      <c r="G33" s="397"/>
    </row>
    <row r="34" spans="1:7" ht="15">
      <c r="A34" s="356"/>
      <c r="B34" s="357"/>
      <c r="C34" s="358"/>
      <c r="D34" s="358"/>
      <c r="E34" s="358"/>
      <c r="F34" s="358"/>
      <c r="G34" s="400"/>
    </row>
    <row r="35" spans="1:7" s="384" customFormat="1" ht="16.5" thickBot="1">
      <c r="A35" s="381" t="s">
        <v>561</v>
      </c>
      <c r="B35" s="382" t="s">
        <v>562</v>
      </c>
      <c r="C35" s="383">
        <f t="shared" ref="C35:F36" si="17">SUM(C36)</f>
        <v>495386000</v>
      </c>
      <c r="D35" s="383">
        <f t="shared" si="17"/>
        <v>420306000</v>
      </c>
      <c r="E35" s="383">
        <f t="shared" si="17"/>
        <v>0</v>
      </c>
      <c r="F35" s="383">
        <f t="shared" si="17"/>
        <v>75080000</v>
      </c>
      <c r="G35" s="267">
        <f>D35/C35*100%</f>
        <v>0.84844141739976509</v>
      </c>
    </row>
    <row r="36" spans="1:7" s="403" customFormat="1" ht="16.5" thickTop="1">
      <c r="A36" s="324" t="s">
        <v>593</v>
      </c>
      <c r="B36" s="325" t="s">
        <v>700</v>
      </c>
      <c r="C36" s="326">
        <f t="shared" si="17"/>
        <v>495386000</v>
      </c>
      <c r="D36" s="326">
        <f t="shared" si="17"/>
        <v>420306000</v>
      </c>
      <c r="E36" s="326">
        <f t="shared" si="17"/>
        <v>0</v>
      </c>
      <c r="F36" s="326">
        <f t="shared" si="17"/>
        <v>75080000</v>
      </c>
      <c r="G36" s="270">
        <f>D36/C36*100%</f>
        <v>0.84844141739976509</v>
      </c>
    </row>
    <row r="37" spans="1:7" s="272" customFormat="1" ht="15">
      <c r="A37" s="239" t="s">
        <v>630</v>
      </c>
      <c r="B37" s="240" t="s">
        <v>631</v>
      </c>
      <c r="C37" s="241">
        <f>SUM(C38,C40)</f>
        <v>495386000</v>
      </c>
      <c r="D37" s="241">
        <f>SUM(D38,D40)</f>
        <v>420306000</v>
      </c>
      <c r="E37" s="241">
        <f t="shared" ref="E37:F37" si="18">SUM(E38,E40)</f>
        <v>0</v>
      </c>
      <c r="F37" s="241">
        <f t="shared" si="18"/>
        <v>75080000</v>
      </c>
      <c r="G37" s="413">
        <f>D37/C37*100%</f>
        <v>0.84844141739976509</v>
      </c>
    </row>
    <row r="38" spans="1:7" s="275" customFormat="1" ht="15">
      <c r="A38" s="385" t="s">
        <v>16</v>
      </c>
      <c r="B38" s="386" t="s">
        <v>632</v>
      </c>
      <c r="C38" s="387">
        <f>SUM(C39:C39)</f>
        <v>15200000</v>
      </c>
      <c r="D38" s="387">
        <f>SUM(D39:D39)</f>
        <v>7600000</v>
      </c>
      <c r="E38" s="387">
        <f t="shared" ref="E38:F38" si="19">SUM(E39:E39)</f>
        <v>0</v>
      </c>
      <c r="F38" s="387">
        <f t="shared" si="19"/>
        <v>7600000</v>
      </c>
      <c r="G38" s="402">
        <f>D38/C38*100%</f>
        <v>0.5</v>
      </c>
    </row>
    <row r="39" spans="1:7" s="394" customFormat="1" ht="15">
      <c r="A39" s="337" t="s">
        <v>635</v>
      </c>
      <c r="B39" s="338" t="s">
        <v>636</v>
      </c>
      <c r="C39" s="339">
        <v>15200000</v>
      </c>
      <c r="D39" s="339">
        <f>'[65]PERPUS - 1294.994.002 A'!$G$21</f>
        <v>7600000</v>
      </c>
      <c r="E39" s="339"/>
      <c r="F39" s="339">
        <f>C39-D39+E39</f>
        <v>7600000</v>
      </c>
      <c r="G39" s="395"/>
    </row>
    <row r="40" spans="1:7" s="275" customFormat="1" ht="15">
      <c r="A40" s="385" t="s">
        <v>54</v>
      </c>
      <c r="B40" s="386" t="s">
        <v>647</v>
      </c>
      <c r="C40" s="387">
        <f>SUM(C41:C42)</f>
        <v>480186000</v>
      </c>
      <c r="D40" s="387">
        <f>SUM(D41:D42)</f>
        <v>412706000</v>
      </c>
      <c r="E40" s="387">
        <f t="shared" ref="E40:F40" si="20">SUM(E41:E42)</f>
        <v>0</v>
      </c>
      <c r="F40" s="387">
        <f t="shared" si="20"/>
        <v>67480000</v>
      </c>
      <c r="G40" s="402">
        <f>D40/C40*100%</f>
        <v>0.85947112160704398</v>
      </c>
    </row>
    <row r="41" spans="1:7" s="394" customFormat="1" ht="15">
      <c r="A41" s="369" t="s">
        <v>645</v>
      </c>
      <c r="B41" s="370" t="s">
        <v>646</v>
      </c>
      <c r="C41" s="371">
        <v>290186000</v>
      </c>
      <c r="D41" s="371">
        <f>'[65]PERPUS - 1294.994.002 F'!$G$21</f>
        <v>223706000</v>
      </c>
      <c r="E41" s="371"/>
      <c r="F41" s="371">
        <f>C41-D41+E41</f>
        <v>66480000</v>
      </c>
      <c r="G41" s="398"/>
    </row>
    <row r="42" spans="1:7" s="394" customFormat="1" ht="15">
      <c r="A42" s="407" t="s">
        <v>637</v>
      </c>
      <c r="B42" s="408" t="s">
        <v>638</v>
      </c>
      <c r="C42" s="409">
        <v>190000000</v>
      </c>
      <c r="D42" s="409">
        <f>'[65]PERPUS - 1294.994.002 F'!$G$42</f>
        <v>189000000</v>
      </c>
      <c r="E42" s="409"/>
      <c r="F42" s="409">
        <f>C42-D42+E42</f>
        <v>1000000</v>
      </c>
      <c r="G42" s="410"/>
    </row>
    <row r="47" spans="1:7" ht="6" customHeight="1"/>
    <row r="51" spans="1:2" s="41" customFormat="1">
      <c r="A51" s="40"/>
      <c r="B51" s="40"/>
    </row>
    <row r="52" spans="1:2" s="41" customFormat="1">
      <c r="A52" s="40"/>
      <c r="B52" s="40"/>
    </row>
    <row r="53" spans="1:2" s="41" customFormat="1">
      <c r="A53" s="40"/>
      <c r="B53" s="40"/>
    </row>
    <row r="54" spans="1:2" s="41" customFormat="1">
      <c r="A54" s="40"/>
      <c r="B54" s="40"/>
    </row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6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51"/>
  <sheetViews>
    <sheetView view="pageBreakPreview" zoomScale="80" zoomScaleNormal="85" zoomScaleSheetLayoutView="80" workbookViewId="0">
      <selection activeCell="H8" sqref="H8"/>
    </sheetView>
  </sheetViews>
  <sheetFormatPr defaultRowHeight="15.75"/>
  <cols>
    <col min="1" max="1" width="12.85546875" style="40" customWidth="1"/>
    <col min="2" max="2" width="67.42578125" style="40" customWidth="1"/>
    <col min="3" max="3" width="15.140625" style="41" bestFit="1" customWidth="1"/>
    <col min="4" max="4" width="15.7109375" style="44" customWidth="1"/>
    <col min="5" max="5" width="22" style="44" customWidth="1"/>
    <col min="6" max="6" width="14.5703125" style="44" customWidth="1"/>
    <col min="7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67"/>
      <c r="B4" s="67"/>
      <c r="C4" s="67"/>
      <c r="D4" s="67"/>
      <c r="E4" s="67"/>
      <c r="F4" s="67"/>
      <c r="G4" s="67"/>
    </row>
    <row r="5" spans="1:8">
      <c r="A5" s="103" t="s">
        <v>790</v>
      </c>
      <c r="B5" s="20"/>
      <c r="C5" s="560">
        <v>269453000</v>
      </c>
      <c r="D5" s="470">
        <f>C5-C9</f>
        <v>0</v>
      </c>
    </row>
    <row r="6" spans="1:8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>
      <c r="A7" s="735"/>
      <c r="B7" s="736"/>
      <c r="C7" s="736"/>
      <c r="D7" s="735"/>
      <c r="E7" s="735"/>
      <c r="F7" s="735"/>
      <c r="G7" s="735"/>
      <c r="H7" s="546" t="s">
        <v>818</v>
      </c>
    </row>
    <row r="8" spans="1:8">
      <c r="A8" s="163">
        <v>1</v>
      </c>
      <c r="B8" s="164">
        <v>2</v>
      </c>
      <c r="C8" s="164">
        <v>3</v>
      </c>
      <c r="D8" s="164">
        <v>4</v>
      </c>
      <c r="E8" s="164">
        <v>5</v>
      </c>
      <c r="F8" s="164">
        <v>6</v>
      </c>
      <c r="G8" s="164">
        <v>7</v>
      </c>
    </row>
    <row r="9" spans="1:8" s="258" customFormat="1" thickBot="1">
      <c r="A9" s="327" t="s">
        <v>0</v>
      </c>
      <c r="B9" s="328" t="s">
        <v>1</v>
      </c>
      <c r="C9" s="329">
        <f>SUM(C10,C35)</f>
        <v>269453000</v>
      </c>
      <c r="D9" s="329">
        <f>SUM(D10,D35)</f>
        <v>248705850</v>
      </c>
      <c r="E9" s="329">
        <f t="shared" ref="E9:F9" si="0">SUM(E10,E35)</f>
        <v>0</v>
      </c>
      <c r="F9" s="329">
        <f t="shared" si="0"/>
        <v>20747150</v>
      </c>
      <c r="G9" s="412">
        <f>D9/C9*100%</f>
        <v>0.92300271290354907</v>
      </c>
    </row>
    <row r="10" spans="1:8" s="376" customFormat="1" ht="30.75" thickBot="1">
      <c r="A10" s="373" t="s">
        <v>105</v>
      </c>
      <c r="B10" s="374" t="s">
        <v>106</v>
      </c>
      <c r="C10" s="375">
        <f t="shared" ref="C10:F11" si="1">C11</f>
        <v>254253000</v>
      </c>
      <c r="D10" s="375">
        <f t="shared" si="1"/>
        <v>233506850</v>
      </c>
      <c r="E10" s="375">
        <f t="shared" si="1"/>
        <v>0</v>
      </c>
      <c r="F10" s="375">
        <f t="shared" si="1"/>
        <v>20746150</v>
      </c>
      <c r="G10" s="267">
        <f>D10/C10*100%</f>
        <v>0.91840351932917208</v>
      </c>
    </row>
    <row r="11" spans="1:8" s="271" customFormat="1" ht="16.5" thickTop="1">
      <c r="A11" s="324" t="s">
        <v>384</v>
      </c>
      <c r="B11" s="325" t="s">
        <v>706</v>
      </c>
      <c r="C11" s="326">
        <f t="shared" si="1"/>
        <v>254253000</v>
      </c>
      <c r="D11" s="326">
        <f t="shared" si="1"/>
        <v>233506850</v>
      </c>
      <c r="E11" s="326">
        <f t="shared" si="1"/>
        <v>0</v>
      </c>
      <c r="F11" s="326">
        <f t="shared" si="1"/>
        <v>20746150</v>
      </c>
      <c r="G11" s="270">
        <f>D11/C11*100%</f>
        <v>0.91840351932917208</v>
      </c>
    </row>
    <row r="12" spans="1:8" s="272" customFormat="1" ht="15">
      <c r="A12" s="239" t="s">
        <v>8</v>
      </c>
      <c r="B12" s="240" t="s">
        <v>386</v>
      </c>
      <c r="C12" s="241">
        <f t="shared" ref="C12:D12" si="2">SUM(C13,C16,C20,C24,C30)</f>
        <v>254253000</v>
      </c>
      <c r="D12" s="241">
        <f t="shared" si="2"/>
        <v>233506850</v>
      </c>
      <c r="E12" s="241">
        <f t="shared" ref="E12:F12" si="3">SUM(E13,E16,E20,E24,E30)</f>
        <v>0</v>
      </c>
      <c r="F12" s="241">
        <f t="shared" si="3"/>
        <v>20746150</v>
      </c>
      <c r="G12" s="401">
        <f>D12/C12*100%</f>
        <v>0.91840351932917208</v>
      </c>
    </row>
    <row r="13" spans="1:8" s="275" customFormat="1" ht="15">
      <c r="A13" s="385" t="s">
        <v>16</v>
      </c>
      <c r="B13" s="386" t="s">
        <v>387</v>
      </c>
      <c r="C13" s="387">
        <f t="shared" ref="C13:D13" si="4">SUM(C14:C15)</f>
        <v>46400000</v>
      </c>
      <c r="D13" s="387">
        <f t="shared" si="4"/>
        <v>34158800</v>
      </c>
      <c r="E13" s="387">
        <f t="shared" ref="E13:F13" si="5">SUM(E14:E15)</f>
        <v>0</v>
      </c>
      <c r="F13" s="387">
        <f t="shared" si="5"/>
        <v>12241200</v>
      </c>
      <c r="G13" s="402">
        <f>D13/C13*100%</f>
        <v>0.73618103448275862</v>
      </c>
    </row>
    <row r="14" spans="1:8">
      <c r="A14" s="369" t="s">
        <v>10</v>
      </c>
      <c r="B14" s="370" t="s">
        <v>11</v>
      </c>
      <c r="C14" s="371">
        <v>21500000</v>
      </c>
      <c r="D14" s="371">
        <f>'[66]LAB BHS - 1292.008.051 A'!$G$21</f>
        <v>21499800</v>
      </c>
      <c r="E14" s="371"/>
      <c r="F14" s="371">
        <f>C14-D14+E14</f>
        <v>200</v>
      </c>
      <c r="G14" s="398"/>
    </row>
    <row r="15" spans="1:8">
      <c r="A15" s="418" t="s">
        <v>12</v>
      </c>
      <c r="B15" s="419" t="s">
        <v>13</v>
      </c>
      <c r="C15" s="420">
        <v>24900000</v>
      </c>
      <c r="D15" s="420">
        <f>'[66]LAB BHS - 1292.008.051 A'!$G$42</f>
        <v>12659000</v>
      </c>
      <c r="E15" s="420"/>
      <c r="F15" s="420">
        <f>C15-D15+E15</f>
        <v>12241000</v>
      </c>
      <c r="G15" s="411"/>
    </row>
    <row r="16" spans="1:8" s="275" customFormat="1" ht="30">
      <c r="A16" s="385" t="s">
        <v>18</v>
      </c>
      <c r="B16" s="386" t="s">
        <v>388</v>
      </c>
      <c r="C16" s="387">
        <f t="shared" ref="C16:D16" si="6">SUM(C17:C19)</f>
        <v>87313000</v>
      </c>
      <c r="D16" s="387">
        <f t="shared" si="6"/>
        <v>78829500</v>
      </c>
      <c r="E16" s="387">
        <f t="shared" ref="E16:F16" si="7">SUM(E17:E19)</f>
        <v>0</v>
      </c>
      <c r="F16" s="387">
        <f t="shared" si="7"/>
        <v>8483500</v>
      </c>
      <c r="G16" s="402">
        <f>D16/C16*100%</f>
        <v>0.90283806535109323</v>
      </c>
    </row>
    <row r="17" spans="1:7">
      <c r="A17" s="369" t="s">
        <v>10</v>
      </c>
      <c r="B17" s="370" t="s">
        <v>11</v>
      </c>
      <c r="C17" s="472">
        <v>22479000</v>
      </c>
      <c r="D17" s="371">
        <f>'[67]LAB BHS - 1292.008.051 B'!$G$21</f>
        <v>22419500</v>
      </c>
      <c r="E17" s="371"/>
      <c r="F17" s="371">
        <f>C17-D17+E17</f>
        <v>59500</v>
      </c>
      <c r="G17" s="398"/>
    </row>
    <row r="18" spans="1:7">
      <c r="A18" s="346" t="s">
        <v>28</v>
      </c>
      <c r="B18" s="347" t="s">
        <v>29</v>
      </c>
      <c r="C18" s="473">
        <v>52250000</v>
      </c>
      <c r="D18" s="348">
        <f>'[67]LAB BHS - 1292.008.051 B'!$G$42</f>
        <v>52170000</v>
      </c>
      <c r="E18" s="348"/>
      <c r="F18" s="348">
        <f>C18-D18+E18</f>
        <v>80000</v>
      </c>
      <c r="G18" s="399"/>
    </row>
    <row r="19" spans="1:7">
      <c r="A19" s="418" t="s">
        <v>12</v>
      </c>
      <c r="B19" s="419" t="s">
        <v>13</v>
      </c>
      <c r="C19" s="420">
        <v>12584000</v>
      </c>
      <c r="D19" s="420">
        <f>'[66]LAB BHS - 1292.008.051 B'!$G$63</f>
        <v>4240000</v>
      </c>
      <c r="E19" s="420"/>
      <c r="F19" s="420">
        <f>C19-D19+E19</f>
        <v>8344000</v>
      </c>
      <c r="G19" s="411"/>
    </row>
    <row r="20" spans="1:7" s="275" customFormat="1" ht="30">
      <c r="A20" s="385" t="s">
        <v>42</v>
      </c>
      <c r="B20" s="386" t="s">
        <v>389</v>
      </c>
      <c r="C20" s="387">
        <f t="shared" ref="C20:D20" si="8">SUM(C21:C23)</f>
        <v>87560000</v>
      </c>
      <c r="D20" s="387">
        <f t="shared" si="8"/>
        <v>87538550</v>
      </c>
      <c r="E20" s="387">
        <f t="shared" ref="E20:F20" si="9">SUM(E21:E23)</f>
        <v>0</v>
      </c>
      <c r="F20" s="387">
        <f t="shared" si="9"/>
        <v>21450</v>
      </c>
      <c r="G20" s="402">
        <f>D20/C20*100%</f>
        <v>0.99975502512562819</v>
      </c>
    </row>
    <row r="21" spans="1:7">
      <c r="A21" s="369" t="s">
        <v>10</v>
      </c>
      <c r="B21" s="370" t="s">
        <v>11</v>
      </c>
      <c r="C21" s="472">
        <v>17300000</v>
      </c>
      <c r="D21" s="371">
        <f>'[67]LAB BHS - 1292.008.051 C'!$G$21</f>
        <v>17299550</v>
      </c>
      <c r="E21" s="371"/>
      <c r="F21" s="371">
        <f>C21-D21+E21</f>
        <v>450</v>
      </c>
      <c r="G21" s="398"/>
    </row>
    <row r="22" spans="1:7">
      <c r="A22" s="346" t="s">
        <v>28</v>
      </c>
      <c r="B22" s="347" t="s">
        <v>29</v>
      </c>
      <c r="C22" s="473">
        <v>37500000</v>
      </c>
      <c r="D22" s="348">
        <f>'[67]LAB BHS - 1292.008.051 C'!$G$42</f>
        <v>37500000</v>
      </c>
      <c r="E22" s="348"/>
      <c r="F22" s="348">
        <f>C22-D22+E22</f>
        <v>0</v>
      </c>
      <c r="G22" s="399"/>
    </row>
    <row r="23" spans="1:7">
      <c r="A23" s="418" t="s">
        <v>12</v>
      </c>
      <c r="B23" s="419" t="s">
        <v>13</v>
      </c>
      <c r="C23" s="420">
        <v>32760000</v>
      </c>
      <c r="D23" s="420">
        <f>'[67]LAB BHS - 1292.008.051 C'!$G$63</f>
        <v>32739000</v>
      </c>
      <c r="E23" s="420"/>
      <c r="F23" s="420">
        <f>C23-D23+E23</f>
        <v>21000</v>
      </c>
      <c r="G23" s="411"/>
    </row>
    <row r="24" spans="1:7" s="275" customFormat="1" ht="15">
      <c r="A24" s="385" t="s">
        <v>44</v>
      </c>
      <c r="B24" s="386" t="s">
        <v>390</v>
      </c>
      <c r="C24" s="387">
        <f t="shared" ref="C24:D24" si="10">SUM(C25:C29)</f>
        <v>32980000</v>
      </c>
      <c r="D24" s="387">
        <f t="shared" si="10"/>
        <v>32980000</v>
      </c>
      <c r="E24" s="387">
        <f t="shared" ref="E24:F24" si="11">SUM(E25:E29)</f>
        <v>0</v>
      </c>
      <c r="F24" s="387">
        <f t="shared" si="11"/>
        <v>0</v>
      </c>
      <c r="G24" s="402">
        <f>D24/C24*100%</f>
        <v>1</v>
      </c>
    </row>
    <row r="25" spans="1:7">
      <c r="A25" s="369" t="s">
        <v>10</v>
      </c>
      <c r="B25" s="370" t="s">
        <v>11</v>
      </c>
      <c r="C25" s="553">
        <v>12270000</v>
      </c>
      <c r="D25" s="371">
        <f>'[66]LAB BHS - 1292.008.051 D'!$G$21</f>
        <v>12270000</v>
      </c>
      <c r="E25" s="371"/>
      <c r="F25" s="371">
        <f>C25-D25+E25</f>
        <v>0</v>
      </c>
      <c r="G25" s="398"/>
    </row>
    <row r="26" spans="1:7">
      <c r="A26" s="346" t="s">
        <v>28</v>
      </c>
      <c r="B26" s="347" t="s">
        <v>29</v>
      </c>
      <c r="C26" s="551">
        <v>0</v>
      </c>
      <c r="D26" s="348"/>
      <c r="E26" s="348"/>
      <c r="F26" s="348">
        <f>C26-D26+E26</f>
        <v>0</v>
      </c>
      <c r="G26" s="399"/>
    </row>
    <row r="27" spans="1:7">
      <c r="A27" s="346" t="s">
        <v>77</v>
      </c>
      <c r="B27" s="347" t="s">
        <v>78</v>
      </c>
      <c r="C27" s="551">
        <v>5500000</v>
      </c>
      <c r="D27" s="348">
        <f>'[66]LAB BHS - 1292.008.051 D'!$G$63</f>
        <v>5500000</v>
      </c>
      <c r="E27" s="348"/>
      <c r="F27" s="348">
        <f>C27-D27+E27</f>
        <v>0</v>
      </c>
      <c r="G27" s="399"/>
    </row>
    <row r="28" spans="1:7">
      <c r="A28" s="346" t="s">
        <v>101</v>
      </c>
      <c r="B28" s="347" t="s">
        <v>102</v>
      </c>
      <c r="C28" s="551">
        <v>0</v>
      </c>
      <c r="D28" s="348"/>
      <c r="E28" s="348"/>
      <c r="F28" s="348">
        <f>C28-D28+E28</f>
        <v>0</v>
      </c>
      <c r="G28" s="399"/>
    </row>
    <row r="29" spans="1:7">
      <c r="A29" s="418" t="s">
        <v>12</v>
      </c>
      <c r="B29" s="419" t="s">
        <v>13</v>
      </c>
      <c r="C29" s="562">
        <v>15210000</v>
      </c>
      <c r="D29" s="420">
        <f>'[66]LAB BHS - 1292.008.051 D'!$G$105</f>
        <v>15210000</v>
      </c>
      <c r="E29" s="420"/>
      <c r="F29" s="420">
        <f>C29-D29+E29</f>
        <v>0</v>
      </c>
      <c r="G29" s="411"/>
    </row>
    <row r="30" spans="1:7" s="275" customFormat="1" ht="15">
      <c r="A30" s="385" t="s">
        <v>46</v>
      </c>
      <c r="B30" s="386" t="s">
        <v>391</v>
      </c>
      <c r="C30" s="387">
        <f t="shared" ref="C30:D30" si="12">SUM(C31:C33)</f>
        <v>0</v>
      </c>
      <c r="D30" s="387">
        <f t="shared" si="12"/>
        <v>0</v>
      </c>
      <c r="E30" s="387">
        <f t="shared" ref="E30:F30" si="13">SUM(E31:E33)</f>
        <v>0</v>
      </c>
      <c r="F30" s="387">
        <f t="shared" si="13"/>
        <v>0</v>
      </c>
      <c r="G30" s="402" t="e">
        <f>D30/C30*100%</f>
        <v>#DIV/0!</v>
      </c>
    </row>
    <row r="31" spans="1:7">
      <c r="A31" s="369" t="s">
        <v>10</v>
      </c>
      <c r="B31" s="370" t="s">
        <v>11</v>
      </c>
      <c r="C31" s="553">
        <v>0</v>
      </c>
      <c r="D31" s="371"/>
      <c r="E31" s="371"/>
      <c r="F31" s="371">
        <f>C31-D31+E31</f>
        <v>0</v>
      </c>
      <c r="G31" s="398"/>
    </row>
    <row r="32" spans="1:7">
      <c r="A32" s="346" t="s">
        <v>33</v>
      </c>
      <c r="B32" s="347" t="s">
        <v>34</v>
      </c>
      <c r="C32" s="551">
        <v>0</v>
      </c>
      <c r="D32" s="348"/>
      <c r="E32" s="348"/>
      <c r="F32" s="348">
        <f>C32-D32+E32</f>
        <v>0</v>
      </c>
      <c r="G32" s="399"/>
    </row>
    <row r="33" spans="1:7">
      <c r="A33" s="346" t="s">
        <v>12</v>
      </c>
      <c r="B33" s="347" t="s">
        <v>13</v>
      </c>
      <c r="C33" s="551">
        <v>0</v>
      </c>
      <c r="D33" s="348"/>
      <c r="E33" s="348"/>
      <c r="F33" s="348">
        <f>C33-D33+E33</f>
        <v>0</v>
      </c>
      <c r="G33" s="399"/>
    </row>
    <row r="34" spans="1:7">
      <c r="A34" s="356"/>
      <c r="B34" s="357"/>
      <c r="C34" s="358"/>
      <c r="D34" s="358"/>
      <c r="E34" s="358"/>
      <c r="F34" s="358"/>
      <c r="G34" s="400"/>
    </row>
    <row r="35" spans="1:7" s="376" customFormat="1" ht="16.5" thickBot="1">
      <c r="A35" s="373" t="s">
        <v>561</v>
      </c>
      <c r="B35" s="380" t="s">
        <v>562</v>
      </c>
      <c r="C35" s="375">
        <f t="shared" ref="C35:F37" si="14">SUM(C36)</f>
        <v>15200000</v>
      </c>
      <c r="D35" s="375">
        <f t="shared" si="14"/>
        <v>15199000</v>
      </c>
      <c r="E35" s="375">
        <f t="shared" si="14"/>
        <v>0</v>
      </c>
      <c r="F35" s="375">
        <f t="shared" si="14"/>
        <v>1000</v>
      </c>
      <c r="G35" s="267">
        <f>D35/C35*100%</f>
        <v>0.99993421052631581</v>
      </c>
    </row>
    <row r="36" spans="1:7" s="271" customFormat="1" ht="16.5" thickTop="1">
      <c r="A36" s="324" t="s">
        <v>593</v>
      </c>
      <c r="B36" s="325" t="s">
        <v>700</v>
      </c>
      <c r="C36" s="326">
        <f t="shared" si="14"/>
        <v>15200000</v>
      </c>
      <c r="D36" s="326">
        <f t="shared" si="14"/>
        <v>15199000</v>
      </c>
      <c r="E36" s="326">
        <f t="shared" si="14"/>
        <v>0</v>
      </c>
      <c r="F36" s="326">
        <f t="shared" si="14"/>
        <v>1000</v>
      </c>
      <c r="G36" s="270">
        <f>D36/C36*100%</f>
        <v>0.99993421052631581</v>
      </c>
    </row>
    <row r="37" spans="1:7" s="272" customFormat="1" ht="15">
      <c r="A37" s="239" t="s">
        <v>630</v>
      </c>
      <c r="B37" s="240" t="s">
        <v>631</v>
      </c>
      <c r="C37" s="241">
        <f>SUM(C38)</f>
        <v>15200000</v>
      </c>
      <c r="D37" s="241">
        <f>SUM(D38)</f>
        <v>15199000</v>
      </c>
      <c r="E37" s="241">
        <f t="shared" si="14"/>
        <v>0</v>
      </c>
      <c r="F37" s="241">
        <f t="shared" si="14"/>
        <v>1000</v>
      </c>
      <c r="G37" s="401">
        <f>D37/C37*100%</f>
        <v>0.99993421052631581</v>
      </c>
    </row>
    <row r="38" spans="1:7" s="275" customFormat="1" ht="15">
      <c r="A38" s="385" t="s">
        <v>16</v>
      </c>
      <c r="B38" s="386" t="s">
        <v>632</v>
      </c>
      <c r="C38" s="387">
        <f>SUM(C39:C39)</f>
        <v>15200000</v>
      </c>
      <c r="D38" s="387">
        <f>SUM(D39:D39)</f>
        <v>15199000</v>
      </c>
      <c r="E38" s="387">
        <f t="shared" ref="E38:F38" si="15">SUM(E39:E39)</f>
        <v>0</v>
      </c>
      <c r="F38" s="387">
        <f t="shared" si="15"/>
        <v>1000</v>
      </c>
      <c r="G38" s="402">
        <f>D38/C38*100%</f>
        <v>0.99993421052631581</v>
      </c>
    </row>
    <row r="39" spans="1:7">
      <c r="A39" s="337" t="s">
        <v>635</v>
      </c>
      <c r="B39" s="338" t="s">
        <v>636</v>
      </c>
      <c r="C39" s="339">
        <v>15200000</v>
      </c>
      <c r="D39" s="339">
        <f>'[68]LAB BHS - 1294.994.002 A'!$G$21</f>
        <v>15199000</v>
      </c>
      <c r="E39" s="339"/>
      <c r="F39" s="339">
        <f>C39-D39+E39</f>
        <v>1000</v>
      </c>
      <c r="G39" s="395"/>
    </row>
    <row r="44" spans="1:7" ht="6" customHeight="1"/>
    <row r="48" spans="1:7" s="41" customFormat="1">
      <c r="A48" s="40"/>
      <c r="B48" s="40"/>
    </row>
    <row r="49" spans="1:2" s="41" customFormat="1">
      <c r="A49" s="40"/>
      <c r="B49" s="40"/>
    </row>
    <row r="50" spans="1:2" s="41" customFormat="1">
      <c r="A50" s="40"/>
      <c r="B50" s="40"/>
    </row>
    <row r="51" spans="1:2" s="41" customFormat="1">
      <c r="A51" s="40"/>
      <c r="B51" s="40"/>
    </row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5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45"/>
  <sheetViews>
    <sheetView view="pageBreakPreview" zoomScale="78" zoomScaleNormal="85" zoomScaleSheetLayoutView="78" workbookViewId="0">
      <selection activeCell="D24" sqref="D24"/>
    </sheetView>
  </sheetViews>
  <sheetFormatPr defaultRowHeight="15.75"/>
  <cols>
    <col min="1" max="1" width="12.85546875" style="40" customWidth="1"/>
    <col min="2" max="2" width="67.42578125" style="40" customWidth="1"/>
    <col min="3" max="3" width="15.140625" style="41" bestFit="1" customWidth="1"/>
    <col min="4" max="4" width="20" style="44" customWidth="1"/>
    <col min="5" max="5" width="16.140625" style="44" customWidth="1"/>
    <col min="6" max="6" width="15.5703125" style="44" customWidth="1"/>
    <col min="7" max="16384" width="9.140625" style="44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67"/>
      <c r="B4" s="67"/>
      <c r="C4" s="67"/>
      <c r="D4" s="67"/>
      <c r="E4" s="67"/>
      <c r="F4" s="67"/>
      <c r="G4" s="67"/>
    </row>
    <row r="5" spans="1:8">
      <c r="A5" s="103" t="s">
        <v>789</v>
      </c>
      <c r="B5" s="20"/>
      <c r="C5" s="689">
        <v>156388000</v>
      </c>
      <c r="D5" s="470">
        <f>C5-C9</f>
        <v>0</v>
      </c>
    </row>
    <row r="6" spans="1:8" ht="15.75" customHeight="1">
      <c r="A6" s="735" t="s">
        <v>678</v>
      </c>
      <c r="B6" s="736" t="s">
        <v>679</v>
      </c>
      <c r="C6" s="736" t="s">
        <v>775</v>
      </c>
      <c r="D6" s="735" t="s">
        <v>776</v>
      </c>
      <c r="E6" s="735" t="s">
        <v>777</v>
      </c>
      <c r="F6" s="735" t="s">
        <v>778</v>
      </c>
      <c r="G6" s="735" t="s">
        <v>779</v>
      </c>
      <c r="H6" s="471" t="s">
        <v>800</v>
      </c>
    </row>
    <row r="7" spans="1:8">
      <c r="A7" s="735"/>
      <c r="B7" s="736"/>
      <c r="C7" s="736"/>
      <c r="D7" s="735"/>
      <c r="E7" s="735"/>
      <c r="F7" s="735"/>
      <c r="G7" s="735"/>
      <c r="H7" s="546" t="s">
        <v>818</v>
      </c>
    </row>
    <row r="8" spans="1:8">
      <c r="A8" s="163">
        <v>1</v>
      </c>
      <c r="B8" s="164">
        <v>2</v>
      </c>
      <c r="C8" s="164">
        <v>3</v>
      </c>
      <c r="D8" s="164">
        <v>4</v>
      </c>
      <c r="E8" s="164">
        <v>5</v>
      </c>
      <c r="F8" s="164">
        <v>6</v>
      </c>
      <c r="G8" s="164">
        <v>7</v>
      </c>
      <c r="H8" s="637" t="s">
        <v>849</v>
      </c>
    </row>
    <row r="9" spans="1:8" s="396" customFormat="1" ht="16.5" thickBot="1">
      <c r="A9" s="327" t="s">
        <v>0</v>
      </c>
      <c r="B9" s="328" t="s">
        <v>1</v>
      </c>
      <c r="C9" s="329">
        <f>SUM(C10,C29)</f>
        <v>156388000</v>
      </c>
      <c r="D9" s="329">
        <f>SUM(D10,D29)</f>
        <v>106799217</v>
      </c>
      <c r="E9" s="329">
        <f t="shared" ref="E9:F9" si="0">SUM(E10,E29)</f>
        <v>0</v>
      </c>
      <c r="F9" s="329">
        <f t="shared" si="0"/>
        <v>49588783</v>
      </c>
      <c r="G9" s="412">
        <f>D9/C9*100%</f>
        <v>0.68291184106197411</v>
      </c>
      <c r="H9" s="686" t="s">
        <v>863</v>
      </c>
    </row>
    <row r="10" spans="1:8" s="376" customFormat="1" ht="30.75" thickBot="1">
      <c r="A10" s="373" t="s">
        <v>105</v>
      </c>
      <c r="B10" s="374" t="s">
        <v>106</v>
      </c>
      <c r="C10" s="375">
        <f t="shared" ref="C10:F11" si="1">C11</f>
        <v>141188000</v>
      </c>
      <c r="D10" s="375">
        <f t="shared" si="1"/>
        <v>94499217</v>
      </c>
      <c r="E10" s="375">
        <f t="shared" si="1"/>
        <v>0</v>
      </c>
      <c r="F10" s="375">
        <f t="shared" si="1"/>
        <v>46688783</v>
      </c>
      <c r="G10" s="267">
        <f>D10/C10*100%</f>
        <v>0.66931479304190156</v>
      </c>
    </row>
    <row r="11" spans="1:8" s="271" customFormat="1" ht="16.5" thickTop="1">
      <c r="A11" s="324" t="s">
        <v>384</v>
      </c>
      <c r="B11" s="325" t="s">
        <v>706</v>
      </c>
      <c r="C11" s="326">
        <f t="shared" si="1"/>
        <v>141188000</v>
      </c>
      <c r="D11" s="326">
        <f t="shared" si="1"/>
        <v>94499217</v>
      </c>
      <c r="E11" s="326">
        <f t="shared" si="1"/>
        <v>0</v>
      </c>
      <c r="F11" s="326">
        <f t="shared" si="1"/>
        <v>46688783</v>
      </c>
      <c r="G11" s="270">
        <f>D11/C11*100%</f>
        <v>0.66931479304190156</v>
      </c>
    </row>
    <row r="12" spans="1:8" s="272" customFormat="1" ht="15">
      <c r="A12" s="239" t="s">
        <v>14</v>
      </c>
      <c r="B12" s="240" t="s">
        <v>392</v>
      </c>
      <c r="C12" s="241">
        <f>SUM(C13,C16,C20,C24)</f>
        <v>141188000</v>
      </c>
      <c r="D12" s="241">
        <f>SUM(D13,D16,D20,D24)</f>
        <v>94499217</v>
      </c>
      <c r="E12" s="241">
        <f t="shared" ref="E12:F12" si="2">SUM(E13,E16,E20,E24)</f>
        <v>0</v>
      </c>
      <c r="F12" s="241">
        <f t="shared" si="2"/>
        <v>46688783</v>
      </c>
    </row>
    <row r="13" spans="1:8" s="275" customFormat="1" ht="30">
      <c r="A13" s="385" t="s">
        <v>16</v>
      </c>
      <c r="B13" s="386" t="s">
        <v>393</v>
      </c>
      <c r="C13" s="387">
        <f>SUM(C14:C15)</f>
        <v>72858000</v>
      </c>
      <c r="D13" s="387">
        <f>SUM(D14:D15)</f>
        <v>32804217</v>
      </c>
      <c r="E13" s="387">
        <f t="shared" ref="E13:F13" si="3">SUM(E14:E15)</f>
        <v>0</v>
      </c>
      <c r="F13" s="387">
        <f t="shared" si="3"/>
        <v>40053783</v>
      </c>
      <c r="G13" s="402">
        <f>D13/C13*100%</f>
        <v>0.45024866178044964</v>
      </c>
    </row>
    <row r="14" spans="1:8">
      <c r="A14" s="369" t="s">
        <v>10</v>
      </c>
      <c r="B14" s="370" t="s">
        <v>11</v>
      </c>
      <c r="C14" s="702">
        <v>31700000</v>
      </c>
      <c r="D14" s="371">
        <f>'[69]LAB MUS - 1292.008.052 A'!$G$21</f>
        <v>15557500</v>
      </c>
      <c r="E14" s="371"/>
      <c r="F14" s="371">
        <f>C14-D14+E14</f>
        <v>16142500</v>
      </c>
      <c r="G14" s="398"/>
    </row>
    <row r="15" spans="1:8">
      <c r="A15" s="418" t="s">
        <v>12</v>
      </c>
      <c r="B15" s="419" t="s">
        <v>13</v>
      </c>
      <c r="C15" s="703">
        <v>41158000</v>
      </c>
      <c r="D15" s="420">
        <f>'[69]LAB MUS - 1292.008.052 A'!$G$42</f>
        <v>17246717</v>
      </c>
      <c r="E15" s="420"/>
      <c r="F15" s="420">
        <f>C15-D15+E15</f>
        <v>23911283</v>
      </c>
      <c r="G15" s="411"/>
    </row>
    <row r="16" spans="1:8" s="275" customFormat="1" ht="30">
      <c r="A16" s="385" t="s">
        <v>18</v>
      </c>
      <c r="B16" s="386" t="s">
        <v>394</v>
      </c>
      <c r="C16" s="387">
        <f>SUM(C17:C19)</f>
        <v>19070000</v>
      </c>
      <c r="D16" s="387">
        <f>SUM(D17:D19)</f>
        <v>12435000</v>
      </c>
      <c r="E16" s="387">
        <f t="shared" ref="E16:F16" si="4">SUM(E17:E19)</f>
        <v>0</v>
      </c>
      <c r="F16" s="387">
        <f t="shared" si="4"/>
        <v>6635000</v>
      </c>
      <c r="G16" s="402">
        <f>D16/C16*100%</f>
        <v>0.65207131620346093</v>
      </c>
    </row>
    <row r="17" spans="1:7">
      <c r="A17" s="369" t="s">
        <v>10</v>
      </c>
      <c r="B17" s="370" t="s">
        <v>11</v>
      </c>
      <c r="C17" s="671">
        <v>3650000</v>
      </c>
      <c r="D17" s="371"/>
      <c r="E17" s="371"/>
      <c r="F17" s="371">
        <f>C17-D17+E17</f>
        <v>3650000</v>
      </c>
      <c r="G17" s="398"/>
    </row>
    <row r="18" spans="1:7">
      <c r="A18" s="346" t="s">
        <v>12</v>
      </c>
      <c r="B18" s="347" t="s">
        <v>13</v>
      </c>
      <c r="C18" s="656">
        <v>15420000</v>
      </c>
      <c r="D18" s="348">
        <f>'[69]LAB MUS - 1292.008.052 B'!$G$42</f>
        <v>12435000</v>
      </c>
      <c r="E18" s="348"/>
      <c r="F18" s="348">
        <f>C18-D18+E18</f>
        <v>2985000</v>
      </c>
      <c r="G18" s="399"/>
    </row>
    <row r="19" spans="1:7">
      <c r="A19" s="418" t="s">
        <v>395</v>
      </c>
      <c r="B19" s="419" t="s">
        <v>396</v>
      </c>
      <c r="C19" s="562">
        <v>0</v>
      </c>
      <c r="D19" s="420"/>
      <c r="E19" s="420"/>
      <c r="F19" s="420">
        <f>C19-D19+E19</f>
        <v>0</v>
      </c>
      <c r="G19" s="411"/>
    </row>
    <row r="20" spans="1:7" s="275" customFormat="1" ht="15">
      <c r="A20" s="385" t="s">
        <v>42</v>
      </c>
      <c r="B20" s="386" t="s">
        <v>397</v>
      </c>
      <c r="C20" s="387">
        <f>SUM(C21:C23)</f>
        <v>0</v>
      </c>
      <c r="D20" s="387">
        <f>SUM(D21:D23)</f>
        <v>0</v>
      </c>
      <c r="E20" s="387">
        <f t="shared" ref="E20:F20" si="5">SUM(E21:E23)</f>
        <v>0</v>
      </c>
      <c r="F20" s="387">
        <f t="shared" si="5"/>
        <v>0</v>
      </c>
      <c r="G20" s="402" t="e">
        <f>D20/C20*100%</f>
        <v>#DIV/0!</v>
      </c>
    </row>
    <row r="21" spans="1:7">
      <c r="A21" s="369" t="s">
        <v>10</v>
      </c>
      <c r="B21" s="370" t="s">
        <v>11</v>
      </c>
      <c r="C21" s="553">
        <v>0</v>
      </c>
      <c r="D21" s="371"/>
      <c r="E21" s="371"/>
      <c r="F21" s="371">
        <f>C21-D21+E21</f>
        <v>0</v>
      </c>
      <c r="G21" s="398"/>
    </row>
    <row r="22" spans="1:7">
      <c r="A22" s="346" t="s">
        <v>33</v>
      </c>
      <c r="B22" s="347" t="s">
        <v>34</v>
      </c>
      <c r="C22" s="551">
        <v>0</v>
      </c>
      <c r="D22" s="348"/>
      <c r="E22" s="348"/>
      <c r="F22" s="348">
        <f>C22-D22+E22</f>
        <v>0</v>
      </c>
      <c r="G22" s="399"/>
    </row>
    <row r="23" spans="1:7">
      <c r="A23" s="418" t="s">
        <v>12</v>
      </c>
      <c r="B23" s="419" t="s">
        <v>13</v>
      </c>
      <c r="C23" s="562">
        <v>0</v>
      </c>
      <c r="D23" s="420"/>
      <c r="E23" s="420"/>
      <c r="F23" s="420">
        <f>C23-D23+E23</f>
        <v>0</v>
      </c>
      <c r="G23" s="411"/>
    </row>
    <row r="24" spans="1:7" s="275" customFormat="1" ht="30">
      <c r="A24" s="385" t="s">
        <v>44</v>
      </c>
      <c r="B24" s="386" t="s">
        <v>398</v>
      </c>
      <c r="C24" s="387">
        <f>SUM(C25:C27)</f>
        <v>49260000</v>
      </c>
      <c r="D24" s="387">
        <f>SUM(D25:D27)</f>
        <v>49260000</v>
      </c>
      <c r="E24" s="387">
        <f t="shared" ref="E24:F24" si="6">SUM(E25:E27)</f>
        <v>0</v>
      </c>
      <c r="F24" s="387">
        <f t="shared" si="6"/>
        <v>0</v>
      </c>
      <c r="G24" s="402">
        <f>D24/C24*100%</f>
        <v>1</v>
      </c>
    </row>
    <row r="25" spans="1:7">
      <c r="A25" s="369" t="s">
        <v>10</v>
      </c>
      <c r="B25" s="370" t="s">
        <v>11</v>
      </c>
      <c r="C25" s="702">
        <v>13400000</v>
      </c>
      <c r="D25" s="371">
        <f>'[69]LAB MUS - 1292.008.052 D'!$G$21</f>
        <v>13400000</v>
      </c>
      <c r="E25" s="371"/>
      <c r="F25" s="371">
        <f>C25-D25+E25</f>
        <v>0</v>
      </c>
      <c r="G25" s="398"/>
    </row>
    <row r="26" spans="1:7">
      <c r="A26" s="346" t="s">
        <v>33</v>
      </c>
      <c r="B26" s="347" t="s">
        <v>34</v>
      </c>
      <c r="C26" s="348">
        <v>24400000</v>
      </c>
      <c r="D26" s="348">
        <f>'[69]LAB MUS - 1292.008.052 D'!$G$42</f>
        <v>24400000</v>
      </c>
      <c r="E26" s="348"/>
      <c r="F26" s="348">
        <f>C26-D26+E26</f>
        <v>0</v>
      </c>
      <c r="G26" s="399"/>
    </row>
    <row r="27" spans="1:7">
      <c r="A27" s="346" t="s">
        <v>12</v>
      </c>
      <c r="B27" s="347" t="s">
        <v>13</v>
      </c>
      <c r="C27" s="697">
        <v>11460000</v>
      </c>
      <c r="D27" s="348">
        <f>'[69]LAB MUS - 1292.008.052 D'!$G$63</f>
        <v>11460000</v>
      </c>
      <c r="E27" s="348"/>
      <c r="F27" s="348">
        <f>C27-D27+E27</f>
        <v>0</v>
      </c>
      <c r="G27" s="399"/>
    </row>
    <row r="28" spans="1:7">
      <c r="A28" s="356"/>
      <c r="B28" s="357"/>
      <c r="C28" s="358"/>
      <c r="D28" s="358"/>
      <c r="E28" s="358"/>
      <c r="F28" s="358"/>
      <c r="G28" s="400"/>
    </row>
    <row r="29" spans="1:7" s="376" customFormat="1" ht="16.5" thickBot="1">
      <c r="A29" s="373" t="s">
        <v>561</v>
      </c>
      <c r="B29" s="380" t="s">
        <v>562</v>
      </c>
      <c r="C29" s="375">
        <f t="shared" ref="C29:F30" si="7">SUM(C30)</f>
        <v>15200000</v>
      </c>
      <c r="D29" s="375">
        <f t="shared" si="7"/>
        <v>12300000</v>
      </c>
      <c r="E29" s="375">
        <f t="shared" si="7"/>
        <v>0</v>
      </c>
      <c r="F29" s="375">
        <f t="shared" si="7"/>
        <v>2900000</v>
      </c>
      <c r="G29" s="267">
        <f>D29/C29*100%</f>
        <v>0.80921052631578949</v>
      </c>
    </row>
    <row r="30" spans="1:7" s="271" customFormat="1" ht="16.5" thickTop="1">
      <c r="A30" s="324" t="s">
        <v>593</v>
      </c>
      <c r="B30" s="325" t="s">
        <v>700</v>
      </c>
      <c r="C30" s="326">
        <f t="shared" si="7"/>
        <v>15200000</v>
      </c>
      <c r="D30" s="326">
        <f t="shared" si="7"/>
        <v>12300000</v>
      </c>
      <c r="E30" s="326">
        <f t="shared" si="7"/>
        <v>0</v>
      </c>
      <c r="F30" s="326">
        <f t="shared" si="7"/>
        <v>2900000</v>
      </c>
      <c r="G30" s="270">
        <f>D30/C30*100%</f>
        <v>0.80921052631578949</v>
      </c>
    </row>
    <row r="31" spans="1:7" s="272" customFormat="1" ht="15">
      <c r="A31" s="239" t="s">
        <v>630</v>
      </c>
      <c r="B31" s="240" t="s">
        <v>631</v>
      </c>
      <c r="C31" s="241">
        <f>C32</f>
        <v>15200000</v>
      </c>
      <c r="D31" s="241">
        <f>D32</f>
        <v>12300000</v>
      </c>
      <c r="E31" s="241">
        <f t="shared" ref="E31:F31" si="8">E32</f>
        <v>0</v>
      </c>
      <c r="F31" s="241">
        <f t="shared" si="8"/>
        <v>2900000</v>
      </c>
      <c r="G31" s="401">
        <f>D31/C31*100%</f>
        <v>0.80921052631578949</v>
      </c>
    </row>
    <row r="32" spans="1:7" s="275" customFormat="1" ht="15">
      <c r="A32" s="385" t="s">
        <v>16</v>
      </c>
      <c r="B32" s="386" t="s">
        <v>632</v>
      </c>
      <c r="C32" s="387">
        <f>SUM(C33:C33)</f>
        <v>15200000</v>
      </c>
      <c r="D32" s="387">
        <f>SUM(D33:D33)</f>
        <v>12300000</v>
      </c>
      <c r="E32" s="387">
        <f t="shared" ref="E32:F32" si="9">SUM(E33:E33)</f>
        <v>0</v>
      </c>
      <c r="F32" s="387">
        <f t="shared" si="9"/>
        <v>2900000</v>
      </c>
      <c r="G32" s="402">
        <f>D32/C32*100%</f>
        <v>0.80921052631578949</v>
      </c>
    </row>
    <row r="33" spans="1:7">
      <c r="A33" s="337" t="s">
        <v>635</v>
      </c>
      <c r="B33" s="338" t="s">
        <v>636</v>
      </c>
      <c r="C33" s="339">
        <v>15200000</v>
      </c>
      <c r="D33" s="339">
        <f>'[70]LAB MUS - 1294.994.002 A'!$G$21</f>
        <v>12300000</v>
      </c>
      <c r="E33" s="339"/>
      <c r="F33" s="339">
        <f>C33-D33+E33</f>
        <v>2900000</v>
      </c>
      <c r="G33" s="395"/>
    </row>
    <row r="36" spans="1:7">
      <c r="D36" s="708"/>
    </row>
    <row r="37" spans="1:7">
      <c r="D37" s="708"/>
    </row>
    <row r="38" spans="1:7">
      <c r="D38" s="709"/>
    </row>
    <row r="39" spans="1:7">
      <c r="D39" s="708"/>
    </row>
    <row r="42" spans="1:7" s="41" customFormat="1">
      <c r="A42" s="40"/>
      <c r="B42" s="40"/>
    </row>
    <row r="43" spans="1:7" s="41" customFormat="1">
      <c r="A43" s="40"/>
      <c r="B43" s="40"/>
    </row>
    <row r="44" spans="1:7" s="41" customFormat="1">
      <c r="A44" s="40"/>
      <c r="B44" s="40"/>
    </row>
    <row r="45" spans="1:7" s="41" customFormat="1">
      <c r="A45" s="40"/>
      <c r="B45" s="40"/>
    </row>
  </sheetData>
  <mergeCells count="10">
    <mergeCell ref="D6:D7"/>
    <mergeCell ref="E6:E7"/>
    <mergeCell ref="F6:F7"/>
    <mergeCell ref="G6:G7"/>
    <mergeCell ref="A1:G1"/>
    <mergeCell ref="A2:G2"/>
    <mergeCell ref="A3:G3"/>
    <mergeCell ref="A6:A7"/>
    <mergeCell ref="B6:B7"/>
    <mergeCell ref="C6:C7"/>
  </mergeCells>
  <printOptions horizontalCentered="1"/>
  <pageMargins left="0.51181102362204722" right="0.31496062992125984" top="0.55118110236220474" bottom="0.35433070866141736" header="0.31496062992125984" footer="0.31496062992125984"/>
  <pageSetup paperSize="258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BC29"/>
  <sheetViews>
    <sheetView tabSelected="1" view="pageBreakPreview" zoomScale="70" zoomScaleNormal="70" zoomScaleSheetLayoutView="70" workbookViewId="0">
      <pane xSplit="8" ySplit="7" topLeftCell="I8" activePane="bottomRight" state="frozen"/>
      <selection pane="topRight" activeCell="I1" sqref="I1"/>
      <selection pane="bottomLeft" activeCell="A9" sqref="A9"/>
      <selection pane="bottomRight" activeCell="A5" sqref="A5"/>
    </sheetView>
  </sheetViews>
  <sheetFormatPr defaultRowHeight="15.75"/>
  <cols>
    <col min="1" max="1" width="7.7109375" style="54" customWidth="1"/>
    <col min="2" max="2" width="5.5703125" style="54" customWidth="1"/>
    <col min="3" max="3" width="46.7109375" style="54" customWidth="1"/>
    <col min="4" max="4" width="24.5703125" style="61" customWidth="1"/>
    <col min="5" max="5" width="24.140625" style="61" customWidth="1"/>
    <col min="6" max="6" width="19.85546875" style="54" customWidth="1"/>
    <col min="7" max="7" width="23.5703125" style="54" bestFit="1" customWidth="1"/>
    <col min="8" max="8" width="11" style="54" customWidth="1"/>
    <col min="9" max="9" width="24" style="54" customWidth="1"/>
    <col min="10" max="16384" width="9.140625" style="54"/>
  </cols>
  <sheetData>
    <row r="1" spans="1:55">
      <c r="A1" s="727" t="s">
        <v>781</v>
      </c>
      <c r="B1" s="727"/>
      <c r="C1" s="727"/>
      <c r="D1" s="727"/>
      <c r="E1" s="727"/>
      <c r="F1" s="727"/>
      <c r="G1" s="727"/>
      <c r="H1" s="727"/>
    </row>
    <row r="2" spans="1:55">
      <c r="A2" s="727" t="s">
        <v>773</v>
      </c>
      <c r="B2" s="727"/>
      <c r="C2" s="727"/>
      <c r="D2" s="727"/>
      <c r="E2" s="727"/>
      <c r="F2" s="727"/>
      <c r="G2" s="727"/>
      <c r="H2" s="727"/>
    </row>
    <row r="3" spans="1:55">
      <c r="A3" s="727" t="s">
        <v>782</v>
      </c>
      <c r="B3" s="727"/>
      <c r="C3" s="727"/>
      <c r="D3" s="727"/>
      <c r="E3" s="727"/>
      <c r="F3" s="727"/>
      <c r="G3" s="727"/>
      <c r="H3" s="727"/>
    </row>
    <row r="4" spans="1:55">
      <c r="A4" s="727" t="s">
        <v>866</v>
      </c>
      <c r="B4" s="727"/>
      <c r="C4" s="727"/>
      <c r="D4" s="727"/>
      <c r="E4" s="727"/>
      <c r="F4" s="727"/>
      <c r="G4" s="727"/>
      <c r="H4" s="727"/>
    </row>
    <row r="5" spans="1:55">
      <c r="A5" s="56"/>
      <c r="B5" s="56"/>
      <c r="C5" s="56"/>
      <c r="D5" s="54"/>
      <c r="E5" s="54"/>
    </row>
    <row r="6" spans="1:55" s="88" customFormat="1" ht="49.5" customHeight="1" thickBot="1">
      <c r="A6" s="86" t="s">
        <v>709</v>
      </c>
      <c r="B6" s="728" t="s">
        <v>780</v>
      </c>
      <c r="C6" s="728"/>
      <c r="D6" s="87" t="s">
        <v>775</v>
      </c>
      <c r="E6" s="87" t="s">
        <v>776</v>
      </c>
      <c r="F6" s="87" t="s">
        <v>777</v>
      </c>
      <c r="G6" s="87" t="s">
        <v>778</v>
      </c>
      <c r="H6" s="87" t="s">
        <v>779</v>
      </c>
    </row>
    <row r="7" spans="1:55" s="70" customFormat="1" ht="15" customHeight="1" thickTop="1" thickBot="1">
      <c r="A7" s="94">
        <v>1</v>
      </c>
      <c r="B7" s="725">
        <v>2</v>
      </c>
      <c r="C7" s="725"/>
      <c r="D7" s="94">
        <v>3</v>
      </c>
      <c r="E7" s="94">
        <v>4</v>
      </c>
      <c r="F7" s="94">
        <v>5</v>
      </c>
      <c r="G7" s="94">
        <v>6</v>
      </c>
      <c r="H7" s="94">
        <v>7</v>
      </c>
    </row>
    <row r="8" spans="1:55" s="70" customFormat="1" ht="51" customHeight="1" thickTop="1" thickBot="1">
      <c r="A8" s="80" t="s">
        <v>711</v>
      </c>
      <c r="B8" s="81" t="str">
        <f>'[1]REKAP BIRO I'!B9</f>
        <v>BIRO ADMINISTRASI AKADEMIK DAN PERENCANAAN</v>
      </c>
      <c r="C8" s="81"/>
      <c r="D8" s="82">
        <f>'REKAP BIRO I'!C9</f>
        <v>31159253000</v>
      </c>
      <c r="E8" s="82">
        <f>'REKAP BIRO I'!D9</f>
        <v>18271261363</v>
      </c>
      <c r="F8" s="82">
        <f>'REKAP BIRO I'!E9</f>
        <v>0</v>
      </c>
      <c r="G8" s="82">
        <f>D8-E8+F8</f>
        <v>12887991637</v>
      </c>
      <c r="H8" s="152">
        <f>E8/D8*100%</f>
        <v>0.58638316403156387</v>
      </c>
      <c r="I8" s="512">
        <f>'1. TU BIRO I'!D11+'2. AKADEMIK'!D10+'3. PERENCANAAN'!D10+'4. FPP'!D10+'5. FMP'!D10+'6. FHT'!D10+'7. SENAT'!D10+'8. LPMI'!D10+'9. LPM'!D10+'10. LPRS'!D10+'11. TP'!D10+'12. PERPUS'!D10+'13. LAB. BHS'!D10+'14. LAB. MUSEUM'!D10+[2]PASCA!$D$10+[2]PROFESI!$D$10</f>
        <v>16157568230</v>
      </c>
    </row>
    <row r="9" spans="1:55" s="70" customFormat="1" ht="47.25" customHeight="1" thickTop="1" thickBot="1">
      <c r="A9" s="91" t="s">
        <v>730</v>
      </c>
      <c r="B9" s="92" t="str">
        <f>'[1]REKAP BIRO 2'!B9</f>
        <v xml:space="preserve">BIRO ADMINISTRASI UMUM DAN KEUANGAN </v>
      </c>
      <c r="C9" s="92"/>
      <c r="D9" s="93">
        <f>'[3]REKAP BIRO 2'!$C$9</f>
        <v>274254715000</v>
      </c>
      <c r="E9" s="93">
        <f>'[3]REKAP BIRO 2'!$D$9</f>
        <v>190505805361</v>
      </c>
      <c r="F9" s="93">
        <f>'[3]REKAP BIRO 2'!$E$9</f>
        <v>36326000</v>
      </c>
      <c r="G9" s="93">
        <f>D9-E9+F9</f>
        <v>83785235639</v>
      </c>
      <c r="H9" s="153">
        <f>E9/D9*100%</f>
        <v>0.69463092133529958</v>
      </c>
    </row>
    <row r="10" spans="1:55" s="70" customFormat="1" ht="48" customHeight="1" thickTop="1" thickBot="1">
      <c r="A10" s="91" t="s">
        <v>733</v>
      </c>
      <c r="B10" s="92" t="str">
        <f>'[1]REKAP BIRO 3'!B9</f>
        <v>BIRO ADMINISTRASI KEPRAJAAN DAN ALUMNI</v>
      </c>
      <c r="C10" s="92"/>
      <c r="D10" s="93">
        <f>'[4]REKAP BIRO 3'!$C$9</f>
        <v>16576717000</v>
      </c>
      <c r="E10" s="93">
        <f>'[4]REKAP BIRO 3'!$D$9</f>
        <v>12817936016</v>
      </c>
      <c r="F10" s="93">
        <f>'[4]REKAP BIRO 3'!$E$9</f>
        <v>1850000</v>
      </c>
      <c r="G10" s="93">
        <f>D10-E10+F10</f>
        <v>3760630984</v>
      </c>
      <c r="H10" s="153">
        <f>E10/D10*100%</f>
        <v>0.7732493723576267</v>
      </c>
    </row>
    <row r="11" spans="1:55" s="70" customFormat="1" ht="48" customHeight="1" thickTop="1" thickBot="1">
      <c r="A11" s="83" t="s">
        <v>768</v>
      </c>
      <c r="B11" s="84" t="str">
        <f>'[1]REKAP BIRO 4'!B9</f>
        <v>BIRO ADMINISTRASI KERJA SAMA DAN HUKUM</v>
      </c>
      <c r="C11" s="84"/>
      <c r="D11" s="85">
        <f>'[5]REKAP BIRO 4'!$C$9</f>
        <v>2941357000</v>
      </c>
      <c r="E11" s="85">
        <f>'[5]REKAP BIRO 4'!$D$9</f>
        <v>2204621541</v>
      </c>
      <c r="F11" s="85">
        <f>'[5]REKAP BIRO 4'!$E$9</f>
        <v>2440000</v>
      </c>
      <c r="G11" s="85">
        <f>D11-E11+F11</f>
        <v>739175459</v>
      </c>
      <c r="H11" s="154">
        <f>E11/D11*100%</f>
        <v>0.74952531807597644</v>
      </c>
    </row>
    <row r="12" spans="1:55" s="90" customFormat="1" ht="40.5" customHeight="1" thickTop="1" thickBot="1">
      <c r="A12" s="726" t="s">
        <v>710</v>
      </c>
      <c r="B12" s="726"/>
      <c r="C12" s="726"/>
      <c r="D12" s="89">
        <f>SUM(D8:D11)</f>
        <v>324932042000</v>
      </c>
      <c r="E12" s="89">
        <f t="shared" ref="E12:F12" si="0">SUM(E8:E11)</f>
        <v>223799624281</v>
      </c>
      <c r="F12" s="89">
        <f t="shared" si="0"/>
        <v>40616000</v>
      </c>
      <c r="G12" s="89">
        <f>D12-E12+F12</f>
        <v>101173033719</v>
      </c>
      <c r="H12" s="155">
        <f>E12/D12*100%</f>
        <v>0.68875824896641002</v>
      </c>
    </row>
    <row r="13" spans="1:55" ht="16.5" thickTop="1">
      <c r="A13" s="57"/>
      <c r="B13" s="57"/>
      <c r="C13" s="57"/>
      <c r="D13" s="58"/>
      <c r="E13" s="58"/>
      <c r="F13" s="59"/>
      <c r="G13" s="59"/>
      <c r="H13" s="59"/>
    </row>
    <row r="14" spans="1:55">
      <c r="A14" s="57"/>
      <c r="B14" s="57"/>
      <c r="C14" s="57"/>
      <c r="D14" s="59"/>
      <c r="E14" s="59"/>
      <c r="F14" s="59"/>
      <c r="G14" s="59"/>
      <c r="H14" s="59"/>
    </row>
    <row r="15" spans="1:55" s="69" customFormat="1">
      <c r="A15" s="60"/>
      <c r="B15" s="60"/>
      <c r="C15" s="60"/>
      <c r="D15" s="61"/>
      <c r="E15" s="61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</row>
    <row r="16" spans="1:55" s="69" customFormat="1">
      <c r="A16" s="60"/>
      <c r="B16" s="60"/>
      <c r="C16" s="60"/>
      <c r="D16" s="63"/>
      <c r="E16" s="63"/>
      <c r="F16" s="64"/>
      <c r="G16" s="64"/>
      <c r="H16" s="6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</row>
    <row r="17" spans="1:55" s="69" customFormat="1">
      <c r="A17" s="60"/>
      <c r="B17" s="60"/>
      <c r="C17" s="65" t="s">
        <v>801</v>
      </c>
      <c r="D17" s="66">
        <f>'[6]DIPA 2020'!$G$9</f>
        <v>326706614000</v>
      </c>
      <c r="E17" s="66">
        <f>'[6]DIPA 2020'!$H$9</f>
        <v>210335786231</v>
      </c>
      <c r="F17" s="66">
        <f>'[6]DIPA 2020'!$I$9</f>
        <v>40616000</v>
      </c>
      <c r="G17" s="66">
        <f>D17-E17+F17</f>
        <v>116411443769</v>
      </c>
      <c r="H17" s="66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</row>
    <row r="18" spans="1:55" s="486" customFormat="1">
      <c r="A18" s="483"/>
      <c r="B18" s="483"/>
      <c r="C18" s="484" t="s">
        <v>802</v>
      </c>
      <c r="D18" s="485">
        <f>D12-D17</f>
        <v>-1774572000</v>
      </c>
      <c r="E18" s="485">
        <f t="shared" ref="E18:F18" si="1">E12-E17</f>
        <v>13463838050</v>
      </c>
      <c r="F18" s="485">
        <f t="shared" si="1"/>
        <v>0</v>
      </c>
      <c r="G18" s="485">
        <f>D18-E18+F18</f>
        <v>-15238410050</v>
      </c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83"/>
      <c r="AD18" s="483"/>
      <c r="AE18" s="483"/>
      <c r="AF18" s="483"/>
      <c r="AG18" s="483"/>
      <c r="AH18" s="483"/>
      <c r="AI18" s="483"/>
      <c r="AJ18" s="483"/>
      <c r="AK18" s="483"/>
      <c r="AL18" s="483"/>
      <c r="AM18" s="483"/>
      <c r="AN18" s="483"/>
      <c r="AO18" s="483"/>
      <c r="AP18" s="483"/>
      <c r="AQ18" s="483"/>
      <c r="AR18" s="483"/>
      <c r="AS18" s="483"/>
      <c r="AT18" s="483"/>
      <c r="AU18" s="483"/>
      <c r="AV18" s="483"/>
      <c r="AW18" s="483"/>
      <c r="AX18" s="483"/>
      <c r="AY18" s="483"/>
      <c r="AZ18" s="483"/>
      <c r="BA18" s="483"/>
      <c r="BB18" s="483"/>
      <c r="BC18" s="483"/>
    </row>
    <row r="19" spans="1:55" s="69" customFormat="1">
      <c r="A19" s="54"/>
      <c r="B19" s="54"/>
      <c r="C19" s="64"/>
      <c r="D19" s="61"/>
      <c r="E19" s="61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</row>
    <row r="20" spans="1:55" s="69" customFormat="1">
      <c r="A20" s="54"/>
      <c r="B20" s="54"/>
      <c r="C20" s="64"/>
      <c r="D20" s="61"/>
      <c r="E20" s="61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55" s="69" customFormat="1" ht="9" customHeight="1">
      <c r="A21" s="54"/>
      <c r="B21" s="54"/>
      <c r="C21" s="64"/>
      <c r="D21" s="61"/>
      <c r="E21" s="61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55" s="69" customFormat="1">
      <c r="A22" s="54"/>
      <c r="B22" s="54"/>
      <c r="C22" s="64"/>
      <c r="D22" s="61"/>
      <c r="E22" s="61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</row>
    <row r="23" spans="1:55" s="69" customFormat="1">
      <c r="A23" s="54"/>
      <c r="B23" s="54"/>
      <c r="C23" s="64"/>
      <c r="D23" s="61"/>
      <c r="E23" s="61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</row>
    <row r="24" spans="1:55" s="69" customFormat="1">
      <c r="A24" s="54"/>
      <c r="B24" s="54"/>
      <c r="C24" s="64"/>
      <c r="D24" s="61"/>
      <c r="E24" s="61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</row>
    <row r="25" spans="1:55" s="69" customFormat="1">
      <c r="A25" s="54"/>
      <c r="B25" s="54"/>
      <c r="C25" s="64"/>
      <c r="D25" s="61" t="s">
        <v>865</v>
      </c>
      <c r="E25" s="61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</row>
    <row r="26" spans="1:55" s="69" customFormat="1">
      <c r="A26" s="54"/>
      <c r="B26" s="54"/>
      <c r="C26" s="64"/>
      <c r="D26" s="61"/>
      <c r="E26" s="61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</row>
    <row r="27" spans="1:55" s="69" customFormat="1">
      <c r="A27" s="54"/>
      <c r="B27" s="54"/>
      <c r="C27" s="64"/>
      <c r="D27" s="61"/>
      <c r="E27" s="61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</row>
    <row r="28" spans="1:55" s="69" customFormat="1">
      <c r="A28" s="54"/>
      <c r="B28" s="54"/>
      <c r="C28" s="64"/>
      <c r="D28" s="61"/>
      <c r="E28" s="61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</row>
    <row r="29" spans="1:55" s="69" customFormat="1">
      <c r="A29" s="54"/>
      <c r="B29" s="54"/>
      <c r="C29" s="64"/>
      <c r="D29" s="61"/>
      <c r="E29" s="61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</row>
  </sheetData>
  <mergeCells count="7">
    <mergeCell ref="B7:C7"/>
    <mergeCell ref="A12:C12"/>
    <mergeCell ref="A1:H1"/>
    <mergeCell ref="A2:H2"/>
    <mergeCell ref="A3:H3"/>
    <mergeCell ref="B6:C6"/>
    <mergeCell ref="A4:H4"/>
  </mergeCells>
  <printOptions horizontalCentered="1"/>
  <pageMargins left="0.39370078740157499" right="0.31496062992126" top="0.78740157480314998" bottom="0.98425196850393704" header="0.31496062992126" footer="0.31496062992126"/>
  <pageSetup paperSize="258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BC29"/>
  <sheetViews>
    <sheetView view="pageBreakPreview" zoomScale="70" zoomScaleNormal="70" zoomScaleSheetLayoutView="70" workbookViewId="0">
      <pane xSplit="8" ySplit="7" topLeftCell="I8" activePane="bottomRight" state="frozen"/>
      <selection pane="topRight" activeCell="I1" sqref="I1"/>
      <selection pane="bottomLeft" activeCell="A9" sqref="A9"/>
      <selection pane="bottomRight" activeCell="E37" sqref="E37"/>
    </sheetView>
  </sheetViews>
  <sheetFormatPr defaultRowHeight="15.75"/>
  <cols>
    <col min="1" max="1" width="7.7109375" style="54" customWidth="1"/>
    <col min="2" max="2" width="5.5703125" style="54" customWidth="1"/>
    <col min="3" max="3" width="46.7109375" style="54" customWidth="1"/>
    <col min="4" max="4" width="24.5703125" style="61" customWidth="1"/>
    <col min="5" max="5" width="23.28515625" style="61" customWidth="1"/>
    <col min="6" max="6" width="19.85546875" style="54" hidden="1" customWidth="1"/>
    <col min="7" max="7" width="23.5703125" style="54" bestFit="1" customWidth="1"/>
    <col min="8" max="8" width="12" style="54" customWidth="1"/>
    <col min="9" max="9" width="24" style="54" customWidth="1"/>
    <col min="10" max="16384" width="9.140625" style="54"/>
  </cols>
  <sheetData>
    <row r="1" spans="1:55">
      <c r="A1" s="727" t="s">
        <v>781</v>
      </c>
      <c r="B1" s="727"/>
      <c r="C1" s="727"/>
      <c r="D1" s="727"/>
      <c r="E1" s="727"/>
      <c r="F1" s="727"/>
      <c r="G1" s="727"/>
      <c r="H1" s="727"/>
    </row>
    <row r="2" spans="1:55">
      <c r="A2" s="727" t="s">
        <v>773</v>
      </c>
      <c r="B2" s="727"/>
      <c r="C2" s="727"/>
      <c r="D2" s="727"/>
      <c r="E2" s="727"/>
      <c r="F2" s="727"/>
      <c r="G2" s="727"/>
      <c r="H2" s="727"/>
    </row>
    <row r="3" spans="1:55">
      <c r="A3" s="727" t="s">
        <v>782</v>
      </c>
      <c r="B3" s="727"/>
      <c r="C3" s="727"/>
      <c r="D3" s="727"/>
      <c r="E3" s="727"/>
      <c r="F3" s="727"/>
      <c r="G3" s="727"/>
      <c r="H3" s="727"/>
    </row>
    <row r="4" spans="1:55">
      <c r="A4" s="727" t="s">
        <v>853</v>
      </c>
      <c r="B4" s="727"/>
      <c r="C4" s="727"/>
      <c r="D4" s="727"/>
      <c r="E4" s="727"/>
      <c r="F4" s="727"/>
      <c r="G4" s="727"/>
      <c r="H4" s="727"/>
    </row>
    <row r="5" spans="1:55">
      <c r="A5" s="56"/>
      <c r="B5" s="56"/>
      <c r="C5" s="56"/>
      <c r="D5" s="54"/>
      <c r="E5" s="54"/>
    </row>
    <row r="6" spans="1:55" s="88" customFormat="1" ht="49.5" customHeight="1" thickBot="1">
      <c r="A6" s="592" t="s">
        <v>709</v>
      </c>
      <c r="B6" s="728" t="s">
        <v>780</v>
      </c>
      <c r="C6" s="728"/>
      <c r="D6" s="87" t="s">
        <v>775</v>
      </c>
      <c r="E6" s="87" t="s">
        <v>776</v>
      </c>
      <c r="F6" s="87" t="s">
        <v>777</v>
      </c>
      <c r="G6" s="87" t="s">
        <v>778</v>
      </c>
      <c r="H6" s="87" t="s">
        <v>779</v>
      </c>
    </row>
    <row r="7" spans="1:55" s="70" customFormat="1" ht="15" customHeight="1" thickTop="1" thickBot="1">
      <c r="A7" s="590">
        <v>1</v>
      </c>
      <c r="B7" s="725">
        <v>2</v>
      </c>
      <c r="C7" s="725"/>
      <c r="D7" s="590">
        <v>3</v>
      </c>
      <c r="E7" s="590">
        <v>4</v>
      </c>
      <c r="F7" s="590">
        <v>5</v>
      </c>
      <c r="G7" s="590">
        <v>5</v>
      </c>
      <c r="H7" s="590">
        <v>6</v>
      </c>
    </row>
    <row r="8" spans="1:55" s="70" customFormat="1" ht="51" customHeight="1" thickTop="1" thickBot="1">
      <c r="A8" s="80" t="s">
        <v>711</v>
      </c>
      <c r="B8" s="81" t="str">
        <f>'[1]REKAP BIRO I'!B9</f>
        <v>BIRO ADMINISTRASI AKADEMIK DAN PERENCANAAN</v>
      </c>
      <c r="C8" s="81"/>
      <c r="D8" s="82">
        <f>'REKAP BIRO I'!C9</f>
        <v>31159253000</v>
      </c>
      <c r="E8" s="82">
        <f>'REKAP BIRO I'!D9</f>
        <v>18271261363</v>
      </c>
      <c r="F8" s="82">
        <f>'REKAP BIRO I'!E9</f>
        <v>0</v>
      </c>
      <c r="G8" s="82">
        <f>D8-E8+F8</f>
        <v>12887991637</v>
      </c>
      <c r="H8" s="152">
        <f>E8/D8*100%</f>
        <v>0.58638316403156387</v>
      </c>
      <c r="I8" s="512">
        <f>'1. TU BIRO I'!D11+'2. AKADEMIK'!D10+'3. PERENCANAAN'!D10+'4. FPP'!D10+'5. FMP'!D10+'6. FHT'!D10+'7. SENAT'!D10+'8. LPMI'!D10+'9. LPM'!D10+'10. LPRS'!D10+'11. TP'!D10+'12. PERPUS'!D10+'13. LAB. BHS'!D10+'14. LAB. MUSEUM'!D10+[2]PASCA!$D$10+[2]PROFESI!$D$10</f>
        <v>16157568230</v>
      </c>
    </row>
    <row r="9" spans="1:55" s="70" customFormat="1" ht="47.25" customHeight="1" thickTop="1" thickBot="1">
      <c r="A9" s="91" t="s">
        <v>730</v>
      </c>
      <c r="B9" s="92" t="str">
        <f>'[1]REKAP BIRO 2'!B9</f>
        <v xml:space="preserve">BIRO ADMINISTRASI UMUM DAN KEUANGAN </v>
      </c>
      <c r="C9" s="92"/>
      <c r="D9" s="93">
        <f>'[3]REKAP BIRO 2'!$C$9</f>
        <v>274254715000</v>
      </c>
      <c r="E9" s="93">
        <f>'[3]REKAP BIRO 2'!$D$9-8344000</f>
        <v>190497461361</v>
      </c>
      <c r="F9" s="93">
        <f>'[3]REKAP BIRO 2'!$E$9</f>
        <v>36326000</v>
      </c>
      <c r="G9" s="93">
        <f>D9-E9+F9</f>
        <v>83793579639</v>
      </c>
      <c r="H9" s="153">
        <f>E9/D9*100%</f>
        <v>0.69460049706346894</v>
      </c>
    </row>
    <row r="10" spans="1:55" s="70" customFormat="1" ht="48" customHeight="1" thickTop="1" thickBot="1">
      <c r="A10" s="91" t="s">
        <v>733</v>
      </c>
      <c r="B10" s="92" t="str">
        <f>'[1]REKAP BIRO 3'!B9</f>
        <v>BIRO ADMINISTRASI KEPRAJAAN DAN ALUMNI</v>
      </c>
      <c r="C10" s="92"/>
      <c r="D10" s="93">
        <f>'[4]REKAP BIRO 3'!$C$9</f>
        <v>16576717000</v>
      </c>
      <c r="E10" s="93">
        <f>'[4]REKAP BIRO 3'!$D$9-1850000</f>
        <v>12816086016</v>
      </c>
      <c r="F10" s="93">
        <v>0</v>
      </c>
      <c r="G10" s="93">
        <f>D10-E10+F10</f>
        <v>3760630984</v>
      </c>
      <c r="H10" s="153">
        <f>E10/D10*100%</f>
        <v>0.77313777004216211</v>
      </c>
    </row>
    <row r="11" spans="1:55" s="70" customFormat="1" ht="48" customHeight="1" thickTop="1" thickBot="1">
      <c r="A11" s="83" t="s">
        <v>768</v>
      </c>
      <c r="B11" s="84" t="str">
        <f>'[1]REKAP BIRO 4'!B9</f>
        <v>BIRO ADMINISTRASI KERJA SAMA DAN HUKUM</v>
      </c>
      <c r="C11" s="84"/>
      <c r="D11" s="85">
        <f>'[5]REKAP BIRO 4'!$C$9</f>
        <v>2941357000</v>
      </c>
      <c r="E11" s="85">
        <f>'[5]REKAP BIRO 4'!$D$9-850000</f>
        <v>2203771541</v>
      </c>
      <c r="F11" s="85">
        <f>'[5]REKAP BIRO 4'!$E$9</f>
        <v>2440000</v>
      </c>
      <c r="G11" s="85">
        <f>D11-E11+F11</f>
        <v>740025459</v>
      </c>
      <c r="H11" s="154">
        <f>E11/D11*100%</f>
        <v>0.74923633581370774</v>
      </c>
    </row>
    <row r="12" spans="1:55" s="90" customFormat="1" ht="40.5" customHeight="1" thickTop="1" thickBot="1">
      <c r="A12" s="726" t="s">
        <v>710</v>
      </c>
      <c r="B12" s="726"/>
      <c r="C12" s="726"/>
      <c r="D12" s="89">
        <f>SUM(D8:D11)</f>
        <v>324932042000</v>
      </c>
      <c r="E12" s="89">
        <f t="shared" ref="E12:F12" si="0">SUM(E8:E11)</f>
        <v>223788580281</v>
      </c>
      <c r="F12" s="89">
        <f t="shared" si="0"/>
        <v>38766000</v>
      </c>
      <c r="G12" s="89">
        <f>D12-E12+F12</f>
        <v>101182227719</v>
      </c>
      <c r="H12" s="155">
        <f>E12/D12*100%</f>
        <v>0.68872426032087042</v>
      </c>
    </row>
    <row r="13" spans="1:55" ht="16.5" thickTop="1">
      <c r="A13" s="57"/>
      <c r="B13" s="57"/>
      <c r="C13" s="57"/>
      <c r="D13" s="58"/>
      <c r="E13" s="58"/>
      <c r="F13" s="59"/>
      <c r="G13" s="59"/>
      <c r="H13" s="59"/>
    </row>
    <row r="14" spans="1:55">
      <c r="A14" s="57"/>
      <c r="B14" s="57"/>
      <c r="C14" s="57"/>
      <c r="D14" s="59"/>
      <c r="E14" s="59"/>
      <c r="F14" s="59"/>
      <c r="G14" s="59"/>
      <c r="H14" s="59"/>
    </row>
    <row r="15" spans="1:55" s="69" customFormat="1">
      <c r="A15" s="60"/>
      <c r="B15" s="60"/>
      <c r="C15" s="60"/>
      <c r="D15" s="61"/>
      <c r="E15" s="61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</row>
    <row r="16" spans="1:55" s="69" customFormat="1">
      <c r="A16" s="60"/>
      <c r="B16" s="60"/>
      <c r="C16" s="60"/>
      <c r="D16" s="63"/>
      <c r="E16" s="63"/>
      <c r="F16" s="64"/>
      <c r="G16" s="64"/>
      <c r="H16" s="6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</row>
    <row r="17" spans="1:55" s="69" customFormat="1">
      <c r="A17" s="60"/>
      <c r="B17" s="60"/>
      <c r="C17" s="65" t="s">
        <v>801</v>
      </c>
      <c r="D17" s="66">
        <f>'[6]DIPA 2020'!$G$9</f>
        <v>326706614000</v>
      </c>
      <c r="E17" s="66">
        <f>'[6]DIPA 2020'!$H$9</f>
        <v>210335786231</v>
      </c>
      <c r="F17" s="66">
        <f>'[6]DIPA 2020'!$I$9</f>
        <v>40616000</v>
      </c>
      <c r="G17" s="66">
        <f>D17-E17+F17</f>
        <v>116411443769</v>
      </c>
      <c r="H17" s="66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</row>
    <row r="18" spans="1:55" s="486" customFormat="1">
      <c r="A18" s="483"/>
      <c r="B18" s="483"/>
      <c r="C18" s="484" t="s">
        <v>802</v>
      </c>
      <c r="D18" s="485">
        <f>D12-D17</f>
        <v>-1774572000</v>
      </c>
      <c r="E18" s="485">
        <f t="shared" ref="E18:F18" si="1">E12-E17</f>
        <v>13452794050</v>
      </c>
      <c r="F18" s="485">
        <f t="shared" si="1"/>
        <v>-1850000</v>
      </c>
      <c r="G18" s="485">
        <f>D18-E18+F18</f>
        <v>-15229216050</v>
      </c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83"/>
      <c r="AD18" s="483"/>
      <c r="AE18" s="483"/>
      <c r="AF18" s="483"/>
      <c r="AG18" s="483"/>
      <c r="AH18" s="483"/>
      <c r="AI18" s="483"/>
      <c r="AJ18" s="483"/>
      <c r="AK18" s="483"/>
      <c r="AL18" s="483"/>
      <c r="AM18" s="483"/>
      <c r="AN18" s="483"/>
      <c r="AO18" s="483"/>
      <c r="AP18" s="483"/>
      <c r="AQ18" s="483"/>
      <c r="AR18" s="483"/>
      <c r="AS18" s="483"/>
      <c r="AT18" s="483"/>
      <c r="AU18" s="483"/>
      <c r="AV18" s="483"/>
      <c r="AW18" s="483"/>
      <c r="AX18" s="483"/>
      <c r="AY18" s="483"/>
      <c r="AZ18" s="483"/>
      <c r="BA18" s="483"/>
      <c r="BB18" s="483"/>
      <c r="BC18" s="483"/>
    </row>
    <row r="19" spans="1:55" s="69" customFormat="1">
      <c r="A19" s="54"/>
      <c r="B19" s="54"/>
      <c r="C19" s="64"/>
      <c r="D19" s="61"/>
      <c r="E19" s="61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</row>
    <row r="20" spans="1:55" s="69" customFormat="1">
      <c r="A20" s="54"/>
      <c r="B20" s="54"/>
      <c r="C20" s="64"/>
      <c r="D20" s="61"/>
      <c r="E20" s="61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55" s="69" customFormat="1" ht="9" customHeight="1">
      <c r="A21" s="54"/>
      <c r="B21" s="54"/>
      <c r="C21" s="64"/>
      <c r="D21" s="61"/>
      <c r="E21" s="61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55" s="69" customFormat="1">
      <c r="A22" s="54"/>
      <c r="B22" s="54"/>
      <c r="C22" s="64"/>
      <c r="D22" s="61"/>
      <c r="E22" s="61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</row>
    <row r="23" spans="1:55" s="69" customFormat="1">
      <c r="A23" s="54"/>
      <c r="B23" s="54"/>
      <c r="C23" s="64"/>
      <c r="D23" s="61"/>
      <c r="E23" s="61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</row>
    <row r="24" spans="1:55" s="69" customFormat="1">
      <c r="A24" s="54"/>
      <c r="B24" s="54"/>
      <c r="C24" s="64"/>
      <c r="D24" s="61"/>
      <c r="E24" s="61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</row>
    <row r="25" spans="1:55" s="69" customFormat="1">
      <c r="A25" s="54"/>
      <c r="B25" s="54"/>
      <c r="C25" s="64"/>
      <c r="D25" s="61"/>
      <c r="E25" s="61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</row>
    <row r="26" spans="1:55" s="69" customFormat="1">
      <c r="A26" s="54"/>
      <c r="B26" s="54"/>
      <c r="C26" s="64"/>
      <c r="D26" s="61"/>
      <c r="E26" s="61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</row>
    <row r="27" spans="1:55" s="69" customFormat="1">
      <c r="A27" s="54"/>
      <c r="B27" s="54"/>
      <c r="C27" s="64"/>
      <c r="D27" s="61"/>
      <c r="E27" s="61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</row>
    <row r="28" spans="1:55" s="69" customFormat="1">
      <c r="A28" s="54"/>
      <c r="B28" s="54"/>
      <c r="C28" s="64"/>
      <c r="D28" s="61"/>
      <c r="E28" s="61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</row>
    <row r="29" spans="1:55" s="69" customFormat="1">
      <c r="A29" s="54"/>
      <c r="B29" s="54"/>
      <c r="C29" s="64"/>
      <c r="D29" s="61"/>
      <c r="E29" s="61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</row>
  </sheetData>
  <mergeCells count="7">
    <mergeCell ref="A12:C12"/>
    <mergeCell ref="A1:H1"/>
    <mergeCell ref="A2:H2"/>
    <mergeCell ref="A3:H3"/>
    <mergeCell ref="A4:H4"/>
    <mergeCell ref="B6:C6"/>
    <mergeCell ref="B7:C7"/>
  </mergeCells>
  <printOptions horizontalCentered="1"/>
  <pageMargins left="0.39370078740157499" right="0.31496062992126" top="0.78740157480314998" bottom="0.98425196850393704" header="0.31496062992126" footer="0.31496062992126"/>
  <pageSetup paperSize="258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BC29"/>
  <sheetViews>
    <sheetView view="pageBreakPreview" zoomScale="70" zoomScaleNormal="70" zoomScaleSheetLayoutView="70" workbookViewId="0">
      <pane xSplit="8" ySplit="7" topLeftCell="I8" activePane="bottomRight" state="frozen"/>
      <selection pane="topRight" activeCell="I1" sqref="I1"/>
      <selection pane="bottomLeft" activeCell="A9" sqref="A9"/>
      <selection pane="bottomRight" sqref="A1:H1"/>
    </sheetView>
  </sheetViews>
  <sheetFormatPr defaultRowHeight="15.75"/>
  <cols>
    <col min="1" max="1" width="7.7109375" style="54" customWidth="1"/>
    <col min="2" max="2" width="5.5703125" style="54" customWidth="1"/>
    <col min="3" max="3" width="46.7109375" style="54" customWidth="1"/>
    <col min="4" max="4" width="24.5703125" style="61" customWidth="1"/>
    <col min="5" max="5" width="24.140625" style="61" customWidth="1"/>
    <col min="6" max="6" width="19.85546875" style="54" hidden="1" customWidth="1"/>
    <col min="7" max="7" width="23.5703125" style="54" bestFit="1" customWidth="1"/>
    <col min="8" max="8" width="11" style="54" customWidth="1"/>
    <col min="9" max="9" width="24" style="54" customWidth="1"/>
    <col min="10" max="16384" width="9.140625" style="54"/>
  </cols>
  <sheetData>
    <row r="1" spans="1:55">
      <c r="A1" s="727" t="s">
        <v>781</v>
      </c>
      <c r="B1" s="727"/>
      <c r="C1" s="727"/>
      <c r="D1" s="727"/>
      <c r="E1" s="727"/>
      <c r="F1" s="727"/>
      <c r="G1" s="727"/>
      <c r="H1" s="727"/>
    </row>
    <row r="2" spans="1:55">
      <c r="A2" s="727" t="s">
        <v>773</v>
      </c>
      <c r="B2" s="727"/>
      <c r="C2" s="727"/>
      <c r="D2" s="727"/>
      <c r="E2" s="727"/>
      <c r="F2" s="727"/>
      <c r="G2" s="727"/>
      <c r="H2" s="727"/>
    </row>
    <row r="3" spans="1:55">
      <c r="A3" s="727" t="s">
        <v>782</v>
      </c>
      <c r="B3" s="727"/>
      <c r="C3" s="727"/>
      <c r="D3" s="727"/>
      <c r="E3" s="727"/>
      <c r="F3" s="727"/>
      <c r="G3" s="727"/>
      <c r="H3" s="727"/>
    </row>
    <row r="4" spans="1:55">
      <c r="A4" s="727" t="s">
        <v>848</v>
      </c>
      <c r="B4" s="727"/>
      <c r="C4" s="727"/>
      <c r="D4" s="727"/>
      <c r="E4" s="727"/>
      <c r="F4" s="727"/>
      <c r="G4" s="727"/>
      <c r="H4" s="727"/>
    </row>
    <row r="5" spans="1:55">
      <c r="A5" s="56"/>
      <c r="B5" s="56"/>
      <c r="C5" s="56"/>
      <c r="D5" s="54"/>
      <c r="E5" s="54"/>
    </row>
    <row r="6" spans="1:55" s="88" customFormat="1" ht="49.5" customHeight="1" thickBot="1">
      <c r="A6" s="633" t="s">
        <v>709</v>
      </c>
      <c r="B6" s="728" t="s">
        <v>780</v>
      </c>
      <c r="C6" s="728"/>
      <c r="D6" s="87" t="s">
        <v>775</v>
      </c>
      <c r="E6" s="87" t="s">
        <v>776</v>
      </c>
      <c r="F6" s="87" t="s">
        <v>777</v>
      </c>
      <c r="G6" s="87" t="s">
        <v>778</v>
      </c>
      <c r="H6" s="87" t="s">
        <v>779</v>
      </c>
    </row>
    <row r="7" spans="1:55" s="70" customFormat="1" ht="15" customHeight="1" thickTop="1" thickBot="1">
      <c r="A7" s="631">
        <v>1</v>
      </c>
      <c r="B7" s="725">
        <v>2</v>
      </c>
      <c r="C7" s="725"/>
      <c r="D7" s="631">
        <v>3</v>
      </c>
      <c r="E7" s="631">
        <v>4</v>
      </c>
      <c r="F7" s="631">
        <v>5</v>
      </c>
      <c r="G7" s="631">
        <v>5</v>
      </c>
      <c r="H7" s="631">
        <v>6</v>
      </c>
    </row>
    <row r="8" spans="1:55" s="70" customFormat="1" ht="51" customHeight="1" thickTop="1" thickBot="1">
      <c r="A8" s="80" t="s">
        <v>711</v>
      </c>
      <c r="B8" s="81" t="str">
        <f>'[1]REKAP BIRO I'!B9</f>
        <v>BIRO ADMINISTRASI AKADEMIK DAN PERENCANAAN</v>
      </c>
      <c r="C8" s="81"/>
      <c r="D8" s="82">
        <f>'REKAP BIRO I'!C9</f>
        <v>31159253000</v>
      </c>
      <c r="E8" s="82">
        <f>'REKAP BIRO I'!D9</f>
        <v>18271261363</v>
      </c>
      <c r="F8" s="82">
        <f>'REKAP BIRO I'!E9</f>
        <v>0</v>
      </c>
      <c r="G8" s="82">
        <f>D8-E8+F8</f>
        <v>12887991637</v>
      </c>
      <c r="H8" s="152">
        <f>E8/D8*100%</f>
        <v>0.58638316403156387</v>
      </c>
      <c r="I8" s="512">
        <f>'1. TU BIRO I'!D11+'2. AKADEMIK'!D10+'3. PERENCANAAN'!D10+'4. FPP'!D10+'5. FMP'!D10+'6. FHT'!D10+'7. SENAT'!D10+'8. LPMI'!D10+'9. LPM'!D10+'10. LPRS'!D10+'11. TP'!D10+'12. PERPUS'!D10+'13. LAB. BHS'!D10+'14. LAB. MUSEUM'!D10+[2]PASCA!$D$10+[2]PROFESI!$D$10</f>
        <v>16157568230</v>
      </c>
    </row>
    <row r="9" spans="1:55" s="70" customFormat="1" ht="47.25" customHeight="1" thickTop="1" thickBot="1">
      <c r="A9" s="91" t="s">
        <v>730</v>
      </c>
      <c r="B9" s="92" t="str">
        <f>'[1]REKAP BIRO 2'!B9</f>
        <v xml:space="preserve">BIRO ADMINISTRASI UMUM DAN KEUANGAN </v>
      </c>
      <c r="C9" s="92"/>
      <c r="D9" s="93">
        <f>'[3]REKAP BIRO 2'!$C$9</f>
        <v>274254715000</v>
      </c>
      <c r="E9" s="93">
        <f>'[3]REKAP BIRO 2'!$D$9-8344000</f>
        <v>190497461361</v>
      </c>
      <c r="F9" s="93">
        <f>'[3]REKAP BIRO 2'!$E$9-8344000</f>
        <v>27982000</v>
      </c>
      <c r="G9" s="93">
        <f>D9-E9+F9</f>
        <v>83785235639</v>
      </c>
      <c r="H9" s="153">
        <f>E9/D9*100%</f>
        <v>0.69460049706346894</v>
      </c>
    </row>
    <row r="10" spans="1:55" s="70" customFormat="1" ht="48" customHeight="1" thickTop="1" thickBot="1">
      <c r="A10" s="91" t="s">
        <v>733</v>
      </c>
      <c r="B10" s="92" t="str">
        <f>'[1]REKAP BIRO 3'!B9</f>
        <v>BIRO ADMINISTRASI KEPRAJAAN DAN ALUMNI</v>
      </c>
      <c r="C10" s="92"/>
      <c r="D10" s="93">
        <f>'[4]REKAP BIRO 3'!$C$9</f>
        <v>16576717000</v>
      </c>
      <c r="E10" s="93">
        <f>'[4]REKAP BIRO 3'!$D$9-1850000</f>
        <v>12816086016</v>
      </c>
      <c r="F10" s="93">
        <f>'[4]REKAP BIRO 3'!$E$9-1850000</f>
        <v>0</v>
      </c>
      <c r="G10" s="93">
        <f>D10-E10+F10</f>
        <v>3760630984</v>
      </c>
      <c r="H10" s="153">
        <f>E10/D10*100%</f>
        <v>0.77313777004216211</v>
      </c>
    </row>
    <row r="11" spans="1:55" s="70" customFormat="1" ht="48" customHeight="1" thickTop="1" thickBot="1">
      <c r="A11" s="83" t="s">
        <v>768</v>
      </c>
      <c r="B11" s="84" t="str">
        <f>'[1]REKAP BIRO 4'!B9</f>
        <v>BIRO ADMINISTRASI KERJA SAMA DAN HUKUM</v>
      </c>
      <c r="C11" s="84"/>
      <c r="D11" s="85">
        <f>'[5]REKAP BIRO 4'!$C$9</f>
        <v>2941357000</v>
      </c>
      <c r="E11" s="85">
        <f>'[5]REKAP BIRO 4'!$D$9-850000</f>
        <v>2203771541</v>
      </c>
      <c r="F11" s="85">
        <f>'[5]REKAP BIRO 4'!$E$9-850000</f>
        <v>1590000</v>
      </c>
      <c r="G11" s="85">
        <f>D11-E11+F11</f>
        <v>739175459</v>
      </c>
      <c r="H11" s="154">
        <f>E11/D11*100%</f>
        <v>0.74923633581370774</v>
      </c>
    </row>
    <row r="12" spans="1:55" s="90" customFormat="1" ht="40.5" customHeight="1" thickTop="1" thickBot="1">
      <c r="A12" s="726" t="s">
        <v>710</v>
      </c>
      <c r="B12" s="726"/>
      <c r="C12" s="726"/>
      <c r="D12" s="89">
        <f>SUM(D8:D11)</f>
        <v>324932042000</v>
      </c>
      <c r="E12" s="89">
        <f t="shared" ref="E12:F12" si="0">SUM(E8:E11)</f>
        <v>223788580281</v>
      </c>
      <c r="F12" s="89">
        <f t="shared" si="0"/>
        <v>29572000</v>
      </c>
      <c r="G12" s="89">
        <f>D12-E12+F12</f>
        <v>101173033719</v>
      </c>
      <c r="H12" s="155">
        <f>E12/D12*100%</f>
        <v>0.68872426032087042</v>
      </c>
    </row>
    <row r="13" spans="1:55" ht="16.5" thickTop="1">
      <c r="A13" s="57"/>
      <c r="B13" s="57"/>
      <c r="C13" s="57"/>
      <c r="D13" s="58"/>
      <c r="E13" s="58"/>
      <c r="F13" s="59"/>
      <c r="G13" s="59"/>
      <c r="H13" s="59"/>
    </row>
    <row r="14" spans="1:55">
      <c r="A14" s="57"/>
      <c r="B14" s="57"/>
      <c r="C14" s="57"/>
      <c r="D14" s="59"/>
      <c r="E14" s="59"/>
      <c r="F14" s="59"/>
      <c r="G14" s="59"/>
      <c r="H14" s="59"/>
    </row>
    <row r="15" spans="1:55" s="69" customFormat="1">
      <c r="A15" s="60"/>
      <c r="B15" s="60"/>
      <c r="C15" s="60"/>
      <c r="D15" s="61"/>
      <c r="E15" s="61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</row>
    <row r="16" spans="1:55" s="69" customFormat="1">
      <c r="A16" s="60"/>
      <c r="B16" s="60"/>
      <c r="C16" s="60"/>
      <c r="D16" s="63"/>
      <c r="E16" s="63"/>
      <c r="F16" s="64"/>
      <c r="G16" s="64"/>
      <c r="H16" s="6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</row>
    <row r="17" spans="1:55" s="69" customFormat="1">
      <c r="A17" s="60"/>
      <c r="B17" s="60"/>
      <c r="C17" s="65" t="s">
        <v>801</v>
      </c>
      <c r="D17" s="66">
        <f>'[6]DIPA 2020'!$G$9</f>
        <v>326706614000</v>
      </c>
      <c r="E17" s="66">
        <f>'[6]DIPA 2020'!$H$9</f>
        <v>210335786231</v>
      </c>
      <c r="F17" s="66">
        <f>'[6]DIPA 2020'!$I$9</f>
        <v>40616000</v>
      </c>
      <c r="G17" s="66">
        <f>D17-E17+F17</f>
        <v>116411443769</v>
      </c>
      <c r="H17" s="66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</row>
    <row r="18" spans="1:55" s="486" customFormat="1">
      <c r="A18" s="483"/>
      <c r="B18" s="483"/>
      <c r="C18" s="484" t="s">
        <v>802</v>
      </c>
      <c r="D18" s="485">
        <f>D12-D17</f>
        <v>-1774572000</v>
      </c>
      <c r="E18" s="485">
        <f t="shared" ref="E18:F18" si="1">E12-E17</f>
        <v>13452794050</v>
      </c>
      <c r="F18" s="485">
        <f t="shared" si="1"/>
        <v>-11044000</v>
      </c>
      <c r="G18" s="485">
        <f>D18-E18+F18</f>
        <v>-15238410050</v>
      </c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83"/>
      <c r="AD18" s="483"/>
      <c r="AE18" s="483"/>
      <c r="AF18" s="483"/>
      <c r="AG18" s="483"/>
      <c r="AH18" s="483"/>
      <c r="AI18" s="483"/>
      <c r="AJ18" s="483"/>
      <c r="AK18" s="483"/>
      <c r="AL18" s="483"/>
      <c r="AM18" s="483"/>
      <c r="AN18" s="483"/>
      <c r="AO18" s="483"/>
      <c r="AP18" s="483"/>
      <c r="AQ18" s="483"/>
      <c r="AR18" s="483"/>
      <c r="AS18" s="483"/>
      <c r="AT18" s="483"/>
      <c r="AU18" s="483"/>
      <c r="AV18" s="483"/>
      <c r="AW18" s="483"/>
      <c r="AX18" s="483"/>
      <c r="AY18" s="483"/>
      <c r="AZ18" s="483"/>
      <c r="BA18" s="483"/>
      <c r="BB18" s="483"/>
      <c r="BC18" s="483"/>
    </row>
    <row r="19" spans="1:55" s="69" customFormat="1">
      <c r="A19" s="54"/>
      <c r="B19" s="54"/>
      <c r="C19" s="64"/>
      <c r="D19" s="61"/>
      <c r="E19" s="61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</row>
    <row r="20" spans="1:55" s="69" customFormat="1">
      <c r="A20" s="54"/>
      <c r="B20" s="54"/>
      <c r="C20" s="64"/>
      <c r="D20" s="61"/>
      <c r="E20" s="61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55" s="69" customFormat="1" ht="9" customHeight="1">
      <c r="A21" s="54"/>
      <c r="B21" s="54"/>
      <c r="C21" s="64"/>
      <c r="D21" s="61"/>
      <c r="E21" s="61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55" s="69" customFormat="1">
      <c r="A22" s="54"/>
      <c r="B22" s="54"/>
      <c r="C22" s="64"/>
      <c r="D22" s="61"/>
      <c r="E22" s="61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</row>
    <row r="23" spans="1:55" s="69" customFormat="1">
      <c r="A23" s="54"/>
      <c r="B23" s="54"/>
      <c r="C23" s="64"/>
      <c r="D23" s="61"/>
      <c r="E23" s="61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</row>
    <row r="24" spans="1:55" s="69" customFormat="1">
      <c r="A24" s="54"/>
      <c r="B24" s="54"/>
      <c r="C24" s="64"/>
      <c r="D24" s="61"/>
      <c r="E24" s="61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</row>
    <row r="25" spans="1:55" s="69" customFormat="1">
      <c r="A25" s="54"/>
      <c r="B25" s="54"/>
      <c r="C25" s="64"/>
      <c r="D25" s="61"/>
      <c r="E25" s="61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</row>
    <row r="26" spans="1:55" s="69" customFormat="1">
      <c r="A26" s="54"/>
      <c r="B26" s="54"/>
      <c r="C26" s="64"/>
      <c r="D26" s="61"/>
      <c r="E26" s="61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</row>
    <row r="27" spans="1:55" s="69" customFormat="1">
      <c r="A27" s="54"/>
      <c r="B27" s="54"/>
      <c r="C27" s="64"/>
      <c r="D27" s="61"/>
      <c r="E27" s="61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</row>
    <row r="28" spans="1:55" s="69" customFormat="1">
      <c r="A28" s="54"/>
      <c r="B28" s="54"/>
      <c r="C28" s="64"/>
      <c r="D28" s="61"/>
      <c r="E28" s="61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</row>
    <row r="29" spans="1:55" s="69" customFormat="1">
      <c r="A29" s="54"/>
      <c r="B29" s="54"/>
      <c r="C29" s="64"/>
      <c r="D29" s="61"/>
      <c r="E29" s="61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</row>
  </sheetData>
  <mergeCells count="7">
    <mergeCell ref="A12:C12"/>
    <mergeCell ref="A1:H1"/>
    <mergeCell ref="A2:H2"/>
    <mergeCell ref="A3:H3"/>
    <mergeCell ref="A4:H4"/>
    <mergeCell ref="B6:C6"/>
    <mergeCell ref="B7:C7"/>
  </mergeCells>
  <printOptions horizontalCentered="1"/>
  <pageMargins left="0.39370078740157499" right="0.31496062992126" top="0.78740157480314998" bottom="0.98425196850393704" header="0.31496062992126" footer="0.31496062992126"/>
  <pageSetup paperSize="258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J36"/>
  <sheetViews>
    <sheetView view="pageBreakPreview" zoomScale="70" zoomScaleNormal="40" zoomScaleSheetLayoutView="7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11" sqref="G11:G26"/>
    </sheetView>
  </sheetViews>
  <sheetFormatPr defaultRowHeight="15.75"/>
  <cols>
    <col min="1" max="1" width="7.7109375" style="95" customWidth="1"/>
    <col min="2" max="2" width="67.140625" style="95" customWidth="1"/>
    <col min="3" max="3" width="22.140625" style="100" bestFit="1" customWidth="1"/>
    <col min="4" max="4" width="18.7109375" style="100" customWidth="1"/>
    <col min="5" max="5" width="21.5703125" style="95" customWidth="1"/>
    <col min="6" max="6" width="18.28515625" style="95" customWidth="1"/>
    <col min="7" max="7" width="11" style="95" customWidth="1"/>
    <col min="8" max="16384" width="9.140625" style="96"/>
  </cols>
  <sheetData>
    <row r="1" spans="1:10" s="95" customFormat="1">
      <c r="A1" s="727" t="s">
        <v>707</v>
      </c>
      <c r="B1" s="727"/>
      <c r="C1" s="727"/>
      <c r="D1" s="727"/>
      <c r="E1" s="727"/>
      <c r="F1" s="727"/>
      <c r="G1" s="727"/>
    </row>
    <row r="2" spans="1:10" s="55" customFormat="1">
      <c r="A2" s="727" t="s">
        <v>708</v>
      </c>
      <c r="B2" s="727"/>
      <c r="C2" s="727"/>
      <c r="D2" s="727"/>
      <c r="E2" s="727"/>
      <c r="F2" s="727"/>
      <c r="G2" s="727"/>
      <c r="H2" s="62"/>
      <c r="I2" s="62"/>
      <c r="J2" s="62"/>
    </row>
    <row r="3" spans="1:10" s="95" customFormat="1">
      <c r="A3" s="727" t="str">
        <f>B9</f>
        <v>BIRO ADMINISTRASI AKADEMIK DAN PERENCANAAN</v>
      </c>
      <c r="B3" s="727"/>
      <c r="C3" s="727"/>
      <c r="D3" s="727"/>
      <c r="E3" s="727"/>
      <c r="F3" s="727"/>
      <c r="G3" s="727"/>
    </row>
    <row r="4" spans="1:10" s="95" customFormat="1">
      <c r="A4" s="727" t="s">
        <v>782</v>
      </c>
      <c r="B4" s="727"/>
      <c r="C4" s="727"/>
      <c r="D4" s="727"/>
      <c r="E4" s="727"/>
      <c r="F4" s="727"/>
      <c r="G4" s="727"/>
      <c r="H4" s="56"/>
    </row>
    <row r="5" spans="1:10" s="95" customFormat="1">
      <c r="A5" s="727" t="str">
        <f>'REKAP IPDN'!A4:H4</f>
        <v>PER 01276/IPDN/2020, tgl. 19 Okt 2020</v>
      </c>
      <c r="B5" s="727"/>
      <c r="C5" s="727"/>
      <c r="D5" s="727"/>
      <c r="E5" s="727"/>
      <c r="F5" s="727"/>
      <c r="G5" s="727"/>
      <c r="H5" s="56"/>
    </row>
    <row r="6" spans="1:10">
      <c r="A6" s="727"/>
      <c r="B6" s="727"/>
      <c r="C6" s="67"/>
      <c r="D6" s="67"/>
      <c r="E6" s="67"/>
      <c r="F6" s="67"/>
      <c r="G6" s="67"/>
    </row>
    <row r="7" spans="1:10" s="135" customFormat="1" ht="27.75" customHeight="1">
      <c r="A7" s="138" t="s">
        <v>709</v>
      </c>
      <c r="B7" s="138" t="s">
        <v>784</v>
      </c>
      <c r="C7" s="139" t="s">
        <v>775</v>
      </c>
      <c r="D7" s="139" t="s">
        <v>783</v>
      </c>
      <c r="E7" s="140" t="s">
        <v>777</v>
      </c>
      <c r="F7" s="139" t="s">
        <v>778</v>
      </c>
      <c r="G7" s="139" t="s">
        <v>779</v>
      </c>
    </row>
    <row r="8" spans="1:10" s="137" customFormat="1" thickBot="1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10" s="144" customFormat="1" ht="18.75" thickTop="1" thickBot="1">
      <c r="A9" s="141" t="s">
        <v>711</v>
      </c>
      <c r="B9" s="142" t="s">
        <v>712</v>
      </c>
      <c r="C9" s="143">
        <f>SUM(C11:C26)</f>
        <v>31159253000</v>
      </c>
      <c r="D9" s="143">
        <f>SUM(D11:D26)</f>
        <v>18271261363</v>
      </c>
      <c r="E9" s="143">
        <f>SUM(E11:E26)</f>
        <v>0</v>
      </c>
      <c r="F9" s="143">
        <f>SUM(F11:F26)</f>
        <v>12887991637</v>
      </c>
      <c r="G9" s="148">
        <f>D9/C9*100%</f>
        <v>0.58638316403156387</v>
      </c>
    </row>
    <row r="10" spans="1:10" s="97" customFormat="1" ht="11.25" customHeight="1" thickTop="1">
      <c r="A10" s="74"/>
      <c r="B10" s="75"/>
      <c r="C10" s="76"/>
      <c r="D10" s="76"/>
      <c r="E10" s="76"/>
      <c r="F10" s="76"/>
      <c r="G10" s="149"/>
    </row>
    <row r="11" spans="1:10" s="97" customFormat="1" ht="18.75" customHeight="1">
      <c r="A11" s="77">
        <v>1</v>
      </c>
      <c r="B11" s="78" t="s">
        <v>713</v>
      </c>
      <c r="C11" s="79">
        <f>'1. TU BIRO I'!C10</f>
        <v>786694000</v>
      </c>
      <c r="D11" s="79">
        <f>'1. TU BIRO I'!D10</f>
        <v>673415421</v>
      </c>
      <c r="E11" s="79">
        <f>'1. TU BIRO I'!E10</f>
        <v>0</v>
      </c>
      <c r="F11" s="79">
        <f>C11-D11+E11</f>
        <v>113278579</v>
      </c>
      <c r="G11" s="150">
        <f>D11/C11*100%</f>
        <v>0.85600680950916108</v>
      </c>
    </row>
    <row r="12" spans="1:10" s="98" customFormat="1" ht="20.100000000000001" customHeight="1">
      <c r="A12" s="77">
        <v>2</v>
      </c>
      <c r="B12" s="78" t="s">
        <v>714</v>
      </c>
      <c r="C12" s="79">
        <f>'2. AKADEMIK'!C9</f>
        <v>3072071000</v>
      </c>
      <c r="D12" s="79">
        <f>'2. AKADEMIK'!D9</f>
        <v>1800089707</v>
      </c>
      <c r="E12" s="79">
        <f>'2. AKADEMIK'!E9</f>
        <v>0</v>
      </c>
      <c r="F12" s="79">
        <f t="shared" ref="F12:F25" si="0">C12-D12+E12</f>
        <v>1271981293</v>
      </c>
      <c r="G12" s="150">
        <f t="shared" ref="G12:G25" si="1">D12/C12*100%</f>
        <v>0.58595315896019329</v>
      </c>
    </row>
    <row r="13" spans="1:10" s="98" customFormat="1" ht="20.100000000000001" customHeight="1">
      <c r="A13" s="77">
        <v>3</v>
      </c>
      <c r="B13" s="78" t="s">
        <v>715</v>
      </c>
      <c r="C13" s="79">
        <f>'3. PERENCANAAN'!C9</f>
        <v>1979416000</v>
      </c>
      <c r="D13" s="79">
        <f>'3. PERENCANAAN'!D9</f>
        <v>1281185850</v>
      </c>
      <c r="E13" s="79">
        <f>'3. PERENCANAAN'!E9</f>
        <v>0</v>
      </c>
      <c r="F13" s="79">
        <f t="shared" si="0"/>
        <v>698230150</v>
      </c>
      <c r="G13" s="150">
        <f t="shared" si="1"/>
        <v>0.64725446798449648</v>
      </c>
    </row>
    <row r="14" spans="1:10" s="98" customFormat="1" ht="20.100000000000001" customHeight="1">
      <c r="A14" s="77">
        <v>4</v>
      </c>
      <c r="B14" s="78" t="s">
        <v>716</v>
      </c>
      <c r="C14" s="79">
        <f>'4. FPP'!C9</f>
        <v>3430663000</v>
      </c>
      <c r="D14" s="79">
        <f>'4. FPP'!D9</f>
        <v>2543272698</v>
      </c>
      <c r="E14" s="79">
        <f>'4. FPP'!E9</f>
        <v>0</v>
      </c>
      <c r="F14" s="79">
        <f t="shared" si="0"/>
        <v>887390302</v>
      </c>
      <c r="G14" s="150">
        <f t="shared" si="1"/>
        <v>0.74133562462999136</v>
      </c>
    </row>
    <row r="15" spans="1:10" s="98" customFormat="1" ht="20.100000000000001" customHeight="1">
      <c r="A15" s="77">
        <v>5</v>
      </c>
      <c r="B15" s="78" t="s">
        <v>717</v>
      </c>
      <c r="C15" s="79">
        <f>'5. FMP'!C9</f>
        <v>3519683000</v>
      </c>
      <c r="D15" s="79">
        <f>'5. FMP'!D9</f>
        <v>1837273792</v>
      </c>
      <c r="E15" s="79">
        <f>'5. FMP'!E9</f>
        <v>0</v>
      </c>
      <c r="F15" s="79">
        <f t="shared" si="0"/>
        <v>1682409208</v>
      </c>
      <c r="G15" s="150">
        <f t="shared" si="1"/>
        <v>0.52199979145849218</v>
      </c>
    </row>
    <row r="16" spans="1:10" s="98" customFormat="1" ht="20.100000000000001" customHeight="1">
      <c r="A16" s="77">
        <v>6</v>
      </c>
      <c r="B16" s="78" t="s">
        <v>718</v>
      </c>
      <c r="C16" s="79">
        <f>'6. FHT'!C9</f>
        <v>1394136000</v>
      </c>
      <c r="D16" s="79">
        <f>'6. FHT'!D9</f>
        <v>860886967</v>
      </c>
      <c r="E16" s="79">
        <f>'6. FHT'!E9</f>
        <v>0</v>
      </c>
      <c r="F16" s="79">
        <f t="shared" si="0"/>
        <v>533249033</v>
      </c>
      <c r="G16" s="150">
        <f t="shared" si="1"/>
        <v>0.61750572899631029</v>
      </c>
    </row>
    <row r="17" spans="1:7" s="98" customFormat="1" ht="20.100000000000001" customHeight="1">
      <c r="A17" s="77">
        <v>7</v>
      </c>
      <c r="B17" s="78" t="s">
        <v>719</v>
      </c>
      <c r="C17" s="79">
        <f>'7. SENAT'!C9</f>
        <v>564254000</v>
      </c>
      <c r="D17" s="79">
        <f>'7. SENAT'!D9</f>
        <v>311603900</v>
      </c>
      <c r="E17" s="79">
        <f>'7. SENAT'!E9</f>
        <v>0</v>
      </c>
      <c r="F17" s="79">
        <f t="shared" si="0"/>
        <v>252650100</v>
      </c>
      <c r="G17" s="150">
        <f t="shared" si="1"/>
        <v>0.55224048035104756</v>
      </c>
    </row>
    <row r="18" spans="1:7" s="98" customFormat="1" ht="20.100000000000001" customHeight="1">
      <c r="A18" s="77">
        <v>8</v>
      </c>
      <c r="B18" s="78" t="s">
        <v>720</v>
      </c>
      <c r="C18" s="79">
        <f>'10. LPRS'!C9</f>
        <v>1987712000</v>
      </c>
      <c r="D18" s="79">
        <f>'10. LPRS'!D9</f>
        <v>1472045790</v>
      </c>
      <c r="E18" s="79">
        <f>'8. LPMI'!E9</f>
        <v>0</v>
      </c>
      <c r="F18" s="79">
        <f t="shared" si="0"/>
        <v>515666210</v>
      </c>
      <c r="G18" s="150">
        <f t="shared" si="1"/>
        <v>0.74057297536061562</v>
      </c>
    </row>
    <row r="19" spans="1:7" s="98" customFormat="1" ht="20.100000000000001" customHeight="1">
      <c r="A19" s="77">
        <v>9</v>
      </c>
      <c r="B19" s="78" t="s">
        <v>721</v>
      </c>
      <c r="C19" s="79">
        <f>'9. LPM'!C9</f>
        <v>715185000</v>
      </c>
      <c r="D19" s="79">
        <f>'9. LPM'!D9</f>
        <v>395297209</v>
      </c>
      <c r="E19" s="79">
        <f>'9. LPM'!E9</f>
        <v>0</v>
      </c>
      <c r="F19" s="79">
        <f t="shared" si="0"/>
        <v>319887791</v>
      </c>
      <c r="G19" s="150">
        <f t="shared" si="1"/>
        <v>0.55272021784573222</v>
      </c>
    </row>
    <row r="20" spans="1:7" s="98" customFormat="1" ht="20.100000000000001" customHeight="1">
      <c r="A20" s="77">
        <v>10</v>
      </c>
      <c r="B20" s="78" t="s">
        <v>722</v>
      </c>
      <c r="C20" s="79">
        <f>'8. LPMI'!C9</f>
        <v>1281999000</v>
      </c>
      <c r="D20" s="79">
        <f>'8. LPMI'!D9</f>
        <v>583884569</v>
      </c>
      <c r="E20" s="79">
        <f>'10. LPRS'!E9</f>
        <v>0</v>
      </c>
      <c r="F20" s="79">
        <f t="shared" si="0"/>
        <v>698114431</v>
      </c>
      <c r="G20" s="150">
        <f t="shared" si="1"/>
        <v>0.45544853701133931</v>
      </c>
    </row>
    <row r="21" spans="1:7" s="98" customFormat="1" ht="20.100000000000001" customHeight="1">
      <c r="A21" s="77">
        <v>11</v>
      </c>
      <c r="B21" s="78" t="s">
        <v>723</v>
      </c>
      <c r="C21" s="79">
        <f>'11. TP'!C9</f>
        <v>625130000</v>
      </c>
      <c r="D21" s="79">
        <f>'11. TP'!D9</f>
        <v>266987200</v>
      </c>
      <c r="E21" s="79">
        <f>'11. TP'!E9</f>
        <v>0</v>
      </c>
      <c r="F21" s="79">
        <f t="shared" si="0"/>
        <v>358142800</v>
      </c>
      <c r="G21" s="150">
        <f t="shared" si="1"/>
        <v>0.42709068513749138</v>
      </c>
    </row>
    <row r="22" spans="1:7" s="98" customFormat="1" ht="20.100000000000001" customHeight="1">
      <c r="A22" s="77">
        <v>12</v>
      </c>
      <c r="B22" s="78" t="s">
        <v>724</v>
      </c>
      <c r="C22" s="79">
        <f>'12. PERPUS'!C9</f>
        <v>689411000</v>
      </c>
      <c r="D22" s="79">
        <f>'12. PERPUS'!D9</f>
        <v>563890000</v>
      </c>
      <c r="E22" s="79">
        <f>'12. PERPUS'!E9</f>
        <v>0</v>
      </c>
      <c r="F22" s="79">
        <f t="shared" si="0"/>
        <v>125521000</v>
      </c>
      <c r="G22" s="150">
        <f t="shared" si="1"/>
        <v>0.81793008814770873</v>
      </c>
    </row>
    <row r="23" spans="1:7" s="98" customFormat="1" ht="20.100000000000001" customHeight="1">
      <c r="A23" s="77">
        <v>13</v>
      </c>
      <c r="B23" s="78" t="s">
        <v>728</v>
      </c>
      <c r="C23" s="79">
        <f>'13. LAB. BHS'!C9</f>
        <v>269453000</v>
      </c>
      <c r="D23" s="79">
        <f>'13. LAB. BHS'!D9</f>
        <v>248705850</v>
      </c>
      <c r="E23" s="79">
        <f>'13. LAB. BHS'!E9</f>
        <v>0</v>
      </c>
      <c r="F23" s="79">
        <f t="shared" si="0"/>
        <v>20747150</v>
      </c>
      <c r="G23" s="150">
        <f t="shared" si="1"/>
        <v>0.92300271290354907</v>
      </c>
    </row>
    <row r="24" spans="1:7" s="98" customFormat="1" ht="20.100000000000001" customHeight="1">
      <c r="A24" s="77">
        <v>14</v>
      </c>
      <c r="B24" s="78" t="s">
        <v>729</v>
      </c>
      <c r="C24" s="79">
        <f>'14. LAB. MUSEUM'!C9</f>
        <v>156388000</v>
      </c>
      <c r="D24" s="79">
        <f>'14. LAB. MUSEUM'!D9</f>
        <v>106799217</v>
      </c>
      <c r="E24" s="79">
        <f>'14. LAB. MUSEUM'!E9</f>
        <v>0</v>
      </c>
      <c r="F24" s="79">
        <f t="shared" si="0"/>
        <v>49588783</v>
      </c>
      <c r="G24" s="150">
        <f t="shared" si="1"/>
        <v>0.68291184106197411</v>
      </c>
    </row>
    <row r="25" spans="1:7" s="98" customFormat="1" ht="20.100000000000001" customHeight="1">
      <c r="A25" s="77">
        <v>15</v>
      </c>
      <c r="B25" s="78" t="s">
        <v>725</v>
      </c>
      <c r="C25" s="79">
        <f>[2]PASCA!$C$9</f>
        <v>9550983000</v>
      </c>
      <c r="D25" s="79">
        <f>[2]PASCA!$D$9</f>
        <v>5056697396</v>
      </c>
      <c r="E25" s="79">
        <f>[2]PASCA!$E$9</f>
        <v>0</v>
      </c>
      <c r="F25" s="79">
        <f t="shared" si="0"/>
        <v>4494285604</v>
      </c>
      <c r="G25" s="150">
        <f t="shared" si="1"/>
        <v>0.52944261297502049</v>
      </c>
    </row>
    <row r="26" spans="1:7" s="98" customFormat="1" ht="20.100000000000001" customHeight="1" thickBot="1">
      <c r="A26" s="71">
        <v>16</v>
      </c>
      <c r="B26" s="72" t="s">
        <v>726</v>
      </c>
      <c r="C26" s="73">
        <f>[2]PROFESI!$C$9</f>
        <v>1136075000</v>
      </c>
      <c r="D26" s="73">
        <f>[2]PROFESI!$D$9</f>
        <v>269225797</v>
      </c>
      <c r="E26" s="73">
        <f>[2]PROFESI!$E$9</f>
        <v>0</v>
      </c>
      <c r="F26" s="73">
        <f>C26-D26+E26</f>
        <v>866849203</v>
      </c>
      <c r="G26" s="151">
        <f>D26/C26*100%</f>
        <v>0.23697889399907576</v>
      </c>
    </row>
    <row r="27" spans="1:7" ht="16.5" thickTop="1">
      <c r="A27" s="99"/>
      <c r="B27" s="99"/>
      <c r="C27" s="58"/>
      <c r="D27" s="58"/>
      <c r="E27" s="59"/>
      <c r="F27" s="59"/>
      <c r="G27" s="59"/>
    </row>
    <row r="28" spans="1:7" s="102" customFormat="1">
      <c r="A28" s="95"/>
      <c r="B28" s="95"/>
      <c r="C28" s="100"/>
      <c r="D28" s="45"/>
      <c r="E28" s="46"/>
      <c r="F28" s="46"/>
      <c r="G28" s="101"/>
    </row>
    <row r="29" spans="1:7" s="102" customFormat="1">
      <c r="A29" s="95"/>
      <c r="B29" s="95"/>
      <c r="C29" s="436">
        <v>48447988000</v>
      </c>
      <c r="D29" s="45"/>
      <c r="E29" s="16" t="s">
        <v>727</v>
      </c>
      <c r="F29" s="16"/>
      <c r="G29" s="95"/>
    </row>
    <row r="30" spans="1:7" s="102" customFormat="1" ht="9" customHeight="1">
      <c r="A30" s="95"/>
      <c r="B30" s="95"/>
      <c r="C30" s="100"/>
      <c r="D30" s="45"/>
      <c r="E30" s="16"/>
      <c r="F30" s="16"/>
      <c r="G30" s="95"/>
    </row>
    <row r="31" spans="1:7" s="102" customFormat="1">
      <c r="A31" s="95"/>
      <c r="B31" s="95"/>
      <c r="C31" s="100"/>
      <c r="D31" s="47"/>
      <c r="E31" s="16" t="s">
        <v>686</v>
      </c>
      <c r="F31" s="16"/>
      <c r="G31" s="95"/>
    </row>
    <row r="32" spans="1:7" s="102" customFormat="1">
      <c r="A32" s="95"/>
      <c r="B32" s="95"/>
      <c r="C32" s="100"/>
      <c r="D32" s="100"/>
      <c r="E32" s="16"/>
      <c r="F32" s="16"/>
      <c r="G32" s="95"/>
    </row>
    <row r="33" spans="1:7" s="102" customFormat="1">
      <c r="A33" s="95"/>
      <c r="B33" s="95"/>
      <c r="C33" s="100"/>
      <c r="D33" s="100"/>
      <c r="E33" s="16"/>
      <c r="F33" s="16"/>
      <c r="G33" s="95"/>
    </row>
    <row r="34" spans="1:7" s="102" customFormat="1">
      <c r="A34" s="95"/>
      <c r="B34" s="95"/>
      <c r="C34" s="100"/>
      <c r="D34" s="100"/>
      <c r="E34" s="16"/>
      <c r="F34" s="16"/>
      <c r="G34" s="95"/>
    </row>
    <row r="35" spans="1:7" s="102" customFormat="1">
      <c r="A35" s="95"/>
      <c r="B35" s="95"/>
      <c r="C35" s="100"/>
      <c r="D35" s="100"/>
      <c r="E35" s="16" t="s">
        <v>687</v>
      </c>
      <c r="F35" s="16"/>
      <c r="G35" s="95"/>
    </row>
    <row r="36" spans="1:7" s="102" customFormat="1">
      <c r="A36" s="95"/>
      <c r="B36" s="95"/>
      <c r="C36" s="100"/>
      <c r="D36" s="100"/>
      <c r="E36" s="16" t="s">
        <v>688</v>
      </c>
      <c r="F36" s="16"/>
      <c r="G36" s="95"/>
    </row>
  </sheetData>
  <mergeCells count="6">
    <mergeCell ref="A1:G1"/>
    <mergeCell ref="A2:G2"/>
    <mergeCell ref="A3:G3"/>
    <mergeCell ref="A4:G4"/>
    <mergeCell ref="A6:B6"/>
    <mergeCell ref="A5:G5"/>
  </mergeCells>
  <printOptions horizontalCentered="1"/>
  <pageMargins left="0.17" right="0.44" top="0.39370078740157499" bottom="0.196850393700787" header="0.31496062992126" footer="0.31496062992126"/>
  <pageSetup paperSize="258" scale="7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J36"/>
  <sheetViews>
    <sheetView view="pageBreakPreview" zoomScale="70" zoomScaleNormal="40" zoomScaleSheetLayoutView="7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7" sqref="A7:G26"/>
    </sheetView>
  </sheetViews>
  <sheetFormatPr defaultRowHeight="15.75"/>
  <cols>
    <col min="1" max="1" width="7.7109375" style="95" customWidth="1"/>
    <col min="2" max="2" width="61.5703125" style="95" customWidth="1"/>
    <col min="3" max="3" width="22.140625" style="100" bestFit="1" customWidth="1"/>
    <col min="4" max="4" width="18.7109375" style="100" customWidth="1"/>
    <col min="5" max="5" width="21.5703125" style="95" hidden="1" customWidth="1"/>
    <col min="6" max="6" width="18.28515625" style="95" customWidth="1"/>
    <col min="7" max="7" width="11" style="95" customWidth="1"/>
    <col min="8" max="16384" width="9.140625" style="96"/>
  </cols>
  <sheetData>
    <row r="1" spans="1:10" s="95" customFormat="1">
      <c r="A1" s="727" t="s">
        <v>707</v>
      </c>
      <c r="B1" s="727"/>
      <c r="C1" s="727"/>
      <c r="D1" s="727"/>
      <c r="E1" s="727"/>
      <c r="F1" s="727"/>
      <c r="G1" s="727"/>
    </row>
    <row r="2" spans="1:10" s="55" customFormat="1">
      <c r="A2" s="727" t="s">
        <v>708</v>
      </c>
      <c r="B2" s="727"/>
      <c r="C2" s="727"/>
      <c r="D2" s="727"/>
      <c r="E2" s="727"/>
      <c r="F2" s="727"/>
      <c r="G2" s="727"/>
      <c r="H2" s="62"/>
      <c r="I2" s="62"/>
      <c r="J2" s="62"/>
    </row>
    <row r="3" spans="1:10" s="95" customFormat="1">
      <c r="A3" s="727" t="str">
        <f>B9</f>
        <v>BIRO ADMINISTRASI AKADEMIK DAN PERENCANAAN</v>
      </c>
      <c r="B3" s="727"/>
      <c r="C3" s="727"/>
      <c r="D3" s="727"/>
      <c r="E3" s="727"/>
      <c r="F3" s="727"/>
      <c r="G3" s="727"/>
    </row>
    <row r="4" spans="1:10" s="95" customFormat="1">
      <c r="A4" s="727" t="s">
        <v>782</v>
      </c>
      <c r="B4" s="727"/>
      <c r="C4" s="727"/>
      <c r="D4" s="727"/>
      <c r="E4" s="727"/>
      <c r="F4" s="727"/>
      <c r="G4" s="727"/>
      <c r="H4" s="56"/>
    </row>
    <row r="5" spans="1:10" s="95" customFormat="1">
      <c r="A5" s="727" t="str">
        <f>'REKAP IPDN'!A4:H4</f>
        <v>PER 01276/IPDN/2020, tgl. 19 Okt 2020</v>
      </c>
      <c r="B5" s="727"/>
      <c r="C5" s="727"/>
      <c r="D5" s="727"/>
      <c r="E5" s="727"/>
      <c r="F5" s="727"/>
      <c r="G5" s="727"/>
      <c r="H5" s="56"/>
    </row>
    <row r="6" spans="1:10">
      <c r="A6" s="727"/>
      <c r="B6" s="727"/>
      <c r="C6" s="591"/>
      <c r="D6" s="591"/>
      <c r="E6" s="591"/>
      <c r="F6" s="591"/>
      <c r="G6" s="591"/>
    </row>
    <row r="7" spans="1:10" s="135" customFormat="1" ht="27.75" customHeight="1">
      <c r="A7" s="138" t="s">
        <v>709</v>
      </c>
      <c r="B7" s="138" t="s">
        <v>784</v>
      </c>
      <c r="C7" s="139" t="s">
        <v>775</v>
      </c>
      <c r="D7" s="139" t="s">
        <v>783</v>
      </c>
      <c r="E7" s="140" t="s">
        <v>777</v>
      </c>
      <c r="F7" s="139" t="s">
        <v>778</v>
      </c>
      <c r="G7" s="139" t="s">
        <v>779</v>
      </c>
    </row>
    <row r="8" spans="1:10" s="137" customFormat="1" thickBot="1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5</v>
      </c>
      <c r="G8" s="136">
        <v>6</v>
      </c>
    </row>
    <row r="9" spans="1:10" s="144" customFormat="1" ht="18.75" thickTop="1" thickBot="1">
      <c r="A9" s="141" t="s">
        <v>711</v>
      </c>
      <c r="B9" s="142" t="s">
        <v>712</v>
      </c>
      <c r="C9" s="143">
        <f>SUM(C11:C26)</f>
        <v>31159253000</v>
      </c>
      <c r="D9" s="143">
        <f>SUM(D11:D26)</f>
        <v>18271261363</v>
      </c>
      <c r="E9" s="143">
        <f>SUM(E11:E26)</f>
        <v>0</v>
      </c>
      <c r="F9" s="143">
        <f>SUM(F11:F26)</f>
        <v>12887991637</v>
      </c>
      <c r="G9" s="148">
        <f>D9/C9*100%</f>
        <v>0.58638316403156387</v>
      </c>
    </row>
    <row r="10" spans="1:10" s="97" customFormat="1" ht="11.25" customHeight="1" thickTop="1">
      <c r="A10" s="74"/>
      <c r="B10" s="75"/>
      <c r="C10" s="76"/>
      <c r="D10" s="76"/>
      <c r="E10" s="76"/>
      <c r="F10" s="76"/>
      <c r="G10" s="149"/>
    </row>
    <row r="11" spans="1:10" s="97" customFormat="1" ht="18.75" customHeight="1">
      <c r="A11" s="77">
        <v>1</v>
      </c>
      <c r="B11" s="78" t="s">
        <v>713</v>
      </c>
      <c r="C11" s="79">
        <f>'1. TU BIRO I'!C10</f>
        <v>786694000</v>
      </c>
      <c r="D11" s="79">
        <f>'1. TU BIRO I'!D10</f>
        <v>673415421</v>
      </c>
      <c r="E11" s="79">
        <f>'1. TU BIRO I'!E10</f>
        <v>0</v>
      </c>
      <c r="F11" s="79">
        <f>C11-D11+E11</f>
        <v>113278579</v>
      </c>
      <c r="G11" s="150">
        <f>D11/C11*100%</f>
        <v>0.85600680950916108</v>
      </c>
    </row>
    <row r="12" spans="1:10" s="98" customFormat="1" ht="20.100000000000001" customHeight="1">
      <c r="A12" s="77">
        <v>2</v>
      </c>
      <c r="B12" s="78" t="s">
        <v>714</v>
      </c>
      <c r="C12" s="79">
        <f>'2. AKADEMIK'!C9</f>
        <v>3072071000</v>
      </c>
      <c r="D12" s="79">
        <f>'2. AKADEMIK'!D9</f>
        <v>1800089707</v>
      </c>
      <c r="E12" s="79">
        <f>'2. AKADEMIK'!E9</f>
        <v>0</v>
      </c>
      <c r="F12" s="79">
        <f t="shared" ref="F12:F25" si="0">C12-D12+E12</f>
        <v>1271981293</v>
      </c>
      <c r="G12" s="150">
        <f t="shared" ref="G12:G25" si="1">D12/C12*100%</f>
        <v>0.58595315896019329</v>
      </c>
    </row>
    <row r="13" spans="1:10" s="98" customFormat="1" ht="20.100000000000001" customHeight="1">
      <c r="A13" s="77">
        <v>3</v>
      </c>
      <c r="B13" s="78" t="s">
        <v>715</v>
      </c>
      <c r="C13" s="79">
        <f>'3. PERENCANAAN'!C9</f>
        <v>1979416000</v>
      </c>
      <c r="D13" s="79">
        <f>'3. PERENCANAAN'!D9</f>
        <v>1281185850</v>
      </c>
      <c r="E13" s="79">
        <f>'3. PERENCANAAN'!E9</f>
        <v>0</v>
      </c>
      <c r="F13" s="79">
        <f t="shared" si="0"/>
        <v>698230150</v>
      </c>
      <c r="G13" s="150">
        <f t="shared" si="1"/>
        <v>0.64725446798449648</v>
      </c>
    </row>
    <row r="14" spans="1:10" s="98" customFormat="1" ht="20.100000000000001" customHeight="1">
      <c r="A14" s="77">
        <v>4</v>
      </c>
      <c r="B14" s="78" t="s">
        <v>716</v>
      </c>
      <c r="C14" s="79">
        <f>'4. FPP'!C9</f>
        <v>3430663000</v>
      </c>
      <c r="D14" s="79">
        <f>'4. FPP'!D9</f>
        <v>2543272698</v>
      </c>
      <c r="E14" s="79">
        <f>'4. FPP'!E9</f>
        <v>0</v>
      </c>
      <c r="F14" s="79">
        <f t="shared" si="0"/>
        <v>887390302</v>
      </c>
      <c r="G14" s="150">
        <f t="shared" si="1"/>
        <v>0.74133562462999136</v>
      </c>
    </row>
    <row r="15" spans="1:10" s="98" customFormat="1" ht="20.100000000000001" customHeight="1">
      <c r="A15" s="77">
        <v>5</v>
      </c>
      <c r="B15" s="78" t="s">
        <v>717</v>
      </c>
      <c r="C15" s="79">
        <f>'5. FMP'!C9</f>
        <v>3519683000</v>
      </c>
      <c r="D15" s="79">
        <f>'5. FMP'!D9</f>
        <v>1837273792</v>
      </c>
      <c r="E15" s="79">
        <f>'5. FMP'!E9</f>
        <v>0</v>
      </c>
      <c r="F15" s="79">
        <f t="shared" si="0"/>
        <v>1682409208</v>
      </c>
      <c r="G15" s="150">
        <f t="shared" si="1"/>
        <v>0.52199979145849218</v>
      </c>
    </row>
    <row r="16" spans="1:10" s="98" customFormat="1" ht="20.100000000000001" customHeight="1">
      <c r="A16" s="77">
        <v>6</v>
      </c>
      <c r="B16" s="78" t="s">
        <v>718</v>
      </c>
      <c r="C16" s="79">
        <f>'6. FHT'!C9</f>
        <v>1394136000</v>
      </c>
      <c r="D16" s="79">
        <f>'6. FHT'!D9</f>
        <v>860886967</v>
      </c>
      <c r="E16" s="79">
        <f>'6. FHT'!E9</f>
        <v>0</v>
      </c>
      <c r="F16" s="79">
        <f t="shared" si="0"/>
        <v>533249033</v>
      </c>
      <c r="G16" s="150">
        <f t="shared" si="1"/>
        <v>0.61750572899631029</v>
      </c>
    </row>
    <row r="17" spans="1:7" s="98" customFormat="1" ht="20.100000000000001" customHeight="1">
      <c r="A17" s="77">
        <v>7</v>
      </c>
      <c r="B17" s="78" t="s">
        <v>719</v>
      </c>
      <c r="C17" s="79">
        <f>'7. SENAT'!C9</f>
        <v>564254000</v>
      </c>
      <c r="D17" s="79">
        <f>'7. SENAT'!D9</f>
        <v>311603900</v>
      </c>
      <c r="E17" s="79">
        <f>'7. SENAT'!E9</f>
        <v>0</v>
      </c>
      <c r="F17" s="79">
        <f t="shared" si="0"/>
        <v>252650100</v>
      </c>
      <c r="G17" s="150">
        <f t="shared" si="1"/>
        <v>0.55224048035104756</v>
      </c>
    </row>
    <row r="18" spans="1:7" s="98" customFormat="1" ht="20.100000000000001" customHeight="1">
      <c r="A18" s="77">
        <v>8</v>
      </c>
      <c r="B18" s="78" t="s">
        <v>720</v>
      </c>
      <c r="C18" s="79">
        <f>'8. LPMI'!C9</f>
        <v>1281999000</v>
      </c>
      <c r="D18" s="79">
        <f>'8. LPMI'!D9</f>
        <v>583884569</v>
      </c>
      <c r="E18" s="79">
        <f>'8. LPMI'!E9</f>
        <v>0</v>
      </c>
      <c r="F18" s="79">
        <f t="shared" si="0"/>
        <v>698114431</v>
      </c>
      <c r="G18" s="150">
        <f t="shared" si="1"/>
        <v>0.45544853701133931</v>
      </c>
    </row>
    <row r="19" spans="1:7" s="98" customFormat="1" ht="20.100000000000001" customHeight="1">
      <c r="A19" s="77">
        <v>9</v>
      </c>
      <c r="B19" s="78" t="s">
        <v>721</v>
      </c>
      <c r="C19" s="79">
        <f>'9. LPM'!C9</f>
        <v>715185000</v>
      </c>
      <c r="D19" s="79">
        <f>'9. LPM'!D9</f>
        <v>395297209</v>
      </c>
      <c r="E19" s="79">
        <f>'9. LPM'!E9</f>
        <v>0</v>
      </c>
      <c r="F19" s="79">
        <f t="shared" si="0"/>
        <v>319887791</v>
      </c>
      <c r="G19" s="150">
        <f t="shared" si="1"/>
        <v>0.55272021784573222</v>
      </c>
    </row>
    <row r="20" spans="1:7" s="98" customFormat="1" ht="20.100000000000001" customHeight="1">
      <c r="A20" s="77">
        <v>10</v>
      </c>
      <c r="B20" s="78" t="s">
        <v>722</v>
      </c>
      <c r="C20" s="79">
        <f>'10. LPRS'!C9</f>
        <v>1987712000</v>
      </c>
      <c r="D20" s="79">
        <f>'10. LPRS'!D9</f>
        <v>1472045790</v>
      </c>
      <c r="E20" s="79">
        <f>'10. LPRS'!E9</f>
        <v>0</v>
      </c>
      <c r="F20" s="79">
        <f t="shared" si="0"/>
        <v>515666210</v>
      </c>
      <c r="G20" s="150">
        <f t="shared" si="1"/>
        <v>0.74057297536061562</v>
      </c>
    </row>
    <row r="21" spans="1:7" s="98" customFormat="1" ht="20.100000000000001" customHeight="1">
      <c r="A21" s="77">
        <v>11</v>
      </c>
      <c r="B21" s="78" t="s">
        <v>723</v>
      </c>
      <c r="C21" s="79">
        <f>'11. TP'!C9</f>
        <v>625130000</v>
      </c>
      <c r="D21" s="79">
        <f>'11. TP'!D9</f>
        <v>266987200</v>
      </c>
      <c r="E21" s="79">
        <f>'11. TP'!E9</f>
        <v>0</v>
      </c>
      <c r="F21" s="79">
        <f t="shared" si="0"/>
        <v>358142800</v>
      </c>
      <c r="G21" s="150">
        <f t="shared" si="1"/>
        <v>0.42709068513749138</v>
      </c>
    </row>
    <row r="22" spans="1:7" s="98" customFormat="1" ht="20.100000000000001" customHeight="1">
      <c r="A22" s="77">
        <v>12</v>
      </c>
      <c r="B22" s="78" t="s">
        <v>724</v>
      </c>
      <c r="C22" s="79">
        <f>'12. PERPUS'!C9</f>
        <v>689411000</v>
      </c>
      <c r="D22" s="79">
        <f>'12. PERPUS'!D9</f>
        <v>563890000</v>
      </c>
      <c r="E22" s="79">
        <f>'12. PERPUS'!E9</f>
        <v>0</v>
      </c>
      <c r="F22" s="79">
        <f t="shared" si="0"/>
        <v>125521000</v>
      </c>
      <c r="G22" s="150">
        <f t="shared" si="1"/>
        <v>0.81793008814770873</v>
      </c>
    </row>
    <row r="23" spans="1:7" s="98" customFormat="1" ht="20.100000000000001" customHeight="1">
      <c r="A23" s="77">
        <v>13</v>
      </c>
      <c r="B23" s="78" t="s">
        <v>728</v>
      </c>
      <c r="C23" s="79">
        <f>'13. LAB. BHS'!C9</f>
        <v>269453000</v>
      </c>
      <c r="D23" s="79">
        <f>'13. LAB. BHS'!D9</f>
        <v>248705850</v>
      </c>
      <c r="E23" s="79">
        <f>'13. LAB. BHS'!E9</f>
        <v>0</v>
      </c>
      <c r="F23" s="79">
        <f t="shared" si="0"/>
        <v>20747150</v>
      </c>
      <c r="G23" s="150">
        <f t="shared" si="1"/>
        <v>0.92300271290354907</v>
      </c>
    </row>
    <row r="24" spans="1:7" s="98" customFormat="1" ht="20.100000000000001" customHeight="1">
      <c r="A24" s="77">
        <v>14</v>
      </c>
      <c r="B24" s="78" t="s">
        <v>729</v>
      </c>
      <c r="C24" s="79">
        <f>'14. LAB. MUSEUM'!C9</f>
        <v>156388000</v>
      </c>
      <c r="D24" s="79">
        <f>'14. LAB. MUSEUM'!D9</f>
        <v>106799217</v>
      </c>
      <c r="E24" s="79">
        <f>'14. LAB. MUSEUM'!E9</f>
        <v>0</v>
      </c>
      <c r="F24" s="79">
        <f t="shared" si="0"/>
        <v>49588783</v>
      </c>
      <c r="G24" s="150">
        <f t="shared" si="1"/>
        <v>0.68291184106197411</v>
      </c>
    </row>
    <row r="25" spans="1:7" s="98" customFormat="1" ht="20.100000000000001" customHeight="1">
      <c r="A25" s="77">
        <v>15</v>
      </c>
      <c r="B25" s="78" t="s">
        <v>725</v>
      </c>
      <c r="C25" s="79">
        <f>[2]PASCA!$C$9</f>
        <v>9550983000</v>
      </c>
      <c r="D25" s="79">
        <f>[2]PASCA!$D$9</f>
        <v>5056697396</v>
      </c>
      <c r="E25" s="79">
        <f>[2]PASCA!$E$9</f>
        <v>0</v>
      </c>
      <c r="F25" s="79">
        <f t="shared" si="0"/>
        <v>4494285604</v>
      </c>
      <c r="G25" s="150">
        <f t="shared" si="1"/>
        <v>0.52944261297502049</v>
      </c>
    </row>
    <row r="26" spans="1:7" s="98" customFormat="1" ht="20.100000000000001" customHeight="1" thickBot="1">
      <c r="A26" s="71">
        <v>16</v>
      </c>
      <c r="B26" s="72" t="s">
        <v>726</v>
      </c>
      <c r="C26" s="73">
        <f>[2]PROFESI!$C$9</f>
        <v>1136075000</v>
      </c>
      <c r="D26" s="73">
        <f>[2]PROFESI!$D$9</f>
        <v>269225797</v>
      </c>
      <c r="E26" s="73">
        <f>[2]PROFESI!$E$9</f>
        <v>0</v>
      </c>
      <c r="F26" s="73">
        <f>C26-D26+E26</f>
        <v>866849203</v>
      </c>
      <c r="G26" s="151">
        <f>D26/C26*100%</f>
        <v>0.23697889399907576</v>
      </c>
    </row>
    <row r="27" spans="1:7" ht="16.5" thickTop="1">
      <c r="A27" s="99"/>
      <c r="B27" s="99"/>
      <c r="C27" s="58"/>
      <c r="D27" s="58"/>
      <c r="E27" s="59"/>
      <c r="F27" s="59"/>
      <c r="G27" s="59"/>
    </row>
    <row r="28" spans="1:7" s="102" customFormat="1">
      <c r="A28" s="95"/>
      <c r="B28" s="95"/>
      <c r="C28" s="100"/>
      <c r="D28" s="45"/>
      <c r="E28" s="46"/>
      <c r="F28" s="46"/>
      <c r="G28" s="101"/>
    </row>
    <row r="29" spans="1:7" s="102" customFormat="1">
      <c r="A29" s="95"/>
      <c r="B29" s="95"/>
      <c r="C29" s="436">
        <v>48447988000</v>
      </c>
      <c r="D29" s="45"/>
      <c r="E29" s="16" t="s">
        <v>727</v>
      </c>
      <c r="F29" s="16"/>
      <c r="G29" s="95"/>
    </row>
    <row r="30" spans="1:7" s="102" customFormat="1" ht="9" customHeight="1">
      <c r="A30" s="95"/>
      <c r="B30" s="95"/>
      <c r="C30" s="100"/>
      <c r="D30" s="45"/>
      <c r="E30" s="16"/>
      <c r="F30" s="16"/>
      <c r="G30" s="95"/>
    </row>
    <row r="31" spans="1:7" s="102" customFormat="1">
      <c r="A31" s="95"/>
      <c r="B31" s="95"/>
      <c r="C31" s="100"/>
      <c r="D31" s="47"/>
      <c r="E31" s="16" t="s">
        <v>686</v>
      </c>
      <c r="F31" s="16"/>
      <c r="G31" s="95"/>
    </row>
    <row r="32" spans="1:7" s="102" customFormat="1">
      <c r="A32" s="95"/>
      <c r="B32" s="95"/>
      <c r="C32" s="100"/>
      <c r="D32" s="100"/>
      <c r="E32" s="16"/>
      <c r="F32" s="16"/>
      <c r="G32" s="95"/>
    </row>
    <row r="33" spans="1:7" s="102" customFormat="1">
      <c r="A33" s="95"/>
      <c r="B33" s="95"/>
      <c r="C33" s="100"/>
      <c r="D33" s="100"/>
      <c r="E33" s="16"/>
      <c r="F33" s="16"/>
      <c r="G33" s="95"/>
    </row>
    <row r="34" spans="1:7" s="102" customFormat="1">
      <c r="A34" s="95"/>
      <c r="B34" s="95"/>
      <c r="C34" s="100"/>
      <c r="D34" s="100"/>
      <c r="E34" s="16"/>
      <c r="F34" s="16"/>
      <c r="G34" s="95"/>
    </row>
    <row r="35" spans="1:7" s="102" customFormat="1">
      <c r="A35" s="95"/>
      <c r="B35" s="95"/>
      <c r="C35" s="100"/>
      <c r="D35" s="100"/>
      <c r="E35" s="16" t="s">
        <v>687</v>
      </c>
      <c r="F35" s="16"/>
      <c r="G35" s="95"/>
    </row>
    <row r="36" spans="1:7" s="102" customFormat="1">
      <c r="A36" s="95"/>
      <c r="B36" s="95"/>
      <c r="C36" s="100"/>
      <c r="D36" s="100"/>
      <c r="E36" s="16" t="s">
        <v>688</v>
      </c>
      <c r="F36" s="16"/>
      <c r="G36" s="95"/>
    </row>
  </sheetData>
  <mergeCells count="6">
    <mergeCell ref="A6:B6"/>
    <mergeCell ref="A1:G1"/>
    <mergeCell ref="A2:G2"/>
    <mergeCell ref="A3:G3"/>
    <mergeCell ref="A4:G4"/>
    <mergeCell ref="A5:G5"/>
  </mergeCells>
  <printOptions horizontalCentered="1"/>
  <pageMargins left="0.17" right="0.44" top="0.39370078740157499" bottom="0.196850393700787" header="0.31496062992126" footer="0.31496062992126"/>
  <pageSetup paperSize="258" scale="7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J36"/>
  <sheetViews>
    <sheetView view="pageBreakPreview" zoomScale="70" zoomScaleNormal="40" zoomScaleSheetLayoutView="7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45" sqref="C45"/>
    </sheetView>
  </sheetViews>
  <sheetFormatPr defaultRowHeight="15.75"/>
  <cols>
    <col min="1" max="1" width="7.7109375" style="95" customWidth="1"/>
    <col min="2" max="2" width="61.5703125" style="95" customWidth="1"/>
    <col min="3" max="3" width="22.140625" style="100" bestFit="1" customWidth="1"/>
    <col min="4" max="4" width="18.7109375" style="100" customWidth="1"/>
    <col min="5" max="5" width="21.5703125" style="95" hidden="1" customWidth="1"/>
    <col min="6" max="6" width="18.28515625" style="95" customWidth="1"/>
    <col min="7" max="7" width="11" style="95" customWidth="1"/>
    <col min="8" max="16384" width="9.140625" style="96"/>
  </cols>
  <sheetData>
    <row r="1" spans="1:10" s="95" customFormat="1">
      <c r="A1" s="727" t="s">
        <v>707</v>
      </c>
      <c r="B1" s="727"/>
      <c r="C1" s="727"/>
      <c r="D1" s="727"/>
      <c r="E1" s="727"/>
      <c r="F1" s="727"/>
      <c r="G1" s="727"/>
    </row>
    <row r="2" spans="1:10" s="55" customFormat="1">
      <c r="A2" s="727" t="s">
        <v>708</v>
      </c>
      <c r="B2" s="727"/>
      <c r="C2" s="727"/>
      <c r="D2" s="727"/>
      <c r="E2" s="727"/>
      <c r="F2" s="727"/>
      <c r="G2" s="727"/>
      <c r="H2" s="62"/>
      <c r="I2" s="62"/>
      <c r="J2" s="62"/>
    </row>
    <row r="3" spans="1:10" s="95" customFormat="1">
      <c r="A3" s="727" t="str">
        <f>B9</f>
        <v>BIRO ADMINISTRASI AKADEMIK DAN PERENCANAAN</v>
      </c>
      <c r="B3" s="727"/>
      <c r="C3" s="727"/>
      <c r="D3" s="727"/>
      <c r="E3" s="727"/>
      <c r="F3" s="727"/>
      <c r="G3" s="727"/>
    </row>
    <row r="4" spans="1:10" s="95" customFormat="1">
      <c r="A4" s="727" t="s">
        <v>782</v>
      </c>
      <c r="B4" s="727"/>
      <c r="C4" s="727"/>
      <c r="D4" s="727"/>
      <c r="E4" s="727"/>
      <c r="F4" s="727"/>
      <c r="G4" s="727"/>
      <c r="H4" s="56"/>
    </row>
    <row r="5" spans="1:10" s="95" customFormat="1">
      <c r="A5" s="727" t="str">
        <f>'REKAP IPDN'!A4:H4</f>
        <v>PER 01276/IPDN/2020, tgl. 19 Okt 2020</v>
      </c>
      <c r="B5" s="727"/>
      <c r="C5" s="727"/>
      <c r="D5" s="727"/>
      <c r="E5" s="727"/>
      <c r="F5" s="727"/>
      <c r="G5" s="727"/>
      <c r="H5" s="56"/>
    </row>
    <row r="6" spans="1:10">
      <c r="A6" s="727"/>
      <c r="B6" s="727"/>
      <c r="C6" s="632"/>
      <c r="D6" s="632"/>
      <c r="E6" s="632"/>
      <c r="F6" s="632"/>
      <c r="G6" s="632"/>
    </row>
    <row r="7" spans="1:10" s="135" customFormat="1" ht="27.75" customHeight="1">
      <c r="A7" s="138" t="s">
        <v>709</v>
      </c>
      <c r="B7" s="138" t="s">
        <v>784</v>
      </c>
      <c r="C7" s="139" t="s">
        <v>775</v>
      </c>
      <c r="D7" s="139" t="s">
        <v>783</v>
      </c>
      <c r="E7" s="140" t="s">
        <v>777</v>
      </c>
      <c r="F7" s="139" t="s">
        <v>778</v>
      </c>
      <c r="G7" s="139" t="s">
        <v>779</v>
      </c>
    </row>
    <row r="8" spans="1:10" s="137" customFormat="1" thickBot="1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5</v>
      </c>
      <c r="G8" s="136">
        <v>6</v>
      </c>
    </row>
    <row r="9" spans="1:10" s="144" customFormat="1" ht="18.75" thickTop="1" thickBot="1">
      <c r="A9" s="141" t="s">
        <v>711</v>
      </c>
      <c r="B9" s="142" t="s">
        <v>712</v>
      </c>
      <c r="C9" s="143">
        <f>SUM(C11:C26)</f>
        <v>31159253000</v>
      </c>
      <c r="D9" s="143">
        <f>SUM(D11:D26)</f>
        <v>18271261363</v>
      </c>
      <c r="E9" s="143">
        <f>SUM(E11:E26)</f>
        <v>0</v>
      </c>
      <c r="F9" s="143">
        <f>SUM(F11:F26)</f>
        <v>12887991637</v>
      </c>
      <c r="G9" s="148">
        <f>D9/C9*100%</f>
        <v>0.58638316403156387</v>
      </c>
    </row>
    <row r="10" spans="1:10" s="97" customFormat="1" ht="11.25" customHeight="1" thickTop="1">
      <c r="A10" s="74"/>
      <c r="B10" s="75"/>
      <c r="C10" s="76"/>
      <c r="D10" s="76"/>
      <c r="E10" s="76"/>
      <c r="F10" s="76"/>
      <c r="G10" s="149"/>
    </row>
    <row r="11" spans="1:10" s="97" customFormat="1" ht="18.75" customHeight="1">
      <c r="A11" s="77">
        <v>1</v>
      </c>
      <c r="B11" s="78" t="s">
        <v>713</v>
      </c>
      <c r="C11" s="79">
        <f>'1. TU BIRO I'!C10</f>
        <v>786694000</v>
      </c>
      <c r="D11" s="79">
        <f>'1. TU BIRO I'!D10</f>
        <v>673415421</v>
      </c>
      <c r="E11" s="79">
        <f>'1. TU BIRO I'!E10</f>
        <v>0</v>
      </c>
      <c r="F11" s="79">
        <f>C11-D11+E11</f>
        <v>113278579</v>
      </c>
      <c r="G11" s="150">
        <f>D11/C11*100%</f>
        <v>0.85600680950916108</v>
      </c>
    </row>
    <row r="12" spans="1:10" s="98" customFormat="1" ht="20.100000000000001" customHeight="1">
      <c r="A12" s="77">
        <v>2</v>
      </c>
      <c r="B12" s="78" t="s">
        <v>714</v>
      </c>
      <c r="C12" s="79">
        <f>'2. AKADEMIK'!C9</f>
        <v>3072071000</v>
      </c>
      <c r="D12" s="79">
        <f>'2. AKADEMIK'!D9</f>
        <v>1800089707</v>
      </c>
      <c r="E12" s="79">
        <f>'2. AKADEMIK'!E9</f>
        <v>0</v>
      </c>
      <c r="F12" s="79">
        <f t="shared" ref="F12:F25" si="0">C12-D12+E12</f>
        <v>1271981293</v>
      </c>
      <c r="G12" s="150">
        <f t="shared" ref="G12:G25" si="1">D12/C12*100%</f>
        <v>0.58595315896019329</v>
      </c>
    </row>
    <row r="13" spans="1:10" s="98" customFormat="1" ht="20.100000000000001" customHeight="1">
      <c r="A13" s="77">
        <v>3</v>
      </c>
      <c r="B13" s="78" t="s">
        <v>715</v>
      </c>
      <c r="C13" s="79">
        <f>'3. PERENCANAAN'!C9</f>
        <v>1979416000</v>
      </c>
      <c r="D13" s="79">
        <f>'3. PERENCANAAN'!D9</f>
        <v>1281185850</v>
      </c>
      <c r="E13" s="79">
        <f>'3. PERENCANAAN'!E9</f>
        <v>0</v>
      </c>
      <c r="F13" s="79">
        <f t="shared" si="0"/>
        <v>698230150</v>
      </c>
      <c r="G13" s="150">
        <f t="shared" si="1"/>
        <v>0.64725446798449648</v>
      </c>
    </row>
    <row r="14" spans="1:10" s="98" customFormat="1" ht="20.100000000000001" customHeight="1">
      <c r="A14" s="77">
        <v>4</v>
      </c>
      <c r="B14" s="78" t="s">
        <v>716</v>
      </c>
      <c r="C14" s="79">
        <f>'4. FPP'!C9</f>
        <v>3430663000</v>
      </c>
      <c r="D14" s="79">
        <f>'4. FPP'!D9</f>
        <v>2543272698</v>
      </c>
      <c r="E14" s="79">
        <f>'4. FPP'!E9</f>
        <v>0</v>
      </c>
      <c r="F14" s="79">
        <f t="shared" si="0"/>
        <v>887390302</v>
      </c>
      <c r="G14" s="150">
        <f t="shared" si="1"/>
        <v>0.74133562462999136</v>
      </c>
    </row>
    <row r="15" spans="1:10" s="98" customFormat="1" ht="20.100000000000001" customHeight="1">
      <c r="A15" s="77">
        <v>5</v>
      </c>
      <c r="B15" s="78" t="s">
        <v>717</v>
      </c>
      <c r="C15" s="79">
        <f>'5. FMP'!C9</f>
        <v>3519683000</v>
      </c>
      <c r="D15" s="79">
        <f>'5. FMP'!D9</f>
        <v>1837273792</v>
      </c>
      <c r="E15" s="79">
        <f>'5. FMP'!E9</f>
        <v>0</v>
      </c>
      <c r="F15" s="79">
        <f t="shared" si="0"/>
        <v>1682409208</v>
      </c>
      <c r="G15" s="150">
        <f t="shared" si="1"/>
        <v>0.52199979145849218</v>
      </c>
    </row>
    <row r="16" spans="1:10" s="98" customFormat="1" ht="20.100000000000001" customHeight="1">
      <c r="A16" s="77">
        <v>6</v>
      </c>
      <c r="B16" s="78" t="s">
        <v>718</v>
      </c>
      <c r="C16" s="79">
        <f>'6. FHT'!C9</f>
        <v>1394136000</v>
      </c>
      <c r="D16" s="79">
        <f>'6. FHT'!D9</f>
        <v>860886967</v>
      </c>
      <c r="E16" s="79">
        <f>'6. FHT'!E9</f>
        <v>0</v>
      </c>
      <c r="F16" s="79">
        <f t="shared" si="0"/>
        <v>533249033</v>
      </c>
      <c r="G16" s="150">
        <f t="shared" si="1"/>
        <v>0.61750572899631029</v>
      </c>
    </row>
    <row r="17" spans="1:7" s="98" customFormat="1" ht="20.100000000000001" customHeight="1">
      <c r="A17" s="77">
        <v>7</v>
      </c>
      <c r="B17" s="78" t="s">
        <v>719</v>
      </c>
      <c r="C17" s="79">
        <f>'7. SENAT'!C9</f>
        <v>564254000</v>
      </c>
      <c r="D17" s="79">
        <f>'7. SENAT'!D9</f>
        <v>311603900</v>
      </c>
      <c r="E17" s="79">
        <f>'7. SENAT'!E9</f>
        <v>0</v>
      </c>
      <c r="F17" s="79">
        <f t="shared" si="0"/>
        <v>252650100</v>
      </c>
      <c r="G17" s="150">
        <f t="shared" si="1"/>
        <v>0.55224048035104756</v>
      </c>
    </row>
    <row r="18" spans="1:7" s="98" customFormat="1" ht="20.100000000000001" customHeight="1">
      <c r="A18" s="77">
        <v>8</v>
      </c>
      <c r="B18" s="78" t="s">
        <v>720</v>
      </c>
      <c r="C18" s="79">
        <f>'8. LPMI'!C9</f>
        <v>1281999000</v>
      </c>
      <c r="D18" s="79">
        <f>'8. LPMI'!D9</f>
        <v>583884569</v>
      </c>
      <c r="E18" s="79">
        <f>'8. LPMI'!E9</f>
        <v>0</v>
      </c>
      <c r="F18" s="79">
        <f t="shared" si="0"/>
        <v>698114431</v>
      </c>
      <c r="G18" s="150">
        <f t="shared" si="1"/>
        <v>0.45544853701133931</v>
      </c>
    </row>
    <row r="19" spans="1:7" s="98" customFormat="1" ht="20.100000000000001" customHeight="1">
      <c r="A19" s="77">
        <v>9</v>
      </c>
      <c r="B19" s="78" t="s">
        <v>721</v>
      </c>
      <c r="C19" s="79">
        <f>'9. LPM'!C9</f>
        <v>715185000</v>
      </c>
      <c r="D19" s="79">
        <f>'9. LPM'!D9</f>
        <v>395297209</v>
      </c>
      <c r="E19" s="79">
        <f>'9. LPM'!E9</f>
        <v>0</v>
      </c>
      <c r="F19" s="79">
        <f t="shared" si="0"/>
        <v>319887791</v>
      </c>
      <c r="G19" s="150">
        <f t="shared" si="1"/>
        <v>0.55272021784573222</v>
      </c>
    </row>
    <row r="20" spans="1:7" s="98" customFormat="1" ht="20.100000000000001" customHeight="1">
      <c r="A20" s="77">
        <v>10</v>
      </c>
      <c r="B20" s="78" t="s">
        <v>722</v>
      </c>
      <c r="C20" s="79">
        <f>'10. LPRS'!C9</f>
        <v>1987712000</v>
      </c>
      <c r="D20" s="79">
        <f>'10. LPRS'!D9</f>
        <v>1472045790</v>
      </c>
      <c r="E20" s="79">
        <f>'10. LPRS'!E9</f>
        <v>0</v>
      </c>
      <c r="F20" s="79">
        <f t="shared" si="0"/>
        <v>515666210</v>
      </c>
      <c r="G20" s="150">
        <f t="shared" si="1"/>
        <v>0.74057297536061562</v>
      </c>
    </row>
    <row r="21" spans="1:7" s="98" customFormat="1" ht="20.100000000000001" customHeight="1">
      <c r="A21" s="77">
        <v>11</v>
      </c>
      <c r="B21" s="78" t="s">
        <v>723</v>
      </c>
      <c r="C21" s="79">
        <f>'11. TP'!C9</f>
        <v>625130000</v>
      </c>
      <c r="D21" s="79">
        <f>'11. TP'!D9</f>
        <v>266987200</v>
      </c>
      <c r="E21" s="79">
        <f>'11. TP'!E9</f>
        <v>0</v>
      </c>
      <c r="F21" s="79">
        <f t="shared" si="0"/>
        <v>358142800</v>
      </c>
      <c r="G21" s="150">
        <f t="shared" si="1"/>
        <v>0.42709068513749138</v>
      </c>
    </row>
    <row r="22" spans="1:7" s="98" customFormat="1" ht="20.100000000000001" customHeight="1">
      <c r="A22" s="77">
        <v>12</v>
      </c>
      <c r="B22" s="78" t="s">
        <v>724</v>
      </c>
      <c r="C22" s="79">
        <f>'12. PERPUS'!C9</f>
        <v>689411000</v>
      </c>
      <c r="D22" s="79">
        <f>'12. PERPUS'!D9</f>
        <v>563890000</v>
      </c>
      <c r="E22" s="79">
        <f>'12. PERPUS'!E9</f>
        <v>0</v>
      </c>
      <c r="F22" s="79">
        <f t="shared" si="0"/>
        <v>125521000</v>
      </c>
      <c r="G22" s="150">
        <f t="shared" si="1"/>
        <v>0.81793008814770873</v>
      </c>
    </row>
    <row r="23" spans="1:7" s="98" customFormat="1" ht="20.100000000000001" customHeight="1">
      <c r="A23" s="77">
        <v>13</v>
      </c>
      <c r="B23" s="78" t="s">
        <v>728</v>
      </c>
      <c r="C23" s="79">
        <f>'13. LAB. BHS'!C9</f>
        <v>269453000</v>
      </c>
      <c r="D23" s="79">
        <f>'13. LAB. BHS'!D9</f>
        <v>248705850</v>
      </c>
      <c r="E23" s="79">
        <f>'13. LAB. BHS'!E9</f>
        <v>0</v>
      </c>
      <c r="F23" s="79">
        <f t="shared" si="0"/>
        <v>20747150</v>
      </c>
      <c r="G23" s="150">
        <f t="shared" si="1"/>
        <v>0.92300271290354907</v>
      </c>
    </row>
    <row r="24" spans="1:7" s="98" customFormat="1" ht="20.100000000000001" customHeight="1">
      <c r="A24" s="77">
        <v>14</v>
      </c>
      <c r="B24" s="78" t="s">
        <v>729</v>
      </c>
      <c r="C24" s="79">
        <f>'14. LAB. MUSEUM'!C9</f>
        <v>156388000</v>
      </c>
      <c r="D24" s="79">
        <f>'14. LAB. MUSEUM'!D9</f>
        <v>106799217</v>
      </c>
      <c r="E24" s="79">
        <f>'14. LAB. MUSEUM'!E9</f>
        <v>0</v>
      </c>
      <c r="F24" s="79">
        <f t="shared" si="0"/>
        <v>49588783</v>
      </c>
      <c r="G24" s="150">
        <f t="shared" si="1"/>
        <v>0.68291184106197411</v>
      </c>
    </row>
    <row r="25" spans="1:7" s="98" customFormat="1" ht="20.100000000000001" customHeight="1">
      <c r="A25" s="77">
        <v>15</v>
      </c>
      <c r="B25" s="78" t="s">
        <v>725</v>
      </c>
      <c r="C25" s="79">
        <f>[2]PASCA!$C$9</f>
        <v>9550983000</v>
      </c>
      <c r="D25" s="79">
        <f>[2]PASCA!$D$9</f>
        <v>5056697396</v>
      </c>
      <c r="E25" s="79">
        <f>[2]PASCA!$E$9</f>
        <v>0</v>
      </c>
      <c r="F25" s="79">
        <f t="shared" si="0"/>
        <v>4494285604</v>
      </c>
      <c r="G25" s="150">
        <f t="shared" si="1"/>
        <v>0.52944261297502049</v>
      </c>
    </row>
    <row r="26" spans="1:7" s="98" customFormat="1" ht="20.100000000000001" customHeight="1" thickBot="1">
      <c r="A26" s="71">
        <v>16</v>
      </c>
      <c r="B26" s="72" t="s">
        <v>726</v>
      </c>
      <c r="C26" s="73">
        <f>[2]PROFESI!$C$9</f>
        <v>1136075000</v>
      </c>
      <c r="D26" s="73">
        <f>[2]PROFESI!$D$9</f>
        <v>269225797</v>
      </c>
      <c r="E26" s="73">
        <f>[2]PROFESI!$E$9</f>
        <v>0</v>
      </c>
      <c r="F26" s="73">
        <f>C26-D26+E26</f>
        <v>866849203</v>
      </c>
      <c r="G26" s="151">
        <f>D26/C26*100%</f>
        <v>0.23697889399907576</v>
      </c>
    </row>
    <row r="27" spans="1:7" ht="16.5" thickTop="1">
      <c r="A27" s="99"/>
      <c r="B27" s="99"/>
      <c r="C27" s="58"/>
      <c r="D27" s="58"/>
      <c r="E27" s="59"/>
      <c r="F27" s="59"/>
      <c r="G27" s="59"/>
    </row>
    <row r="28" spans="1:7" s="102" customFormat="1">
      <c r="A28" s="95"/>
      <c r="B28" s="95"/>
      <c r="C28" s="100"/>
      <c r="D28" s="45"/>
      <c r="E28" s="46"/>
      <c r="F28" s="46"/>
      <c r="G28" s="101"/>
    </row>
    <row r="29" spans="1:7" s="102" customFormat="1">
      <c r="A29" s="95"/>
      <c r="B29" s="95"/>
      <c r="C29" s="436">
        <v>48447988000</v>
      </c>
      <c r="D29" s="45"/>
      <c r="E29" s="16" t="s">
        <v>727</v>
      </c>
      <c r="F29" s="16"/>
      <c r="G29" s="95"/>
    </row>
    <row r="30" spans="1:7" s="102" customFormat="1" ht="9" customHeight="1">
      <c r="A30" s="95"/>
      <c r="B30" s="95"/>
      <c r="C30" s="100"/>
      <c r="D30" s="45"/>
      <c r="E30" s="16"/>
      <c r="F30" s="16"/>
      <c r="G30" s="95"/>
    </row>
    <row r="31" spans="1:7" s="102" customFormat="1">
      <c r="A31" s="95"/>
      <c r="B31" s="95"/>
      <c r="C31" s="100"/>
      <c r="D31" s="47"/>
      <c r="E31" s="16" t="s">
        <v>686</v>
      </c>
      <c r="F31" s="16"/>
      <c r="G31" s="95"/>
    </row>
    <row r="32" spans="1:7" s="102" customFormat="1">
      <c r="A32" s="95"/>
      <c r="B32" s="95"/>
      <c r="C32" s="100"/>
      <c r="D32" s="100"/>
      <c r="E32" s="16"/>
      <c r="F32" s="16"/>
      <c r="G32" s="95"/>
    </row>
    <row r="33" spans="1:7" s="102" customFormat="1">
      <c r="A33" s="95"/>
      <c r="B33" s="95"/>
      <c r="C33" s="100"/>
      <c r="D33" s="100"/>
      <c r="E33" s="16"/>
      <c r="F33" s="16"/>
      <c r="G33" s="95"/>
    </row>
    <row r="34" spans="1:7" s="102" customFormat="1">
      <c r="A34" s="95"/>
      <c r="B34" s="95"/>
      <c r="C34" s="100"/>
      <c r="D34" s="100"/>
      <c r="E34" s="16"/>
      <c r="F34" s="16"/>
      <c r="G34" s="95"/>
    </row>
    <row r="35" spans="1:7" s="102" customFormat="1">
      <c r="A35" s="95"/>
      <c r="B35" s="95"/>
      <c r="C35" s="100"/>
      <c r="D35" s="100"/>
      <c r="E35" s="16" t="s">
        <v>687</v>
      </c>
      <c r="F35" s="16"/>
      <c r="G35" s="95"/>
    </row>
    <row r="36" spans="1:7" s="102" customFormat="1">
      <c r="A36" s="95"/>
      <c r="B36" s="95"/>
      <c r="C36" s="100"/>
      <c r="D36" s="100"/>
      <c r="E36" s="16" t="s">
        <v>688</v>
      </c>
      <c r="F36" s="16"/>
      <c r="G36" s="95"/>
    </row>
  </sheetData>
  <mergeCells count="6">
    <mergeCell ref="A6:B6"/>
    <mergeCell ref="A1:G1"/>
    <mergeCell ref="A2:G2"/>
    <mergeCell ref="A3:G3"/>
    <mergeCell ref="A4:G4"/>
    <mergeCell ref="A5:G5"/>
  </mergeCells>
  <printOptions horizontalCentered="1"/>
  <pageMargins left="0.17" right="0.44" top="0.39370078740157499" bottom="0.196850393700787" header="0.31496062992126" footer="0.31496062992126"/>
  <pageSetup paperSize="258" scale="7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/>
  <dimension ref="A1:H34"/>
  <sheetViews>
    <sheetView view="pageBreakPreview" zoomScale="60" zoomScaleNormal="85" workbookViewId="0">
      <selection activeCell="B61" sqref="B61"/>
    </sheetView>
  </sheetViews>
  <sheetFormatPr defaultRowHeight="15.75"/>
  <cols>
    <col min="1" max="1" width="20.42578125" style="106" customWidth="1"/>
    <col min="2" max="2" width="67.42578125" style="106" customWidth="1"/>
    <col min="3" max="3" width="21" style="106" customWidth="1"/>
    <col min="4" max="4" width="22" style="106" bestFit="1" customWidth="1"/>
    <col min="5" max="5" width="24.5703125" style="106" customWidth="1"/>
    <col min="6" max="6" width="21.28515625" style="106" bestFit="1" customWidth="1"/>
    <col min="7" max="7" width="14.28515625" style="106" customWidth="1"/>
    <col min="8" max="16384" width="9.140625" style="106"/>
  </cols>
  <sheetData>
    <row r="1" spans="1:8">
      <c r="A1" s="731" t="s">
        <v>690</v>
      </c>
      <c r="B1" s="731"/>
      <c r="C1" s="731"/>
      <c r="D1" s="731"/>
      <c r="E1" s="731"/>
      <c r="F1" s="731"/>
      <c r="G1" s="731"/>
    </row>
    <row r="2" spans="1:8">
      <c r="A2" s="727" t="s">
        <v>799</v>
      </c>
      <c r="B2" s="727"/>
      <c r="C2" s="727"/>
      <c r="D2" s="727"/>
      <c r="E2" s="727"/>
      <c r="F2" s="727"/>
      <c r="G2" s="727"/>
    </row>
    <row r="3" spans="1:8">
      <c r="A3" s="727" t="str">
        <f>'REKAP IPDN'!A4:H4</f>
        <v>PER 01276/IPDN/2020, tgl. 19 Okt 2020</v>
      </c>
      <c r="B3" s="727"/>
      <c r="C3" s="727"/>
      <c r="D3" s="727"/>
      <c r="E3" s="727"/>
      <c r="F3" s="727"/>
      <c r="G3" s="727"/>
    </row>
    <row r="4" spans="1:8">
      <c r="A4" s="107"/>
      <c r="B4" s="108"/>
      <c r="C4" s="108"/>
      <c r="D4" s="109"/>
      <c r="E4" s="109"/>
      <c r="F4" s="109"/>
      <c r="G4" s="109"/>
    </row>
    <row r="5" spans="1:8">
      <c r="A5" s="732" t="s">
        <v>692</v>
      </c>
      <c r="B5" s="732"/>
      <c r="C5" s="732"/>
      <c r="D5" s="732"/>
      <c r="E5" s="732"/>
      <c r="F5" s="732"/>
      <c r="G5" s="732"/>
    </row>
    <row r="6" spans="1:8" ht="16.5" thickBot="1">
      <c r="A6" s="542"/>
      <c r="B6" s="542"/>
      <c r="C6" s="687">
        <v>786694000</v>
      </c>
      <c r="D6" s="543">
        <f>C10-C6</f>
        <v>0</v>
      </c>
      <c r="E6" s="542"/>
      <c r="F6" s="542"/>
      <c r="G6" s="542"/>
    </row>
    <row r="7" spans="1:8" s="129" customFormat="1" ht="16.5" thickBot="1">
      <c r="A7" s="729" t="s">
        <v>678</v>
      </c>
      <c r="B7" s="733" t="s">
        <v>679</v>
      </c>
      <c r="C7" s="733" t="s">
        <v>775</v>
      </c>
      <c r="D7" s="729" t="s">
        <v>776</v>
      </c>
      <c r="E7" s="729" t="s">
        <v>777</v>
      </c>
      <c r="F7" s="729" t="s">
        <v>778</v>
      </c>
      <c r="G7" s="729" t="s">
        <v>779</v>
      </c>
      <c r="H7" s="544" t="s">
        <v>817</v>
      </c>
    </row>
    <row r="8" spans="1:8" s="129" customFormat="1" ht="22.5" customHeight="1" thickBot="1">
      <c r="A8" s="730"/>
      <c r="B8" s="734"/>
      <c r="C8" s="734"/>
      <c r="D8" s="730"/>
      <c r="E8" s="730"/>
      <c r="F8" s="730"/>
      <c r="G8" s="730"/>
      <c r="H8" s="593" t="s">
        <v>834</v>
      </c>
    </row>
    <row r="9" spans="1:8" s="147" customFormat="1" ht="16.5" thickBot="1">
      <c r="A9" s="145">
        <v>1</v>
      </c>
      <c r="B9" s="146">
        <v>2</v>
      </c>
      <c r="C9" s="146">
        <v>3</v>
      </c>
      <c r="D9" s="146">
        <v>4</v>
      </c>
      <c r="E9" s="146">
        <v>5</v>
      </c>
      <c r="F9" s="146">
        <v>6</v>
      </c>
      <c r="G9" s="146">
        <v>7</v>
      </c>
      <c r="H9" s="637" t="s">
        <v>849</v>
      </c>
    </row>
    <row r="10" spans="1:8" s="128" customFormat="1" ht="16.5" thickBot="1">
      <c r="A10" s="125" t="s">
        <v>0</v>
      </c>
      <c r="B10" s="126" t="s">
        <v>1</v>
      </c>
      <c r="C10" s="127">
        <f>SUM(C11,C25)</f>
        <v>786694000</v>
      </c>
      <c r="D10" s="127">
        <f>SUM(D11,D25)</f>
        <v>673415421</v>
      </c>
      <c r="E10" s="127">
        <f>SUM(E11,E25)</f>
        <v>0</v>
      </c>
      <c r="F10" s="127">
        <f>SUM(F11,F25)</f>
        <v>113278579</v>
      </c>
      <c r="G10" s="156">
        <f t="shared" ref="G10:G15" si="0">D10/C10*100%</f>
        <v>0.85600680950916108</v>
      </c>
      <c r="H10" s="672" t="s">
        <v>854</v>
      </c>
    </row>
    <row r="11" spans="1:8" s="133" customFormat="1" ht="31.5" thickTop="1" thickBot="1">
      <c r="A11" s="130" t="s">
        <v>105</v>
      </c>
      <c r="B11" s="131" t="s">
        <v>106</v>
      </c>
      <c r="C11" s="132">
        <f t="shared" ref="C11:F13" si="1">C12</f>
        <v>456694000</v>
      </c>
      <c r="D11" s="132">
        <f t="shared" si="1"/>
        <v>429567400</v>
      </c>
      <c r="E11" s="132">
        <f t="shared" si="1"/>
        <v>0</v>
      </c>
      <c r="F11" s="132">
        <f t="shared" si="1"/>
        <v>27126600</v>
      </c>
      <c r="G11" s="157">
        <f t="shared" si="0"/>
        <v>0.94060224132570169</v>
      </c>
      <c r="H11" s="682" t="s">
        <v>861</v>
      </c>
    </row>
    <row r="12" spans="1:8" s="212" customFormat="1">
      <c r="A12" s="208" t="s">
        <v>107</v>
      </c>
      <c r="B12" s="209" t="s">
        <v>108</v>
      </c>
      <c r="C12" s="210">
        <f t="shared" si="1"/>
        <v>456694000</v>
      </c>
      <c r="D12" s="210">
        <f t="shared" si="1"/>
        <v>429567400</v>
      </c>
      <c r="E12" s="210">
        <f t="shared" si="1"/>
        <v>0</v>
      </c>
      <c r="F12" s="210">
        <f t="shared" si="1"/>
        <v>27126600</v>
      </c>
      <c r="G12" s="211">
        <f t="shared" si="0"/>
        <v>0.94060224132570169</v>
      </c>
      <c r="H12" s="686" t="s">
        <v>863</v>
      </c>
    </row>
    <row r="13" spans="1:8" s="117" customFormat="1" thickBot="1">
      <c r="A13" s="114" t="s">
        <v>109</v>
      </c>
      <c r="B13" s="115" t="s">
        <v>110</v>
      </c>
      <c r="C13" s="116">
        <f t="shared" si="1"/>
        <v>456694000</v>
      </c>
      <c r="D13" s="116">
        <f t="shared" si="1"/>
        <v>429567400</v>
      </c>
      <c r="E13" s="116">
        <f t="shared" si="1"/>
        <v>0</v>
      </c>
      <c r="F13" s="116">
        <f t="shared" si="1"/>
        <v>27126600</v>
      </c>
      <c r="G13" s="158">
        <f t="shared" si="0"/>
        <v>0.94060224132570169</v>
      </c>
    </row>
    <row r="14" spans="1:8" s="207" customFormat="1">
      <c r="A14" s="203" t="s">
        <v>8</v>
      </c>
      <c r="B14" s="204" t="s">
        <v>111</v>
      </c>
      <c r="C14" s="205">
        <f>SUM(C15,C18)</f>
        <v>456694000</v>
      </c>
      <c r="D14" s="205">
        <f t="shared" ref="D14:F14" si="2">SUM(D15,D18)</f>
        <v>429567400</v>
      </c>
      <c r="E14" s="205">
        <f t="shared" si="2"/>
        <v>0</v>
      </c>
      <c r="F14" s="205">
        <f t="shared" si="2"/>
        <v>27126600</v>
      </c>
      <c r="G14" s="206">
        <f t="shared" si="0"/>
        <v>0.94060224132570169</v>
      </c>
    </row>
    <row r="15" spans="1:8" s="192" customFormat="1" thickBot="1">
      <c r="A15" s="188" t="s">
        <v>128</v>
      </c>
      <c r="B15" s="189" t="s">
        <v>129</v>
      </c>
      <c r="C15" s="190">
        <f>SUM(C16:C17)</f>
        <v>100000000</v>
      </c>
      <c r="D15" s="190">
        <f t="shared" ref="D15:F15" si="3">SUM(D16:D17)</f>
        <v>72983200</v>
      </c>
      <c r="E15" s="190">
        <f t="shared" si="3"/>
        <v>0</v>
      </c>
      <c r="F15" s="190">
        <f t="shared" si="3"/>
        <v>27016800</v>
      </c>
      <c r="G15" s="191">
        <f t="shared" si="0"/>
        <v>0.72983200000000004</v>
      </c>
    </row>
    <row r="16" spans="1:8" s="121" customFormat="1" thickBot="1">
      <c r="A16" s="118" t="s">
        <v>10</v>
      </c>
      <c r="B16" s="119" t="s">
        <v>11</v>
      </c>
      <c r="C16" s="120">
        <v>23250000</v>
      </c>
      <c r="D16" s="120">
        <f>'[7]TU BR I - 1292.001.051 N'!$G$21</f>
        <v>14891600</v>
      </c>
      <c r="E16" s="120"/>
      <c r="F16" s="120">
        <f>C16-D16+E16</f>
        <v>8358400</v>
      </c>
      <c r="G16" s="160"/>
    </row>
    <row r="17" spans="1:7" s="121" customFormat="1" thickBot="1">
      <c r="A17" s="118" t="s">
        <v>12</v>
      </c>
      <c r="B17" s="119" t="s">
        <v>13</v>
      </c>
      <c r="C17" s="638">
        <v>76750000</v>
      </c>
      <c r="D17" s="120">
        <f>'[7]TU BR I - 1292.001.051 N'!$G$49</f>
        <v>58091600</v>
      </c>
      <c r="E17" s="120"/>
      <c r="F17" s="120">
        <f>C17-D17+E17</f>
        <v>18658400</v>
      </c>
      <c r="G17" s="160"/>
    </row>
    <row r="18" spans="1:7" s="187" customFormat="1" ht="32.25" thickBot="1">
      <c r="A18" s="520" t="s">
        <v>809</v>
      </c>
      <c r="B18" s="519" t="s">
        <v>810</v>
      </c>
      <c r="C18" s="186">
        <f t="shared" ref="C18:F18" si="4">SUM(C19:C23)</f>
        <v>356694000</v>
      </c>
      <c r="D18" s="186">
        <f t="shared" si="4"/>
        <v>356584200</v>
      </c>
      <c r="E18" s="186">
        <f t="shared" si="4"/>
        <v>0</v>
      </c>
      <c r="F18" s="186">
        <f t="shared" si="4"/>
        <v>109800</v>
      </c>
      <c r="G18" s="230"/>
    </row>
    <row r="19" spans="1:7" s="44" customFormat="1">
      <c r="A19" s="521" t="s">
        <v>10</v>
      </c>
      <c r="B19" s="522" t="s">
        <v>11</v>
      </c>
      <c r="C19" s="684">
        <v>37035000</v>
      </c>
      <c r="D19" s="221">
        <f>'[7]TU BR I - 1292.001.051 O'!$G$21</f>
        <v>36925600</v>
      </c>
      <c r="E19" s="221"/>
      <c r="F19" s="218">
        <f t="shared" ref="F19:F23" si="5">C19-D19+E19</f>
        <v>109400</v>
      </c>
      <c r="G19" s="233"/>
    </row>
    <row r="20" spans="1:7" s="44" customFormat="1">
      <c r="A20" s="514" t="s">
        <v>83</v>
      </c>
      <c r="B20" s="515" t="s">
        <v>84</v>
      </c>
      <c r="C20" s="673">
        <v>130900000</v>
      </c>
      <c r="D20" s="218">
        <f>'[7]TU BR I - 1292.001.051 O'!$G$42</f>
        <v>130900000</v>
      </c>
      <c r="E20" s="218"/>
      <c r="F20" s="218">
        <f t="shared" si="5"/>
        <v>0</v>
      </c>
      <c r="G20" s="232"/>
    </row>
    <row r="21" spans="1:7" s="44" customFormat="1">
      <c r="A21" s="517" t="s">
        <v>811</v>
      </c>
      <c r="B21" s="515" t="s">
        <v>812</v>
      </c>
      <c r="C21" s="636">
        <v>70000000</v>
      </c>
      <c r="D21" s="218">
        <f>'[7]TU BR I - 1292.001.051 O'!$G$105</f>
        <v>70000000</v>
      </c>
      <c r="E21" s="218"/>
      <c r="F21" s="218">
        <f t="shared" si="5"/>
        <v>0</v>
      </c>
      <c r="G21" s="232"/>
    </row>
    <row r="22" spans="1:7" s="44" customFormat="1">
      <c r="A22" s="514" t="s">
        <v>33</v>
      </c>
      <c r="B22" s="515" t="s">
        <v>34</v>
      </c>
      <c r="C22" s="636">
        <v>30600000</v>
      </c>
      <c r="D22" s="218">
        <f>'[7]TU BR I - 1292.001.051 O'!$G$63</f>
        <v>30600000</v>
      </c>
      <c r="E22" s="218"/>
      <c r="F22" s="218">
        <f t="shared" si="5"/>
        <v>0</v>
      </c>
      <c r="G22" s="232"/>
    </row>
    <row r="23" spans="1:7" s="44" customFormat="1">
      <c r="A23" s="514" t="s">
        <v>12</v>
      </c>
      <c r="B23" s="515" t="s">
        <v>13</v>
      </c>
      <c r="C23" s="683">
        <v>88159000</v>
      </c>
      <c r="D23" s="218">
        <f>'[7]TU BR I - 1292.001.051 O'!$G$84</f>
        <v>88158600</v>
      </c>
      <c r="E23" s="218"/>
      <c r="F23" s="218">
        <f t="shared" si="5"/>
        <v>400</v>
      </c>
      <c r="G23" s="232"/>
    </row>
    <row r="24" spans="1:7" s="110" customFormat="1" thickBot="1">
      <c r="A24" s="111"/>
      <c r="B24" s="112"/>
      <c r="C24" s="634"/>
      <c r="D24" s="113"/>
      <c r="E24" s="113"/>
      <c r="F24" s="113"/>
      <c r="G24" s="159"/>
    </row>
    <row r="25" spans="1:7" s="133" customFormat="1" ht="30.75" thickBot="1">
      <c r="A25" s="130" t="s">
        <v>561</v>
      </c>
      <c r="B25" s="134" t="s">
        <v>562</v>
      </c>
      <c r="C25" s="132">
        <f t="shared" ref="C25:F27" si="6">C26</f>
        <v>330000000</v>
      </c>
      <c r="D25" s="132">
        <f t="shared" si="6"/>
        <v>243848021</v>
      </c>
      <c r="E25" s="132">
        <f t="shared" si="6"/>
        <v>0</v>
      </c>
      <c r="F25" s="132">
        <f t="shared" si="6"/>
        <v>86151979</v>
      </c>
      <c r="G25" s="157">
        <f>D25/C25*100%</f>
        <v>0.73893339696969695</v>
      </c>
    </row>
    <row r="26" spans="1:7" s="212" customFormat="1">
      <c r="A26" s="208" t="s">
        <v>593</v>
      </c>
      <c r="B26" s="209" t="s">
        <v>594</v>
      </c>
      <c r="C26" s="210">
        <f t="shared" si="6"/>
        <v>330000000</v>
      </c>
      <c r="D26" s="210">
        <f t="shared" si="6"/>
        <v>243848021</v>
      </c>
      <c r="E26" s="210">
        <f t="shared" si="6"/>
        <v>0</v>
      </c>
      <c r="F26" s="210">
        <f t="shared" si="6"/>
        <v>86151979</v>
      </c>
      <c r="G26" s="211">
        <f>D26/C26*100%</f>
        <v>0.73893339696969695</v>
      </c>
    </row>
    <row r="27" spans="1:7" s="207" customFormat="1">
      <c r="A27" s="203" t="s">
        <v>630</v>
      </c>
      <c r="B27" s="204" t="s">
        <v>631</v>
      </c>
      <c r="C27" s="205">
        <f t="shared" si="6"/>
        <v>330000000</v>
      </c>
      <c r="D27" s="205">
        <f t="shared" si="6"/>
        <v>243848021</v>
      </c>
      <c r="E27" s="205">
        <f t="shared" si="6"/>
        <v>0</v>
      </c>
      <c r="F27" s="205">
        <f t="shared" si="6"/>
        <v>86151979</v>
      </c>
      <c r="G27" s="206">
        <f>D27/C27*100%</f>
        <v>0.73893339696969695</v>
      </c>
    </row>
    <row r="28" spans="1:7" s="192" customFormat="1" thickBot="1">
      <c r="A28" s="188" t="s">
        <v>145</v>
      </c>
      <c r="B28" s="189" t="s">
        <v>674</v>
      </c>
      <c r="C28" s="190">
        <f>SUM(C29)</f>
        <v>330000000</v>
      </c>
      <c r="D28" s="190">
        <f t="shared" ref="D28:F28" si="7">SUM(D29)</f>
        <v>243848021</v>
      </c>
      <c r="E28" s="190">
        <f t="shared" si="7"/>
        <v>0</v>
      </c>
      <c r="F28" s="190">
        <f t="shared" si="7"/>
        <v>86151979</v>
      </c>
      <c r="G28" s="191">
        <f>D28/C28*100%</f>
        <v>0.73893339696969695</v>
      </c>
    </row>
    <row r="29" spans="1:7" s="121" customFormat="1" thickBot="1">
      <c r="A29" s="122" t="s">
        <v>12</v>
      </c>
      <c r="B29" s="123" t="s">
        <v>13</v>
      </c>
      <c r="C29" s="688">
        <v>330000000</v>
      </c>
      <c r="D29" s="124">
        <f>'[8]TU BR I - 1294.994.002 O'!$G$51</f>
        <v>243848021</v>
      </c>
      <c r="E29" s="124"/>
      <c r="F29" s="124">
        <f>C29-D29+E29</f>
        <v>86151979</v>
      </c>
      <c r="G29" s="161"/>
    </row>
    <row r="34" ht="6" customHeight="1"/>
  </sheetData>
  <mergeCells count="11">
    <mergeCell ref="E7:E8"/>
    <mergeCell ref="F7:F8"/>
    <mergeCell ref="G7:G8"/>
    <mergeCell ref="A1:G1"/>
    <mergeCell ref="A3:G3"/>
    <mergeCell ref="A5:G5"/>
    <mergeCell ref="A2:G2"/>
    <mergeCell ref="A7:A8"/>
    <mergeCell ref="B7:B8"/>
    <mergeCell ref="D7:D8"/>
    <mergeCell ref="C7:C8"/>
  </mergeCells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40</vt:i4>
      </vt:variant>
    </vt:vector>
  </HeadingPairs>
  <TitlesOfParts>
    <vt:vector size="62" baseType="lpstr">
      <vt:lpstr>MASTER</vt:lpstr>
      <vt:lpstr>MASTER (2)</vt:lpstr>
      <vt:lpstr>REKAP IPDN</vt:lpstr>
      <vt:lpstr>REKAP IPDN (19 AGUST 2020)</vt:lpstr>
      <vt:lpstr>REKAP IPDN (CUTOFFREN17072020)</vt:lpstr>
      <vt:lpstr>REKAP BIRO I</vt:lpstr>
      <vt:lpstr>REKAP BIRO I (08 Jun 2020)</vt:lpstr>
      <vt:lpstr>REKAPBIRO I (CUTOFF00941190820)</vt:lpstr>
      <vt:lpstr>1. TU BIRO I</vt:lpstr>
      <vt:lpstr>2. AKADEMIK</vt:lpstr>
      <vt:lpstr>3. PERENCANAAN</vt:lpstr>
      <vt:lpstr>4. FPP</vt:lpstr>
      <vt:lpstr>5. FMP</vt:lpstr>
      <vt:lpstr>6. FHT</vt:lpstr>
      <vt:lpstr>7. SENAT</vt:lpstr>
      <vt:lpstr>8. LPMI</vt:lpstr>
      <vt:lpstr>9. LPM</vt:lpstr>
      <vt:lpstr>10. LPRS</vt:lpstr>
      <vt:lpstr>11. TP</vt:lpstr>
      <vt:lpstr>12. PERPUS</vt:lpstr>
      <vt:lpstr>13. LAB. BHS</vt:lpstr>
      <vt:lpstr>14. LAB. MUSEUM</vt:lpstr>
      <vt:lpstr>'1. TU BIRO I'!Print_Area</vt:lpstr>
      <vt:lpstr>'10. LPRS'!Print_Area</vt:lpstr>
      <vt:lpstr>'11. TP'!Print_Area</vt:lpstr>
      <vt:lpstr>'12. PERPUS'!Print_Area</vt:lpstr>
      <vt:lpstr>'13. LAB. BHS'!Print_Area</vt:lpstr>
      <vt:lpstr>'14. LAB. MUSEUM'!Print_Area</vt:lpstr>
      <vt:lpstr>'2. AKADEMIK'!Print_Area</vt:lpstr>
      <vt:lpstr>'3. PERENCANAAN'!Print_Area</vt:lpstr>
      <vt:lpstr>'4. FPP'!Print_Area</vt:lpstr>
      <vt:lpstr>'5. FMP'!Print_Area</vt:lpstr>
      <vt:lpstr>'6. FHT'!Print_Area</vt:lpstr>
      <vt:lpstr>'7. SENAT'!Print_Area</vt:lpstr>
      <vt:lpstr>'8. LPMI'!Print_Area</vt:lpstr>
      <vt:lpstr>'9. LPM'!Print_Area</vt:lpstr>
      <vt:lpstr>'REKAP BIRO I'!Print_Area</vt:lpstr>
      <vt:lpstr>'REKAP BIRO I (08 Jun 2020)'!Print_Area</vt:lpstr>
      <vt:lpstr>'REKAP IPDN'!Print_Area</vt:lpstr>
      <vt:lpstr>'REKAP IPDN (19 AGUST 2020)'!Print_Area</vt:lpstr>
      <vt:lpstr>'REKAP IPDN (CUTOFFREN17072020)'!Print_Area</vt:lpstr>
      <vt:lpstr>'REKAPBIRO I (CUTOFF00941190820)'!Print_Area</vt:lpstr>
      <vt:lpstr>'10. LPRS'!Print_Titles</vt:lpstr>
      <vt:lpstr>'11. TP'!Print_Titles</vt:lpstr>
      <vt:lpstr>'12. PERPUS'!Print_Titles</vt:lpstr>
      <vt:lpstr>'13. LAB. BHS'!Print_Titles</vt:lpstr>
      <vt:lpstr>'14. LAB. MUSEUM'!Print_Titles</vt:lpstr>
      <vt:lpstr>'2. AKADEMIK'!Print_Titles</vt:lpstr>
      <vt:lpstr>'3. PERENCANAAN'!Print_Titles</vt:lpstr>
      <vt:lpstr>'4. FPP'!Print_Titles</vt:lpstr>
      <vt:lpstr>'5. FMP'!Print_Titles</vt:lpstr>
      <vt:lpstr>'6. FHT'!Print_Titles</vt:lpstr>
      <vt:lpstr>'7. SENAT'!Print_Titles</vt:lpstr>
      <vt:lpstr>'8. LPMI'!Print_Titles</vt:lpstr>
      <vt:lpstr>'9. LPM'!Print_Titles</vt:lpstr>
      <vt:lpstr>'MASTER (2)'!Print_Titles</vt:lpstr>
      <vt:lpstr>'REKAP BIRO I'!Print_Titles</vt:lpstr>
      <vt:lpstr>'REKAP BIRO I (08 Jun 2020)'!Print_Titles</vt:lpstr>
      <vt:lpstr>'REKAP IPDN'!Print_Titles</vt:lpstr>
      <vt:lpstr>'REKAP IPDN (19 AGUST 2020)'!Print_Titles</vt:lpstr>
      <vt:lpstr>'REKAP IPDN (CUTOFFREN17072020)'!Print_Titles</vt:lpstr>
      <vt:lpstr>'REKAPBIRO I (CUTOFF00941190820)'!Print_Titles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IPDN_85</dc:creator>
  <cp:lastModifiedBy>lenovo</cp:lastModifiedBy>
  <cp:lastPrinted>2020-10-16T07:43:55Z</cp:lastPrinted>
  <dcterms:created xsi:type="dcterms:W3CDTF">2019-11-04T07:03:08Z</dcterms:created>
  <dcterms:modified xsi:type="dcterms:W3CDTF">2020-10-20T05:35:52Z</dcterms:modified>
</cp:coreProperties>
</file>