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<sst xmlns="http://schemas.openxmlformats.org/spreadsheetml/2006/main" count="47" uniqueCount="44">
  <si>
    <t xml:space="preserve">Data Frame</t>
  </si>
  <si>
    <t xml:space="preserve">682044ae0c2038521101077a650000002f2f0f7f040401460000002800000033013416</t>
  </si>
  <si>
    <t xml:space="preserve">Start</t>
  </si>
  <si>
    <t xml:space="preserve">Count</t>
  </si>
  <si>
    <t xml:space="preserve">HEX VALUE</t>
  </si>
  <si>
    <t xml:space="preserve">DEC</t>
  </si>
  <si>
    <t xml:space="preserve">VALUE</t>
  </si>
  <si>
    <t xml:space="preserve">HEX</t>
  </si>
  <si>
    <t xml:space="preserve">Value</t>
  </si>
  <si>
    <t xml:space="preserve">Start Byte</t>
  </si>
  <si>
    <t xml:space="preserve">N3</t>
  </si>
  <si>
    <t xml:space="preserve">Length Byte</t>
  </si>
  <si>
    <t xml:space="preserve">N2</t>
  </si>
  <si>
    <t xml:space="preserve">C Field</t>
  </si>
  <si>
    <t xml:space="preserve">N1</t>
  </si>
  <si>
    <t xml:space="preserve">M Field</t>
  </si>
  <si>
    <t xml:space="preserve">N0</t>
  </si>
  <si>
    <t xml:space="preserve">A Field</t>
  </si>
  <si>
    <t xml:space="preserve">VER</t>
  </si>
  <si>
    <t xml:space="preserve">CI Control</t>
  </si>
  <si>
    <t xml:space="preserve">DEV</t>
  </si>
  <si>
    <t xml:space="preserve">Access Number</t>
  </si>
  <si>
    <t xml:space="preserve">Transmitter ID</t>
  </si>
  <si>
    <t xml:space="preserve">Status</t>
  </si>
  <si>
    <t xml:space="preserve">Config Word</t>
  </si>
  <si>
    <t xml:space="preserve">AES Verify</t>
  </si>
  <si>
    <t xml:space="preserve">DIF</t>
  </si>
  <si>
    <t xml:space="preserve">VIF</t>
  </si>
  <si>
    <t xml:space="preserve">Data</t>
  </si>
  <si>
    <t xml:space="preserve">ID</t>
  </si>
  <si>
    <t xml:space="preserve">Type</t>
  </si>
  <si>
    <t xml:space="preserve">Ver</t>
  </si>
  <si>
    <t xml:space="preserve">Pulse 1 D0</t>
  </si>
  <si>
    <t xml:space="preserve">Pulse 1 D1</t>
  </si>
  <si>
    <t xml:space="preserve">Pulse 1 D2</t>
  </si>
  <si>
    <t xml:space="preserve">Pulse 1 D3</t>
  </si>
  <si>
    <t xml:space="preserve">Pulse 2 D0</t>
  </si>
  <si>
    <t xml:space="preserve">Pulse 2 D1</t>
  </si>
  <si>
    <t xml:space="preserve">Pulse 2 D2</t>
  </si>
  <si>
    <t xml:space="preserve">Pulse 2 D3</t>
  </si>
  <si>
    <t xml:space="preserve">Pulse Status</t>
  </si>
  <si>
    <t xml:space="preserve">Battery Status</t>
  </si>
  <si>
    <t xml:space="preserve">RSSI</t>
  </si>
  <si>
    <t xml:space="preserve">Stop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</si>
</sst>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12762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31"/>
    <col collapsed="false" customWidth="true" hidden="false" outlineLevel="0" max="2" min="2" style="0" width="8.06"/>
    <col collapsed="false" customWidth="true" hidden="false" outlineLevel="0" max="3" min="3" style="0" width="9.16"/>
    <col collapsed="false" customWidth="true" hidden="false" outlineLevel="0" max="4" min="4" style="0" width="43.77"/>
    <col collapsed="false" customWidth="true" hidden="false" outlineLevel="0" max="5" min="5" style="0" width="13.75"/>
    <col collapsed="false" customWidth="true" hidden="false" outlineLevel="0" max="12" min="12" style="0" width="15.69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/>
    </row>
    <row r="3" customFormat="false" ht="12.8" hidden="false" customHeight="false" outlineLevel="0" collapsed="false">
      <c r="A3" s="1"/>
      <c r="B3" s="2" t="s">
        <v>2</v>
      </c>
      <c r="C3" s="2" t="s">
        <v>3</v>
      </c>
      <c r="D3" s="2" t="s">
        <v>4</v>
      </c>
      <c r="E3" s="2" t="s">
        <v>5</v>
      </c>
      <c r="F3" s="0" t="s">
        <v>6</v>
      </c>
      <c r="L3" s="3"/>
      <c r="M3" s="3" t="s">
        <v>7</v>
      </c>
      <c r="N3" s="3"/>
      <c r="O3" s="3" t="s">
        <v>8</v>
      </c>
    </row>
    <row r="4" customFormat="false" ht="12.8" hidden="false" customHeight="false" outlineLevel="0" collapsed="false">
      <c r="A4" s="1" t="s">
        <v>9</v>
      </c>
      <c r="B4" s="2" t="n">
        <v>1</v>
      </c>
      <c r="C4" s="2" t="n">
        <v>2</v>
      </c>
      <c r="D4" s="2" t="str">
        <f aca="false"> LEFT(B1,2)</f>
        <v>68</v>
      </c>
      <c r="L4" s="3" t="s">
        <v>10</v>
      </c>
      <c r="M4" s="0" t="str">
        <f aca="false"> LEFT(D8,2)</f>
        <v>20</v>
      </c>
    </row>
    <row r="5" customFormat="false" ht="12.8" hidden="false" customHeight="false" outlineLevel="0" collapsed="false">
      <c r="A5" s="1" t="s">
        <v>11</v>
      </c>
      <c r="B5" s="2" t="n">
        <v>3</v>
      </c>
      <c r="C5" s="2" t="n">
        <v>2</v>
      </c>
      <c r="D5" s="2" t="str">
        <f aca="false"> MID(B1,3,2)</f>
        <v>20</v>
      </c>
      <c r="E5" s="0" t="n">
        <f aca="false"> HEX2DEC(D5)</f>
        <v>32</v>
      </c>
      <c r="L5" s="3" t="s">
        <v>12</v>
      </c>
      <c r="M5" s="0" t="str">
        <f aca="false"> MID(D8,3,2)</f>
        <v>38</v>
      </c>
    </row>
    <row r="6" customFormat="false" ht="12.8" hidden="false" customHeight="false" outlineLevel="0" collapsed="false">
      <c r="A6" s="1" t="s">
        <v>13</v>
      </c>
      <c r="B6" s="2" t="n">
        <v>5</v>
      </c>
      <c r="C6" s="2" t="n">
        <v>2</v>
      </c>
      <c r="D6" s="2" t="str">
        <f aca="false"> MID(B1,5,2)</f>
        <v>44</v>
      </c>
      <c r="L6" s="3" t="s">
        <v>14</v>
      </c>
      <c r="M6" s="0" t="str">
        <f aca="false"> MID(D8,5,2)</f>
        <v>52</v>
      </c>
    </row>
    <row r="7" customFormat="false" ht="12.8" hidden="false" customHeight="false" outlineLevel="0" collapsed="false">
      <c r="A7" s="1" t="s">
        <v>15</v>
      </c>
      <c r="B7" s="2" t="n">
        <v>7</v>
      </c>
      <c r="C7" s="2" t="n">
        <v>4</v>
      </c>
      <c r="D7" s="2" t="str">
        <f aca="false"> MID(B1,7,4)</f>
        <v>ae0c</v>
      </c>
      <c r="L7" s="3" t="s">
        <v>16</v>
      </c>
      <c r="M7" s="0" t="str">
        <f aca="false"> MID(D8,7,2)</f>
        <v>11</v>
      </c>
    </row>
    <row r="8" customFormat="false" ht="12.8" hidden="false" customHeight="false" outlineLevel="0" collapsed="false">
      <c r="A8" s="1" t="s">
        <v>17</v>
      </c>
      <c r="B8" s="2" t="n">
        <v>11</v>
      </c>
      <c r="C8" s="2" t="n">
        <v>12</v>
      </c>
      <c r="D8" s="2" t="str">
        <f aca="false"> MID(B1,11,12)</f>
        <v>203852110107</v>
      </c>
      <c r="L8" s="3" t="s">
        <v>18</v>
      </c>
      <c r="M8" s="0" t="str">
        <f aca="false"> MID(D8,9,2)</f>
        <v>01</v>
      </c>
    </row>
    <row r="9" customFormat="false" ht="12.8" hidden="false" customHeight="false" outlineLevel="0" collapsed="false">
      <c r="A9" s="1" t="s">
        <v>19</v>
      </c>
      <c r="B9" s="2" t="n">
        <v>23</v>
      </c>
      <c r="C9" s="2" t="n">
        <v>2</v>
      </c>
      <c r="D9" s="2" t="str">
        <f aca="false"> MID(B1,23,2)</f>
        <v>7a</v>
      </c>
      <c r="L9" s="3" t="s">
        <v>20</v>
      </c>
      <c r="M9" s="0" t="str">
        <f aca="false"> MID(D8,11,2)</f>
        <v>07</v>
      </c>
    </row>
    <row r="10" customFormat="false" ht="12.8" hidden="false" customHeight="false" outlineLevel="0" collapsed="false">
      <c r="A10" s="1" t="s">
        <v>21</v>
      </c>
      <c r="B10" s="2" t="n">
        <v>25</v>
      </c>
      <c r="C10" s="2" t="n">
        <v>2</v>
      </c>
      <c r="D10" s="2" t="str">
        <f aca="false"> MID(B1,25,2)</f>
        <v>65</v>
      </c>
      <c r="L10" s="3" t="s">
        <v>22</v>
      </c>
      <c r="O10" s="0" t="str">
        <f aca="false"> _xlfn.CONCAT(M7,M6,M5,M4,)</f>
        <v>11523820</v>
      </c>
    </row>
    <row r="11" customFormat="false" ht="12.8" hidden="false" customHeight="false" outlineLevel="0" collapsed="false">
      <c r="A11" s="1" t="s">
        <v>23</v>
      </c>
      <c r="B11" s="2" t="n">
        <v>27</v>
      </c>
      <c r="C11" s="2" t="n">
        <v>2</v>
      </c>
      <c r="D11" s="2" t="str">
        <f aca="false"> MID(B1,27,2)</f>
        <v>00</v>
      </c>
      <c r="L11" s="3"/>
    </row>
    <row r="12" customFormat="false" ht="12.8" hidden="false" customHeight="false" outlineLevel="0" collapsed="false">
      <c r="A12" s="1" t="s">
        <v>24</v>
      </c>
      <c r="B12" s="2" t="n">
        <v>29</v>
      </c>
      <c r="C12" s="2" t="n">
        <v>4</v>
      </c>
      <c r="D12" s="2" t="str">
        <f aca="false"> MID(B1,29,4)</f>
        <v>0000</v>
      </c>
      <c r="L12" s="3"/>
    </row>
    <row r="13" customFormat="false" ht="12.8" hidden="false" customHeight="false" outlineLevel="0" collapsed="false">
      <c r="A13" s="1" t="s">
        <v>25</v>
      </c>
      <c r="B13" s="2" t="n">
        <v>33</v>
      </c>
      <c r="C13" s="2" t="n">
        <v>4</v>
      </c>
      <c r="D13" s="2" t="str">
        <f aca="false"> MID(B1,33,4)</f>
        <v>2f2f</v>
      </c>
      <c r="L13" s="3"/>
    </row>
    <row r="14" customFormat="false" ht="12.8" hidden="false" customHeight="false" outlineLevel="0" collapsed="false">
      <c r="A14" s="1" t="s">
        <v>26</v>
      </c>
      <c r="B14" s="2" t="n">
        <v>37</v>
      </c>
      <c r="C14" s="2" t="n">
        <v>2</v>
      </c>
      <c r="D14" s="2" t="str">
        <f aca="false"> MID(B1,37,2)</f>
        <v>0f</v>
      </c>
      <c r="L14" s="3"/>
    </row>
    <row r="15" customFormat="false" ht="12.8" hidden="false" customHeight="false" outlineLevel="0" collapsed="false">
      <c r="A15" s="1" t="s">
        <v>27</v>
      </c>
      <c r="B15" s="2" t="n">
        <v>39</v>
      </c>
      <c r="C15" s="2" t="n">
        <v>2</v>
      </c>
      <c r="D15" s="2" t="str">
        <f aca="false"> MID(B1,39,2)</f>
        <v>7f</v>
      </c>
      <c r="L15" s="3"/>
    </row>
    <row r="16" customFormat="false" ht="12.8" hidden="false" customHeight="false" outlineLevel="0" collapsed="false">
      <c r="A16" s="1"/>
      <c r="B16" s="2"/>
      <c r="C16" s="2"/>
      <c r="D16" s="2"/>
      <c r="F16" s="3" t="s">
        <v>7</v>
      </c>
      <c r="G16" s="3" t="s">
        <v>5</v>
      </c>
      <c r="H16" s="3" t="s">
        <v>8</v>
      </c>
    </row>
    <row r="17" customFormat="false" ht="12.8" hidden="false" customHeight="false" outlineLevel="0" collapsed="false">
      <c r="A17" s="1" t="s">
        <v>28</v>
      </c>
      <c r="B17" s="2" t="n">
        <v>41</v>
      </c>
      <c r="C17" s="2" t="n">
        <v>26</v>
      </c>
      <c r="D17" s="4" t="str">
        <f aca="false"> MID(B1,41,(E5*2)-(19*2))</f>
        <v>04040146000000280000003301</v>
      </c>
      <c r="E17" s="3" t="s">
        <v>29</v>
      </c>
      <c r="F17" s="2" t="str">
        <f aca="false">LEFT(D17,2)</f>
        <v>04</v>
      </c>
      <c r="G17" s="2" t="n">
        <f aca="false"> HEX2DEC(F17)</f>
        <v>4</v>
      </c>
    </row>
    <row r="18" customFormat="false" ht="12.8" hidden="false" customHeight="false" outlineLevel="0" collapsed="false">
      <c r="A18" s="1"/>
      <c r="E18" s="3" t="s">
        <v>30</v>
      </c>
      <c r="F18" s="2" t="str">
        <f aca="false"> MID(D17,3,2)</f>
        <v>04</v>
      </c>
      <c r="G18" s="2" t="n">
        <f aca="false">HEX2DEC(F18)</f>
        <v>4</v>
      </c>
    </row>
    <row r="19" customFormat="false" ht="12.8" hidden="false" customHeight="false" outlineLevel="0" collapsed="false">
      <c r="A19" s="1"/>
      <c r="E19" s="3" t="s">
        <v>31</v>
      </c>
      <c r="F19" s="2" t="str">
        <f aca="false"> MID(D17,5,2)</f>
        <v>01</v>
      </c>
      <c r="G19" s="2" t="n">
        <f aca="false">HEX2DEC(F19)</f>
        <v>1</v>
      </c>
    </row>
    <row r="20" customFormat="false" ht="12.8" hidden="false" customHeight="false" outlineLevel="0" collapsed="false">
      <c r="A20" s="1"/>
      <c r="E20" s="3" t="s">
        <v>32</v>
      </c>
      <c r="F20" s="2" t="str">
        <f aca="false"> MID(D17,7,2)</f>
        <v>46</v>
      </c>
      <c r="G20" s="2" t="n">
        <f aca="false">HEX2DEC(F20)</f>
        <v>70</v>
      </c>
      <c r="H20" s="0" t="n">
        <f aca="false">G20+(G21*2^8)+(G22*2^16)+(G23*2^24)</f>
        <v>70</v>
      </c>
    </row>
    <row r="21" customFormat="false" ht="12.8" hidden="false" customHeight="false" outlineLevel="0" collapsed="false">
      <c r="A21" s="1"/>
      <c r="E21" s="3" t="s">
        <v>33</v>
      </c>
      <c r="F21" s="2" t="str">
        <f aca="false"> MID(D17,9,2)</f>
        <v>00</v>
      </c>
      <c r="G21" s="2" t="n">
        <f aca="false">HEX2DEC(F21)</f>
        <v>0</v>
      </c>
    </row>
    <row r="22" customFormat="false" ht="12.8" hidden="false" customHeight="false" outlineLevel="0" collapsed="false">
      <c r="A22" s="1"/>
      <c r="E22" s="3" t="s">
        <v>34</v>
      </c>
      <c r="F22" s="2" t="str">
        <f aca="false"> MID(D17,11,2)</f>
        <v>00</v>
      </c>
      <c r="G22" s="2" t="n">
        <f aca="false">HEX2DEC(F22)</f>
        <v>0</v>
      </c>
    </row>
    <row r="23" customFormat="false" ht="12.8" hidden="false" customHeight="false" outlineLevel="0" collapsed="false">
      <c r="A23" s="1"/>
      <c r="E23" s="3" t="s">
        <v>35</v>
      </c>
      <c r="F23" s="2" t="str">
        <f aca="false"> MID(D17,13,2)</f>
        <v>00</v>
      </c>
      <c r="G23" s="2" t="n">
        <f aca="false">HEX2DEC(F23)</f>
        <v>0</v>
      </c>
    </row>
    <row r="24" customFormat="false" ht="12.8" hidden="false" customHeight="false" outlineLevel="0" collapsed="false">
      <c r="A24" s="1"/>
      <c r="E24" s="3" t="s">
        <v>36</v>
      </c>
      <c r="F24" s="2" t="str">
        <f aca="false"> MID(D17,15,2)</f>
        <v>28</v>
      </c>
      <c r="G24" s="2" t="n">
        <f aca="false">HEX2DEC(F24)</f>
        <v>40</v>
      </c>
      <c r="H24" s="0" t="n">
        <f aca="false">G24+(G25*2^8)+(G26*2^16)+(G27*2^24)</f>
        <v>40</v>
      </c>
    </row>
    <row r="25" customFormat="false" ht="12.8" hidden="false" customHeight="false" outlineLevel="0" collapsed="false">
      <c r="A25" s="1"/>
      <c r="E25" s="3" t="s">
        <v>37</v>
      </c>
      <c r="F25" s="2" t="str">
        <f aca="false"> MID(D17,17,2)</f>
        <v>00</v>
      </c>
      <c r="G25" s="2" t="n">
        <f aca="false">HEX2DEC(F25)</f>
        <v>0</v>
      </c>
    </row>
    <row r="26" customFormat="false" ht="12.8" hidden="false" customHeight="false" outlineLevel="0" collapsed="false">
      <c r="A26" s="1"/>
      <c r="E26" s="3" t="s">
        <v>38</v>
      </c>
      <c r="F26" s="2" t="str">
        <f aca="false"> MID(D17,19,2)</f>
        <v>00</v>
      </c>
      <c r="G26" s="2" t="n">
        <f aca="false">HEX2DEC(F26)</f>
        <v>0</v>
      </c>
    </row>
    <row r="27" customFormat="false" ht="12.8" hidden="false" customHeight="false" outlineLevel="0" collapsed="false">
      <c r="A27" s="1"/>
      <c r="E27" s="3" t="s">
        <v>39</v>
      </c>
      <c r="F27" s="2" t="str">
        <f aca="false"> MID(D17,21,2)</f>
        <v>00</v>
      </c>
      <c r="G27" s="2" t="n">
        <f aca="false">HEX2DEC(F27)</f>
        <v>0</v>
      </c>
    </row>
    <row r="28" customFormat="false" ht="12.8" hidden="false" customHeight="false" outlineLevel="0" collapsed="false">
      <c r="A28" s="1"/>
      <c r="E28" s="3" t="s">
        <v>40</v>
      </c>
      <c r="F28" s="2" t="str">
        <f aca="false"> MID(D17,23,2)</f>
        <v>33</v>
      </c>
      <c r="G28" s="2" t="n">
        <f aca="false">HEX2DEC(F28)</f>
        <v>51</v>
      </c>
    </row>
    <row r="29" customFormat="false" ht="12.8" hidden="false" customHeight="false" outlineLevel="0" collapsed="false">
      <c r="A29" s="1"/>
      <c r="E29" s="3" t="s">
        <v>41</v>
      </c>
      <c r="F29" s="2" t="str">
        <f aca="false"> RIGHT(D17,2)</f>
        <v>01</v>
      </c>
      <c r="G29" s="2" t="n">
        <f aca="false">HEX2DEC(F29)</f>
        <v>1</v>
      </c>
    </row>
    <row r="30" customFormat="false" ht="12.8" hidden="false" customHeight="false" outlineLevel="0" collapsed="false">
      <c r="A30" s="1"/>
      <c r="E30" s="3"/>
      <c r="F30" s="2"/>
      <c r="G30" s="2"/>
    </row>
    <row r="31" customFormat="false" ht="12.8" hidden="false" customHeight="false" outlineLevel="0" collapsed="false">
      <c r="A31" s="1"/>
      <c r="E31" s="3"/>
      <c r="F31" s="2"/>
      <c r="G31" s="2"/>
    </row>
    <row r="32" customFormat="false" ht="12.8" hidden="false" customHeight="false" outlineLevel="0" collapsed="false">
      <c r="A32" s="1"/>
      <c r="F32" s="2"/>
      <c r="G32" s="2"/>
    </row>
    <row r="33" customFormat="false" ht="12.8" hidden="false" customHeight="false" outlineLevel="0" collapsed="false">
      <c r="A33" s="1" t="s">
        <v>42</v>
      </c>
      <c r="B33" s="0" t="n">
        <v>67</v>
      </c>
      <c r="C33" s="2" t="n">
        <v>2</v>
      </c>
      <c r="D33" s="2" t="str">
        <f aca="false"> MID(B1,67,2)</f>
        <v>34</v>
      </c>
    </row>
    <row r="34" customFormat="false" ht="12.8" hidden="false" customHeight="false" outlineLevel="0" collapsed="false">
      <c r="A34" s="1" t="s">
        <v>43</v>
      </c>
      <c r="B34" s="0" t="n">
        <v>69</v>
      </c>
      <c r="C34" s="2" t="n">
        <v>2</v>
      </c>
      <c r="D34" s="2" t="str">
        <f aca="false"> RIGHT(B1,2)</f>
        <v>16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2023-03-03T11:43:22Z</dcterms:created>
  <dc:creator/>
  <dc:description/>
  <dc:language>fr-FR</dc:language>
  <cp:lastModifiedBy/>
  <dcterms:modified xsi:type="dcterms:W3CDTF">2023-03-03T14:52:04Z</dcterms:modified>
  <cp:revision>1</cp:revision>
  <dc:subject/>
  <dc:title/>
</cp:coreProperties>
</file>