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 (2)" sheetId="1" r:id="rId4"/>
    <sheet state="visible" name="工作表1" sheetId="2" r:id="rId5"/>
  </sheets>
  <definedNames/>
  <calcPr/>
  <extLst>
    <ext uri="GoogleSheetsCustomDataVersion1">
      <go:sheetsCustomData xmlns:go="http://customooxmlschemas.google.com/" r:id="rId6" roundtripDataSignature="AMtx7mgM2iV5jHtyKQ7RbawBPkMLEVM2tQ=="/>
    </ext>
  </extLst>
</workbook>
</file>

<file path=xl/sharedStrings.xml><?xml version="1.0" encoding="utf-8"?>
<sst xmlns="http://schemas.openxmlformats.org/spreadsheetml/2006/main" count="234" uniqueCount="59">
  <si>
    <t>A</t>
  </si>
  <si>
    <t>A-1</t>
  </si>
  <si>
    <t>A-2</t>
  </si>
  <si>
    <t>加熱功率3</t>
  </si>
  <si>
    <t>加熱功率5</t>
  </si>
  <si>
    <t>加熱功率7</t>
  </si>
  <si>
    <t>隔板材質</t>
  </si>
  <si>
    <t>VR(mV)</t>
  </si>
  <si>
    <t>數入數值</t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</si>
  <si>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</si>
  <si>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</si>
  <si>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</si>
  <si>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t>未放</t>
  </si>
  <si>
    <t>熱電阻值</t>
  </si>
  <si>
    <t>溫度</t>
  </si>
  <si>
    <t>透明玻璃片</t>
  </si>
  <si>
    <t>隔熱板</t>
  </si>
  <si>
    <t xml:space="preserve"> </t>
  </si>
  <si>
    <t>表面材質</t>
  </si>
  <si>
    <t>熱感應輸出電壓</t>
  </si>
  <si>
    <t>黑</t>
  </si>
  <si>
    <t>白</t>
  </si>
  <si>
    <t>亮</t>
  </si>
  <si>
    <t>霧</t>
  </si>
  <si>
    <t>B</t>
  </si>
  <si>
    <t>B-1</t>
  </si>
  <si>
    <t>B-2</t>
  </si>
  <si>
    <t>X</t>
  </si>
  <si>
    <t>Vo(mv)</t>
  </si>
  <si>
    <t>V平均值</t>
  </si>
  <si>
    <t>平均標準差</t>
  </si>
  <si>
    <t>VR-Vo</t>
  </si>
  <si>
    <t>斜率</t>
  </si>
  <si>
    <t>LOGX</t>
  </si>
  <si>
    <t>LOGVR-Vo</t>
  </si>
  <si>
    <t>C</t>
  </si>
  <si>
    <t>R/R300K</t>
  </si>
  <si>
    <t>T (K)</t>
  </si>
  <si>
    <t>a</t>
  </si>
  <si>
    <t>tref(初始溫度)</t>
  </si>
  <si>
    <t>rref(初始電阻)</t>
  </si>
  <si>
    <t>V1</t>
  </si>
  <si>
    <t>V2</t>
  </si>
  <si>
    <t>V3</t>
  </si>
  <si>
    <t>RT/R300</t>
  </si>
  <si>
    <t>T</t>
  </si>
  <si>
    <t>V</t>
  </si>
  <si>
    <t>I</t>
  </si>
  <si>
    <t>VR</t>
  </si>
  <si>
    <t>R</t>
  </si>
  <si>
    <t>LogT</t>
  </si>
  <si>
    <t>LogVR</t>
  </si>
  <si>
    <t>V4</t>
  </si>
  <si>
    <t>RT/R301</t>
  </si>
  <si>
    <t>RT/R302</t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</si>
  <si>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</si>
  <si>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</si>
  <si>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r>
      <t>熱電阻值(K</t>
    </r>
    <r>
      <rPr>
        <rFont val="Calibri"/>
        <color theme="1"/>
        <sz val="12.0"/>
      </rPr>
      <t>Ω</t>
    </r>
    <r>
      <rPr>
        <rFont val="新細明體"/>
        <color theme="1"/>
        <sz val="12.0"/>
      </rPr>
      <t>)</t>
    </r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</si>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</sst>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月&quot;d&quot;日&quot;"/>
  </numFmts>
  <fonts count="7">
    <font>
      <sz val="12.0"/>
      <color theme="1"/>
      <name val="Arial"/>
    </font>
    <font>
      <sz val="12.0"/>
      <color theme="1"/>
      <name val="Calibri"/>
    </font>
    <font/>
    <font>
      <sz val="12.0"/>
      <color theme="0"/>
      <name val="Calibri"/>
    </font>
    <font>
      <color theme="1"/>
      <name val="Calibri"/>
    </font>
    <font>
      <sz val="12.0"/>
      <color theme="1"/>
    </font>
    <font>
      <sz val="12.0"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theme="5"/>
        <bgColor theme="5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  <fill>
      <patternFill patternType="solid">
        <fgColor rgb="FF8EAADB"/>
        <bgColor rgb="FF8EAADB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164" xfId="0" applyFont="1" applyNumberFormat="1"/>
    <xf borderId="2" fillId="2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/>
    </xf>
    <xf borderId="7" fillId="0" fontId="2" numFmtId="0" xfId="0" applyBorder="1" applyFont="1"/>
    <xf borderId="6" fillId="3" fontId="1" numFmtId="0" xfId="0" applyAlignment="1" applyBorder="1" applyFont="1">
      <alignment horizontal="center"/>
    </xf>
    <xf borderId="6" fillId="6" fontId="1" numFmtId="0" xfId="0" applyAlignment="1" applyBorder="1" applyFill="1" applyFont="1">
      <alignment horizontal="center"/>
    </xf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11" fillId="5" fontId="3" numFmtId="0" xfId="0" applyAlignment="1" applyBorder="1" applyFont="1">
      <alignment horizontal="center" vertical="center"/>
    </xf>
    <xf borderId="1" fillId="7" fontId="1" numFmtId="0" xfId="0" applyBorder="1" applyFill="1" applyFont="1"/>
    <xf borderId="11" fillId="2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1" fillId="7" fontId="1" numFmtId="4" xfId="0" applyBorder="1" applyFont="1" applyNumberFormat="1"/>
    <xf borderId="12" fillId="5" fontId="3" numFmtId="0" xfId="0" applyAlignment="1" applyBorder="1" applyFont="1">
      <alignment horizontal="center" vertical="center"/>
    </xf>
    <xf borderId="13" fillId="5" fontId="3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0" fillId="0" fontId="1" numFmtId="49" xfId="0" applyFont="1" applyNumberFormat="1"/>
    <xf borderId="4" fillId="8" fontId="1" numFmtId="0" xfId="0" applyAlignment="1" applyBorder="1" applyFill="1" applyFont="1">
      <alignment horizontal="center" vertical="center"/>
    </xf>
    <xf borderId="15" fillId="8" fontId="1" numFmtId="0" xfId="0" applyAlignment="1" applyBorder="1" applyFont="1">
      <alignment horizontal="center" vertical="center"/>
    </xf>
    <xf borderId="5" fillId="8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0" fillId="0" fontId="4" numFmtId="0" xfId="0" applyFont="1"/>
    <xf borderId="8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6" fillId="8" fontId="1" numFmtId="0" xfId="0" applyAlignment="1" applyBorder="1" applyFont="1">
      <alignment horizontal="center" vertical="center"/>
    </xf>
    <xf borderId="17" fillId="8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0" fillId="0" fontId="1" numFmtId="0" xfId="0" applyFont="1"/>
    <xf borderId="12" fillId="8" fontId="1" numFmtId="0" xfId="0" applyAlignment="1" applyBorder="1" applyFont="1">
      <alignment horizontal="center" vertical="center"/>
    </xf>
    <xf borderId="20" fillId="8" fontId="1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0" fillId="2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2" fontId="6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vertical="center"/>
    </xf>
    <xf borderId="23" fillId="0" fontId="2" numFmtId="0" xfId="0" applyBorder="1" applyFont="1"/>
    <xf borderId="24" fillId="4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customschemas.google.com/relationships/workbookmetadata" Target="metadata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點熱源的輻射平方反比定律</a:t>
            </a:r>
          </a:p>
        </c:rich>
      </c:tx>
      <c:layout>
        <c:manualLayout>
          <c:xMode val="edge"/>
          <c:yMode val="edge"/>
          <c:x val="0.2804924181299202"/>
          <c:y val="0.060718242484650645"/>
        </c:manualLayout>
      </c:layout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6792001"/>
        <c:axId val="2018771000"/>
      </c:scatterChart>
      <c:valAx>
        <c:axId val="1506792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"/>
              <c:y val="0.88884259259259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8771000"/>
      </c:valAx>
      <c:valAx>
        <c:axId val="20187710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0679200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高溫蒂芬-波茲曼輻射定律
(Stefan-Boltzmann Law)</a:t>
            </a:r>
          </a:p>
        </c:rich>
      </c:tx>
      <c:layout>
        <c:manualLayout>
          <c:xMode val="edge"/>
          <c:yMode val="edge"/>
          <c:x val="0.29791980702833337"/>
          <c:y val="0.03607743154254101"/>
        </c:manualLayout>
      </c:layout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38217822"/>
        <c:axId val="1083259280"/>
      </c:scatterChart>
      <c:valAx>
        <c:axId val="938217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3259280"/>
      </c:valAx>
      <c:valAx>
        <c:axId val="10832592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821782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點熱源的輻射平方反比定律</a:t>
            </a:r>
          </a:p>
        </c:rich>
      </c:tx>
      <c:layout>
        <c:manualLayout>
          <c:xMode val="edge"/>
          <c:yMode val="edge"/>
          <c:x val="0.2804924181299202"/>
          <c:y val="0.060718242484650645"/>
        </c:manualLayout>
      </c:layout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593070"/>
        <c:axId val="1166370987"/>
      </c:scatterChart>
      <c:valAx>
        <c:axId val="325930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"/>
              <c:y val="0.88884259259259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6370987"/>
      </c:valAx>
      <c:valAx>
        <c:axId val="11663709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259307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高溫蒂芬-波茲曼輻射定律
(Stefan-Boltzmann Law)</a:t>
            </a:r>
          </a:p>
        </c:rich>
      </c:tx>
      <c:layout>
        <c:manualLayout>
          <c:xMode val="edge"/>
          <c:yMode val="edge"/>
          <c:x val="0.29791980702833337"/>
          <c:y val="0.03607743154254101"/>
        </c:manualLayout>
      </c:layout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0641747"/>
        <c:axId val="1123953668"/>
      </c:scatterChart>
      <c:valAx>
        <c:axId val="180641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953668"/>
      </c:valAx>
      <c:valAx>
        <c:axId val="11239536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064174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43</xdr:row>
      <xdr:rowOff>28575</xdr:rowOff>
    </xdr:from>
    <xdr:ext cx="4143375" cy="2619375"/>
    <xdr:graphicFrame>
      <xdr:nvGraphicFramePr>
        <xdr:cNvPr id="280445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609600</xdr:colOff>
      <xdr:row>43</xdr:row>
      <xdr:rowOff>0</xdr:rowOff>
    </xdr:from>
    <xdr:ext cx="4019550" cy="2676525"/>
    <xdr:graphicFrame>
      <xdr:nvGraphicFramePr>
        <xdr:cNvPr id="3443083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43</xdr:row>
      <xdr:rowOff>28575</xdr:rowOff>
    </xdr:from>
    <xdr:ext cx="4143375" cy="2619375"/>
    <xdr:graphicFrame>
      <xdr:nvGraphicFramePr>
        <xdr:cNvPr id="168050984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609600</xdr:colOff>
      <xdr:row>43</xdr:row>
      <xdr:rowOff>0</xdr:rowOff>
    </xdr:from>
    <xdr:ext cx="4019550" cy="2676525"/>
    <xdr:graphicFrame>
      <xdr:nvGraphicFramePr>
        <xdr:cNvPr id="5440039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12" width="12.0"/>
    <col customWidth="1" min="13" max="18" width="9.0"/>
    <col customWidth="1" min="19" max="19" width="8.89"/>
    <col customWidth="1" min="20" max="28" width="6.78"/>
  </cols>
  <sheetData>
    <row r="1" ht="16.5" customHeight="1">
      <c r="A1" s="1"/>
      <c r="B1" s="1" t="s">
        <v>0</v>
      </c>
      <c r="Y1" s="2"/>
      <c r="Z1" s="2"/>
      <c r="AA1" s="3">
        <v>1331.9</v>
      </c>
      <c r="AB1" s="3">
        <v>150.0</v>
      </c>
    </row>
    <row r="2" ht="16.5" customHeight="1">
      <c r="A2" s="1"/>
      <c r="B2" s="4" t="s">
        <v>1</v>
      </c>
      <c r="H2" s="1"/>
      <c r="I2" s="5" t="s">
        <v>2</v>
      </c>
      <c r="K2" s="6"/>
      <c r="L2" s="6"/>
      <c r="Y2" s="3">
        <v>1331.9</v>
      </c>
      <c r="Z2" s="3">
        <v>150.0</v>
      </c>
      <c r="AA2" s="3">
        <v>1366.9</v>
      </c>
      <c r="AB2" s="3">
        <v>149.0</v>
      </c>
    </row>
    <row r="3" ht="16.5" customHeight="1">
      <c r="A3" s="1"/>
      <c r="B3" s="4"/>
      <c r="C3" s="4"/>
      <c r="D3" s="4"/>
      <c r="E3" s="4"/>
      <c r="F3" s="4"/>
      <c r="G3" s="4"/>
      <c r="H3" s="1"/>
      <c r="I3" s="1"/>
      <c r="J3" s="1"/>
      <c r="Y3" s="3">
        <v>1366.9</v>
      </c>
      <c r="Z3" s="3">
        <v>149.0</v>
      </c>
      <c r="AA3" s="3">
        <v>1403.0</v>
      </c>
      <c r="AB3" s="3">
        <v>148.0</v>
      </c>
    </row>
    <row r="4" ht="16.5" customHeight="1">
      <c r="A4" s="1"/>
      <c r="B4" s="7" t="s">
        <v>3</v>
      </c>
      <c r="C4" s="8"/>
      <c r="D4" s="9" t="s">
        <v>4</v>
      </c>
      <c r="E4" s="8"/>
      <c r="F4" s="10" t="s">
        <v>5</v>
      </c>
      <c r="G4" s="8"/>
      <c r="H4" s="1"/>
      <c r="I4" s="11" t="s">
        <v>6</v>
      </c>
      <c r="J4" s="12" t="s">
        <v>7</v>
      </c>
      <c r="L4" s="13" t="s">
        <v>3</v>
      </c>
      <c r="M4" s="14"/>
      <c r="N4" s="15" t="s">
        <v>4</v>
      </c>
      <c r="O4" s="14"/>
      <c r="P4" s="16" t="s">
        <v>5</v>
      </c>
      <c r="Q4" s="14"/>
      <c r="Y4" s="3">
        <v>1403.0</v>
      </c>
      <c r="Z4" s="3">
        <v>148.0</v>
      </c>
      <c r="AA4" s="3">
        <v>1440.2</v>
      </c>
      <c r="AB4" s="3">
        <v>147.0</v>
      </c>
    </row>
    <row r="5" ht="16.5" customHeight="1">
      <c r="A5" s="4" t="s">
        <v>8</v>
      </c>
      <c r="B5" s="17" t="s">
        <v>9</v>
      </c>
      <c r="C5" s="18"/>
      <c r="D5" s="19" t="s">
        <v>10</v>
      </c>
      <c r="E5" s="20"/>
      <c r="F5" s="21" t="s">
        <v>11</v>
      </c>
      <c r="G5" s="22"/>
      <c r="H5" s="1"/>
      <c r="I5" s="23" t="s">
        <v>12</v>
      </c>
      <c r="J5" s="24"/>
      <c r="L5" s="25" t="s">
        <v>13</v>
      </c>
      <c r="M5" s="25" t="s">
        <v>14</v>
      </c>
      <c r="N5" s="25" t="s">
        <v>13</v>
      </c>
      <c r="O5" s="25" t="s">
        <v>14</v>
      </c>
      <c r="P5" s="25" t="s">
        <v>13</v>
      </c>
      <c r="Q5" s="25" t="s">
        <v>14</v>
      </c>
      <c r="Y5" s="3">
        <v>1440.2</v>
      </c>
      <c r="Z5" s="3">
        <v>147.0</v>
      </c>
      <c r="AA5" s="3">
        <v>1478.6</v>
      </c>
      <c r="AB5" s="3">
        <v>146.0</v>
      </c>
    </row>
    <row r="6" ht="16.5" customHeight="1">
      <c r="A6" s="1"/>
      <c r="B6" s="17" t="s">
        <v>13</v>
      </c>
      <c r="C6" s="26">
        <f>C5*1000</f>
        <v>0</v>
      </c>
      <c r="D6" s="27" t="s">
        <v>13</v>
      </c>
      <c r="E6" s="28">
        <f>E5*1000</f>
        <v>0</v>
      </c>
      <c r="F6" s="29" t="s">
        <v>13</v>
      </c>
      <c r="G6" s="30">
        <f>G5*1000</f>
        <v>0</v>
      </c>
      <c r="H6" s="1"/>
      <c r="I6" s="23" t="s">
        <v>15</v>
      </c>
      <c r="J6" s="24"/>
      <c r="L6" s="31" t="str">
        <f>VLOOKUP(L7,$Y$2:$Z$142,1,TRUE)</f>
        <v>#N/A</v>
      </c>
      <c r="M6" s="31" t="str">
        <f>VLOOKUP(L7,$Y$2:$Z$142,2,TRUE)</f>
        <v>#N/A</v>
      </c>
      <c r="N6" s="31" t="str">
        <f>VLOOKUP(N7,$Y$2:$Z$142,1,TRUE)</f>
        <v>#N/A</v>
      </c>
      <c r="O6" s="31" t="str">
        <f>VLOOKUP(N7,$Y$2:$Z$142,2,TRUE)</f>
        <v>#N/A</v>
      </c>
      <c r="P6" s="31" t="str">
        <f>VLOOKUP(P7,$Y$2:$Z$142,1,TRUE)</f>
        <v>#N/A</v>
      </c>
      <c r="Q6" s="31" t="str">
        <f>VLOOKUP(P7,$Y$2:$Z$142,2,TRUE)</f>
        <v>#N/A</v>
      </c>
      <c r="Y6" s="3">
        <v>1478.6</v>
      </c>
      <c r="Z6" s="3">
        <v>146.0</v>
      </c>
      <c r="AA6" s="3">
        <v>1518.0</v>
      </c>
      <c r="AB6" s="3">
        <v>145.0</v>
      </c>
    </row>
    <row r="7" ht="16.5" customHeight="1">
      <c r="A7" s="1"/>
      <c r="B7" s="17" t="s">
        <v>14</v>
      </c>
      <c r="C7" s="26" t="str">
        <f>M7</f>
        <v>#N/A</v>
      </c>
      <c r="D7" s="27" t="s">
        <v>14</v>
      </c>
      <c r="E7" s="28" t="str">
        <f>O7</f>
        <v>#N/A</v>
      </c>
      <c r="F7" s="29" t="s">
        <v>14</v>
      </c>
      <c r="G7" s="30" t="str">
        <f>Q7</f>
        <v>#N/A</v>
      </c>
      <c r="H7" s="1"/>
      <c r="I7" s="32" t="s">
        <v>16</v>
      </c>
      <c r="J7" s="33"/>
      <c r="L7" s="25">
        <f>C6</f>
        <v>0</v>
      </c>
      <c r="M7" s="25" t="str">
        <f>M8-((M8-M6)*(L8-L7)/(L8-L6))</f>
        <v>#N/A</v>
      </c>
      <c r="N7" s="25">
        <f>E6</f>
        <v>0</v>
      </c>
      <c r="O7" s="25" t="str">
        <f>O8-((O8-O6)*(N8-N7)/(N8-N6))</f>
        <v>#N/A</v>
      </c>
      <c r="P7" s="25">
        <f>G6</f>
        <v>0</v>
      </c>
      <c r="Q7" s="25" t="str">
        <f>Q8-((Q8-Q6)*(P8-P7)/(P8-P6))</f>
        <v>#N/A</v>
      </c>
      <c r="Y7" s="3">
        <v>1518.0</v>
      </c>
      <c r="Z7" s="3">
        <v>145.0</v>
      </c>
      <c r="AA7" s="3">
        <v>1558.7</v>
      </c>
      <c r="AB7" s="3">
        <v>144.0</v>
      </c>
    </row>
    <row r="8" ht="16.5" customHeight="1">
      <c r="A8" s="1"/>
      <c r="B8" s="17" t="s">
        <v>17</v>
      </c>
      <c r="C8" s="26"/>
      <c r="D8" s="27" t="s">
        <v>17</v>
      </c>
      <c r="E8" s="28"/>
      <c r="F8" s="29"/>
      <c r="G8" s="30"/>
      <c r="H8" s="1"/>
      <c r="I8" s="1"/>
      <c r="J8" s="1"/>
      <c r="L8" s="31" t="str">
        <f>VLOOKUP(L7,$Y$1:$AB$142,3,TRUE)</f>
        <v>#N/A</v>
      </c>
      <c r="M8" s="31" t="str">
        <f>VLOOKUP(L7,$Y$1:$AB$142,4,TRUE)</f>
        <v>#N/A</v>
      </c>
      <c r="N8" s="31" t="str">
        <f>VLOOKUP(N7,$Y$1:$AB$142,3,TRUE)</f>
        <v>#N/A</v>
      </c>
      <c r="O8" s="31" t="str">
        <f>VLOOKUP(N7,$Y$1:$AB$142,4,TRUE)</f>
        <v>#N/A</v>
      </c>
      <c r="P8" s="31" t="str">
        <f>VLOOKUP(P7,$Y$1:$AB$142,3,TRUE)</f>
        <v>#N/A</v>
      </c>
      <c r="Q8" s="31" t="str">
        <f>VLOOKUP(P7,$Y$1:$AB$142,4,TRUE)</f>
        <v>#N/A</v>
      </c>
      <c r="Y8" s="3">
        <v>1558.7</v>
      </c>
      <c r="Z8" s="3">
        <v>144.0</v>
      </c>
      <c r="AA8" s="3">
        <v>1600.6</v>
      </c>
      <c r="AB8" s="3">
        <v>143.0</v>
      </c>
    </row>
    <row r="9" ht="16.5" customHeight="1">
      <c r="A9" s="1"/>
      <c r="B9" s="17" t="s">
        <v>18</v>
      </c>
      <c r="C9" s="26" t="s">
        <v>19</v>
      </c>
      <c r="D9" s="27" t="s">
        <v>18</v>
      </c>
      <c r="E9" s="28" t="s">
        <v>19</v>
      </c>
      <c r="F9" s="29" t="s">
        <v>18</v>
      </c>
      <c r="G9" s="30" t="s">
        <v>19</v>
      </c>
      <c r="H9" s="1"/>
      <c r="I9" s="1"/>
      <c r="J9" s="1"/>
      <c r="Y9" s="3">
        <v>1600.6</v>
      </c>
      <c r="Z9" s="3">
        <v>143.0</v>
      </c>
      <c r="AA9" s="3">
        <v>1643.9</v>
      </c>
      <c r="AB9" s="3">
        <v>142.0</v>
      </c>
    </row>
    <row r="10" ht="17.25" customHeight="1">
      <c r="A10" s="4" t="s">
        <v>8</v>
      </c>
      <c r="B10" s="17" t="s">
        <v>20</v>
      </c>
      <c r="C10" s="26"/>
      <c r="D10" s="27" t="s">
        <v>20</v>
      </c>
      <c r="E10" s="28"/>
      <c r="F10" s="29" t="s">
        <v>20</v>
      </c>
      <c r="G10" s="30"/>
      <c r="H10" s="34"/>
      <c r="I10" s="1"/>
      <c r="J10" s="1"/>
      <c r="Y10" s="3">
        <v>1643.9</v>
      </c>
      <c r="Z10" s="3">
        <v>142.0</v>
      </c>
      <c r="AA10" s="3">
        <v>1688.4</v>
      </c>
      <c r="AB10" s="3">
        <v>141.0</v>
      </c>
    </row>
    <row r="11" ht="17.25" customHeight="1">
      <c r="A11" s="4" t="s">
        <v>8</v>
      </c>
      <c r="B11" s="17" t="s">
        <v>21</v>
      </c>
      <c r="C11" s="26"/>
      <c r="D11" s="27" t="s">
        <v>21</v>
      </c>
      <c r="E11" s="28"/>
      <c r="F11" s="29" t="s">
        <v>21</v>
      </c>
      <c r="G11" s="30"/>
      <c r="H11" s="34"/>
      <c r="I11" s="1"/>
      <c r="J11" s="1"/>
      <c r="Y11" s="3">
        <v>1688.4</v>
      </c>
      <c r="Z11" s="3">
        <v>141.0</v>
      </c>
      <c r="AA11" s="3">
        <v>1734.3</v>
      </c>
      <c r="AB11" s="3">
        <v>140.0</v>
      </c>
    </row>
    <row r="12" ht="17.25" customHeight="1">
      <c r="A12" s="4" t="s">
        <v>8</v>
      </c>
      <c r="B12" s="17" t="s">
        <v>22</v>
      </c>
      <c r="C12" s="26"/>
      <c r="D12" s="27" t="s">
        <v>22</v>
      </c>
      <c r="E12" s="28"/>
      <c r="F12" s="29" t="s">
        <v>22</v>
      </c>
      <c r="G12" s="30"/>
      <c r="H12" s="34"/>
      <c r="I12" s="1"/>
      <c r="J12" s="1"/>
      <c r="Y12" s="3">
        <v>1734.3</v>
      </c>
      <c r="Z12" s="3">
        <v>140.0</v>
      </c>
      <c r="AA12" s="3">
        <v>1781.7</v>
      </c>
      <c r="AB12" s="3">
        <v>139.0</v>
      </c>
    </row>
    <row r="13" ht="17.25" customHeight="1">
      <c r="A13" s="4" t="s">
        <v>8</v>
      </c>
      <c r="B13" s="35" t="s">
        <v>23</v>
      </c>
      <c r="C13" s="36"/>
      <c r="D13" s="37" t="s">
        <v>23</v>
      </c>
      <c r="E13" s="38"/>
      <c r="F13" s="39" t="s">
        <v>23</v>
      </c>
      <c r="G13" s="40"/>
      <c r="H13" s="34"/>
      <c r="I13" s="1"/>
      <c r="J13" s="1"/>
      <c r="Y13" s="3">
        <v>1781.7</v>
      </c>
      <c r="Z13" s="3">
        <v>139.0</v>
      </c>
      <c r="AA13" s="3">
        <v>1830.5</v>
      </c>
      <c r="AB13" s="3">
        <v>138.0</v>
      </c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Y14" s="3">
        <v>1830.5</v>
      </c>
      <c r="Z14" s="3">
        <v>138.0</v>
      </c>
      <c r="AA14" s="3">
        <v>1880.9</v>
      </c>
      <c r="AB14" s="3">
        <v>137.0</v>
      </c>
    </row>
    <row r="15" ht="16.5" customHeight="1">
      <c r="A15" s="1"/>
      <c r="B15" s="1" t="s">
        <v>24</v>
      </c>
      <c r="Y15" s="3">
        <v>1880.9</v>
      </c>
      <c r="Z15" s="3">
        <v>137.0</v>
      </c>
      <c r="AA15" s="3">
        <v>1932.8</v>
      </c>
      <c r="AB15" s="3">
        <v>136.0</v>
      </c>
    </row>
    <row r="16" ht="16.5" customHeight="1">
      <c r="A16" s="1"/>
      <c r="B16" s="1" t="s">
        <v>25</v>
      </c>
      <c r="F16" s="1"/>
      <c r="G16" s="1" t="s">
        <v>26</v>
      </c>
      <c r="K16" s="41"/>
      <c r="L16" s="41"/>
      <c r="Y16" s="3">
        <v>1932.8</v>
      </c>
      <c r="Z16" s="3">
        <v>136.0</v>
      </c>
      <c r="AA16" s="3">
        <v>1986.4</v>
      </c>
      <c r="AB16" s="3">
        <v>135.0</v>
      </c>
    </row>
    <row r="17" ht="16.5" customHeight="1">
      <c r="A17" s="1"/>
      <c r="B17" s="1"/>
      <c r="C17" s="4" t="s">
        <v>8</v>
      </c>
      <c r="D17" s="1"/>
      <c r="E17" s="1"/>
      <c r="F17" s="1"/>
      <c r="G17" s="1"/>
      <c r="H17" s="4" t="s">
        <v>8</v>
      </c>
      <c r="I17" s="1"/>
      <c r="J17" s="1"/>
      <c r="K17" s="41"/>
      <c r="L17" s="41"/>
      <c r="Y17" s="3">
        <v>1986.4</v>
      </c>
      <c r="Z17" s="3">
        <v>135.0</v>
      </c>
      <c r="AA17" s="3">
        <v>2041.7</v>
      </c>
      <c r="AB17" s="3">
        <v>134.0</v>
      </c>
    </row>
    <row r="18" ht="16.5" customHeight="1">
      <c r="A18" s="1"/>
      <c r="B18" s="42" t="s">
        <v>27</v>
      </c>
      <c r="C18" s="43" t="s">
        <v>28</v>
      </c>
      <c r="D18" s="43" t="s">
        <v>29</v>
      </c>
      <c r="E18" s="44" t="s">
        <v>30</v>
      </c>
      <c r="F18" s="1"/>
      <c r="G18" s="45" t="s">
        <v>27</v>
      </c>
      <c r="H18" s="46"/>
      <c r="I18" s="46" t="s">
        <v>31</v>
      </c>
      <c r="J18" s="47" t="s">
        <v>32</v>
      </c>
      <c r="M18" s="48" t="s">
        <v>33</v>
      </c>
      <c r="N18" s="48" t="s">
        <v>34</v>
      </c>
      <c r="Y18" s="3">
        <v>2041.7</v>
      </c>
      <c r="Z18" s="3">
        <v>134.0</v>
      </c>
      <c r="AA18" s="3">
        <v>2098.7</v>
      </c>
      <c r="AB18" s="3">
        <v>133.0</v>
      </c>
    </row>
    <row r="19" ht="16.5" customHeight="1">
      <c r="A19" s="1"/>
      <c r="B19" s="49">
        <v>5.0</v>
      </c>
      <c r="C19" s="50"/>
      <c r="D19" s="51" t="str">
        <f>AVERAGE(C19:C27)</f>
        <v>#DIV/0!</v>
      </c>
      <c r="E19" s="52" t="str">
        <f>STDEVA(C19:C27)</f>
        <v>#DIV/0!</v>
      </c>
      <c r="F19" s="1"/>
      <c r="G19" s="17">
        <v>5.0</v>
      </c>
      <c r="H19" s="53"/>
      <c r="I19" s="53" t="str">
        <f t="shared" ref="I19:I27" si="1">H19-$D$19</f>
        <v>#DIV/0!</v>
      </c>
      <c r="J19" s="54" t="str">
        <f>SLOPE(N19:N27,M19:M27)</f>
        <v>#DIV/0!</v>
      </c>
      <c r="M19" s="48">
        <f t="shared" ref="M19:M27" si="2">LOG10(G19)</f>
        <v>0.6989700043</v>
      </c>
      <c r="N19" s="48" t="str">
        <f t="shared" ref="N19:N27" si="3">LOG10(I19)</f>
        <v>#DIV/0!</v>
      </c>
      <c r="Y19" s="3">
        <v>2098.7</v>
      </c>
      <c r="Z19" s="3">
        <v>133.0</v>
      </c>
      <c r="AA19" s="3">
        <v>2157.6</v>
      </c>
      <c r="AB19" s="3">
        <v>132.0</v>
      </c>
    </row>
    <row r="20" ht="16.5" customHeight="1">
      <c r="A20" s="1"/>
      <c r="B20" s="49">
        <v>7.5</v>
      </c>
      <c r="C20" s="50"/>
      <c r="D20" s="55"/>
      <c r="E20" s="56"/>
      <c r="F20" s="1"/>
      <c r="G20" s="17">
        <v>7.5</v>
      </c>
      <c r="H20" s="53"/>
      <c r="I20" s="53" t="str">
        <f t="shared" si="1"/>
        <v>#DIV/0!</v>
      </c>
      <c r="J20" s="56"/>
      <c r="K20" s="57"/>
      <c r="M20" s="48">
        <f t="shared" si="2"/>
        <v>0.8750612634</v>
      </c>
      <c r="N20" s="48" t="str">
        <f t="shared" si="3"/>
        <v>#DIV/0!</v>
      </c>
      <c r="Y20" s="3">
        <v>2157.6</v>
      </c>
      <c r="Z20" s="3">
        <v>132.0</v>
      </c>
      <c r="AA20" s="3">
        <v>2218.3</v>
      </c>
      <c r="AB20" s="3">
        <v>131.0</v>
      </c>
    </row>
    <row r="21" ht="16.5" customHeight="1">
      <c r="A21" s="1"/>
      <c r="B21" s="49">
        <v>10.0</v>
      </c>
      <c r="C21" s="50"/>
      <c r="D21" s="55"/>
      <c r="E21" s="56"/>
      <c r="F21" s="1"/>
      <c r="G21" s="17">
        <v>10.0</v>
      </c>
      <c r="H21" s="53"/>
      <c r="I21" s="53" t="str">
        <f t="shared" si="1"/>
        <v>#DIV/0!</v>
      </c>
      <c r="J21" s="56"/>
      <c r="M21" s="48">
        <f t="shared" si="2"/>
        <v>1</v>
      </c>
      <c r="N21" s="48" t="str">
        <f t="shared" si="3"/>
        <v>#DIV/0!</v>
      </c>
      <c r="Y21" s="3">
        <v>2218.3</v>
      </c>
      <c r="Z21" s="3">
        <v>131.0</v>
      </c>
      <c r="AA21" s="3">
        <v>2281.0</v>
      </c>
      <c r="AB21" s="3">
        <v>130.0</v>
      </c>
    </row>
    <row r="22" ht="16.5" customHeight="1">
      <c r="A22" s="1"/>
      <c r="B22" s="49">
        <v>15.0</v>
      </c>
      <c r="C22" s="50"/>
      <c r="D22" s="55"/>
      <c r="E22" s="56"/>
      <c r="F22" s="1"/>
      <c r="G22" s="17">
        <v>15.0</v>
      </c>
      <c r="H22" s="53"/>
      <c r="I22" s="53" t="str">
        <f t="shared" si="1"/>
        <v>#DIV/0!</v>
      </c>
      <c r="J22" s="56"/>
      <c r="K22" s="57"/>
      <c r="M22" s="48">
        <f t="shared" si="2"/>
        <v>1.176091259</v>
      </c>
      <c r="N22" s="48" t="str">
        <f t="shared" si="3"/>
        <v>#DIV/0!</v>
      </c>
      <c r="Y22" s="3">
        <v>2281.0</v>
      </c>
      <c r="Z22" s="3">
        <v>130.0</v>
      </c>
      <c r="AA22" s="3">
        <v>2345.8</v>
      </c>
      <c r="AB22" s="3">
        <v>129.0</v>
      </c>
    </row>
    <row r="23" ht="16.5" customHeight="1">
      <c r="A23" s="1"/>
      <c r="B23" s="49">
        <v>20.0</v>
      </c>
      <c r="C23" s="50"/>
      <c r="D23" s="55"/>
      <c r="E23" s="56"/>
      <c r="F23" s="1"/>
      <c r="G23" s="17">
        <v>20.0</v>
      </c>
      <c r="H23" s="53"/>
      <c r="I23" s="53" t="str">
        <f t="shared" si="1"/>
        <v>#DIV/0!</v>
      </c>
      <c r="J23" s="56"/>
      <c r="M23" s="48">
        <f t="shared" si="2"/>
        <v>1.301029996</v>
      </c>
      <c r="N23" s="48" t="str">
        <f t="shared" si="3"/>
        <v>#DIV/0!</v>
      </c>
      <c r="Y23" s="3">
        <v>2345.8</v>
      </c>
      <c r="Z23" s="3">
        <v>129.0</v>
      </c>
      <c r="AA23" s="3">
        <v>2412.6</v>
      </c>
      <c r="AB23" s="3">
        <v>128.0</v>
      </c>
    </row>
    <row r="24" ht="16.5" customHeight="1">
      <c r="A24" s="1"/>
      <c r="B24" s="49">
        <v>25.0</v>
      </c>
      <c r="C24" s="50"/>
      <c r="D24" s="55"/>
      <c r="E24" s="56"/>
      <c r="F24" s="1"/>
      <c r="G24" s="17">
        <v>25.0</v>
      </c>
      <c r="H24" s="53"/>
      <c r="I24" s="53" t="str">
        <f t="shared" si="1"/>
        <v>#DIV/0!</v>
      </c>
      <c r="J24" s="56"/>
      <c r="M24" s="48">
        <f t="shared" si="2"/>
        <v>1.397940009</v>
      </c>
      <c r="N24" s="48" t="str">
        <f t="shared" si="3"/>
        <v>#DIV/0!</v>
      </c>
      <c r="Y24" s="3">
        <v>2412.6</v>
      </c>
      <c r="Z24" s="3">
        <v>128.0</v>
      </c>
      <c r="AA24" s="3">
        <v>2481.7</v>
      </c>
      <c r="AB24" s="3">
        <v>127.0</v>
      </c>
    </row>
    <row r="25" ht="16.5" customHeight="1">
      <c r="A25" s="1"/>
      <c r="B25" s="49">
        <v>30.0</v>
      </c>
      <c r="C25" s="50"/>
      <c r="D25" s="55"/>
      <c r="E25" s="56"/>
      <c r="F25" s="1"/>
      <c r="G25" s="17">
        <v>30.0</v>
      </c>
      <c r="H25" s="53"/>
      <c r="I25" s="53" t="str">
        <f t="shared" si="1"/>
        <v>#DIV/0!</v>
      </c>
      <c r="J25" s="56"/>
      <c r="M25" s="48">
        <f t="shared" si="2"/>
        <v>1.477121255</v>
      </c>
      <c r="N25" s="48" t="str">
        <f t="shared" si="3"/>
        <v>#DIV/0!</v>
      </c>
      <c r="Y25" s="3">
        <v>2481.7</v>
      </c>
      <c r="Z25" s="3">
        <v>127.0</v>
      </c>
      <c r="AA25" s="3">
        <v>2553.0</v>
      </c>
      <c r="AB25" s="3">
        <v>126.0</v>
      </c>
    </row>
    <row r="26" ht="16.5" customHeight="1">
      <c r="A26" s="1"/>
      <c r="B26" s="49">
        <v>35.0</v>
      </c>
      <c r="C26" s="50"/>
      <c r="D26" s="55"/>
      <c r="E26" s="56"/>
      <c r="F26" s="1"/>
      <c r="G26" s="17">
        <v>35.0</v>
      </c>
      <c r="H26" s="53"/>
      <c r="I26" s="53" t="str">
        <f t="shared" si="1"/>
        <v>#DIV/0!</v>
      </c>
      <c r="J26" s="56"/>
      <c r="M26" s="48">
        <f t="shared" si="2"/>
        <v>1.544068044</v>
      </c>
      <c r="N26" s="48" t="str">
        <f t="shared" si="3"/>
        <v>#DIV/0!</v>
      </c>
      <c r="Y26" s="3">
        <v>2553.0</v>
      </c>
      <c r="Z26" s="3">
        <v>126.0</v>
      </c>
      <c r="AA26" s="3">
        <v>2626.6</v>
      </c>
      <c r="AB26" s="3">
        <v>125.0</v>
      </c>
    </row>
    <row r="27" ht="16.5" customHeight="1">
      <c r="A27" s="1"/>
      <c r="B27" s="58">
        <v>40.0</v>
      </c>
      <c r="C27" s="59"/>
      <c r="D27" s="60"/>
      <c r="E27" s="61"/>
      <c r="F27" s="1"/>
      <c r="G27" s="35">
        <v>40.0</v>
      </c>
      <c r="H27" s="62"/>
      <c r="I27" s="62" t="str">
        <f t="shared" si="1"/>
        <v>#DIV/0!</v>
      </c>
      <c r="J27" s="61"/>
      <c r="M27" s="48">
        <f t="shared" si="2"/>
        <v>1.602059991</v>
      </c>
      <c r="N27" s="48" t="str">
        <f t="shared" si="3"/>
        <v>#DIV/0!</v>
      </c>
      <c r="Y27" s="3">
        <v>2626.6</v>
      </c>
      <c r="Z27" s="3">
        <v>125.0</v>
      </c>
      <c r="AA27" s="3">
        <v>2702.7</v>
      </c>
      <c r="AB27" s="3">
        <v>124.0</v>
      </c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63"/>
      <c r="Y28" s="3">
        <v>2702.7</v>
      </c>
      <c r="Z28" s="3">
        <v>124.0</v>
      </c>
      <c r="AA28" s="3">
        <v>2781.3</v>
      </c>
      <c r="AB28" s="3">
        <v>123.0</v>
      </c>
    </row>
    <row r="29" ht="16.5" customHeight="1">
      <c r="A29" s="1"/>
      <c r="B29" s="1" t="s">
        <v>35</v>
      </c>
      <c r="Y29" s="3">
        <v>2781.3</v>
      </c>
      <c r="Z29" s="3">
        <v>123.0</v>
      </c>
      <c r="AA29" s="3">
        <v>2862.5</v>
      </c>
      <c r="AB29" s="3">
        <v>122.0</v>
      </c>
    </row>
    <row r="30" ht="16.5" customHeight="1">
      <c r="A30" s="1"/>
      <c r="B30" s="1"/>
      <c r="C30" s="1"/>
      <c r="D30" s="1"/>
      <c r="E30" s="4" t="s">
        <v>8</v>
      </c>
      <c r="F30" s="1"/>
      <c r="G30" s="4" t="s">
        <v>8</v>
      </c>
      <c r="H30" s="1"/>
      <c r="I30" s="1"/>
      <c r="J30" s="1"/>
      <c r="T30" s="64" t="s">
        <v>36</v>
      </c>
      <c r="U30" s="2" t="s">
        <v>37</v>
      </c>
      <c r="V30" s="64" t="s">
        <v>36</v>
      </c>
      <c r="W30" s="2" t="s">
        <v>37</v>
      </c>
      <c r="Y30" s="3">
        <v>2862.5</v>
      </c>
      <c r="Z30" s="3">
        <v>122.0</v>
      </c>
      <c r="AA30" s="3">
        <v>2946.5</v>
      </c>
      <c r="AB30" s="3">
        <v>121.0</v>
      </c>
    </row>
    <row r="31" ht="16.5" customHeight="1">
      <c r="A31" s="1"/>
      <c r="B31" s="65" t="s">
        <v>38</v>
      </c>
      <c r="C31" s="65">
        <f>4.5*10^-3</f>
        <v>0.0045</v>
      </c>
      <c r="D31" s="66" t="s">
        <v>39</v>
      </c>
      <c r="E31" s="66"/>
      <c r="F31" s="65" t="s">
        <v>40</v>
      </c>
      <c r="G31" s="65"/>
      <c r="H31" s="1"/>
      <c r="J31" s="1"/>
      <c r="M31" s="13" t="s">
        <v>41</v>
      </c>
      <c r="N31" s="14"/>
      <c r="O31" s="13" t="s">
        <v>42</v>
      </c>
      <c r="P31" s="14"/>
      <c r="Q31" s="13" t="s">
        <v>43</v>
      </c>
      <c r="R31" s="14"/>
      <c r="T31" s="2">
        <v>0.0</v>
      </c>
      <c r="U31" s="2">
        <v>200.0</v>
      </c>
      <c r="V31" s="64">
        <v>1.0</v>
      </c>
      <c r="W31" s="2">
        <v>300.0</v>
      </c>
      <c r="Y31" s="3">
        <v>2946.5</v>
      </c>
      <c r="Z31" s="3">
        <v>121.0</v>
      </c>
      <c r="AA31" s="3">
        <v>3033.3</v>
      </c>
      <c r="AB31" s="3">
        <v>120.0</v>
      </c>
    </row>
    <row r="32" ht="16.5" customHeight="1">
      <c r="A32" s="1"/>
      <c r="B32" s="4" t="s">
        <v>8</v>
      </c>
      <c r="C32" s="4" t="s">
        <v>8</v>
      </c>
      <c r="D32" s="4" t="s">
        <v>8</v>
      </c>
      <c r="E32" s="1"/>
      <c r="F32" s="1"/>
      <c r="G32" s="1"/>
      <c r="H32" s="67"/>
      <c r="I32" s="1"/>
      <c r="J32" s="1"/>
      <c r="M32" s="68" t="s">
        <v>44</v>
      </c>
      <c r="N32" s="25" t="s">
        <v>45</v>
      </c>
      <c r="O32" s="68" t="s">
        <v>44</v>
      </c>
      <c r="P32" s="25" t="s">
        <v>45</v>
      </c>
      <c r="Q32" s="68" t="s">
        <v>44</v>
      </c>
      <c r="R32" s="25" t="s">
        <v>45</v>
      </c>
      <c r="T32" s="64">
        <v>1.0</v>
      </c>
      <c r="U32" s="2">
        <v>300.0</v>
      </c>
      <c r="V32" s="64">
        <v>1.43</v>
      </c>
      <c r="W32" s="2">
        <v>400.0</v>
      </c>
      <c r="Y32" s="3">
        <v>3033.3</v>
      </c>
      <c r="Z32" s="3">
        <v>120.0</v>
      </c>
      <c r="AA32" s="3">
        <v>3123.0</v>
      </c>
      <c r="AB32" s="3">
        <v>119.0</v>
      </c>
    </row>
    <row r="33" ht="16.5" customHeight="1">
      <c r="A33" s="1"/>
      <c r="B33" s="53" t="s">
        <v>46</v>
      </c>
      <c r="C33" s="53" t="s">
        <v>47</v>
      </c>
      <c r="D33" s="53" t="s">
        <v>48</v>
      </c>
      <c r="E33" s="53" t="s">
        <v>49</v>
      </c>
      <c r="F33" s="53" t="s">
        <v>45</v>
      </c>
      <c r="G33" s="53" t="s">
        <v>44</v>
      </c>
      <c r="H33" s="53" t="s">
        <v>32</v>
      </c>
      <c r="I33" s="1" t="s">
        <v>50</v>
      </c>
      <c r="J33" s="69" t="s">
        <v>51</v>
      </c>
      <c r="M33" s="25" t="str">
        <f>VLOOKUP(M34,$T$32:$U$65,1)</f>
        <v>#DIV/0!</v>
      </c>
      <c r="N33" s="25" t="str">
        <f>VLOOKUP(M34,$T$32:$U$65,2)</f>
        <v>#DIV/0!</v>
      </c>
      <c r="O33" s="25" t="str">
        <f>VLOOKUP(O34,$T$32:$U$65,1)</f>
        <v>#DIV/0!</v>
      </c>
      <c r="P33" s="25" t="str">
        <f>VLOOKUP(O34,$T$32:$U$65,2)</f>
        <v>#DIV/0!</v>
      </c>
      <c r="Q33" s="25" t="str">
        <f>VLOOKUP(Q34,$T$32:$U$65,1)</f>
        <v>#DIV/0!</v>
      </c>
      <c r="R33" s="25" t="str">
        <f>VLOOKUP(Q34,$T$32:$U$65,2)</f>
        <v>#DIV/0!</v>
      </c>
      <c r="T33" s="64">
        <v>1.43</v>
      </c>
      <c r="U33" s="2">
        <v>400.0</v>
      </c>
      <c r="V33" s="64">
        <v>1.87</v>
      </c>
      <c r="W33" s="2">
        <v>500.0</v>
      </c>
      <c r="Y33" s="3">
        <v>3123.0</v>
      </c>
      <c r="Z33" s="3">
        <v>119.0</v>
      </c>
      <c r="AA33" s="3">
        <v>3215.8</v>
      </c>
      <c r="AB33" s="3">
        <v>118.0</v>
      </c>
    </row>
    <row r="34" ht="16.5" customHeight="1">
      <c r="A34" s="1"/>
      <c r="B34" s="70"/>
      <c r="C34" s="70"/>
      <c r="D34" s="70"/>
      <c r="E34" s="53" t="str">
        <f t="shared" ref="E34:E42" si="4">B34/C34</f>
        <v>#DIV/0!</v>
      </c>
      <c r="F34" s="53" t="str">
        <f>N34</f>
        <v>#DIV/0!</v>
      </c>
      <c r="G34" s="53" t="str">
        <f t="shared" ref="G34:G42" si="5">E34/$G$31</f>
        <v>#DIV/0!</v>
      </c>
      <c r="H34" s="71" t="str">
        <f>SLOPE(J34:J42,I34:I42)</f>
        <v>#NUM!</v>
      </c>
      <c r="I34" s="1" t="str">
        <f t="shared" ref="I34:I42" si="6">LOG10(F34)</f>
        <v>#DIV/0!</v>
      </c>
      <c r="J34" s="69" t="str">
        <f t="shared" ref="J34:J42" si="7">LOG10(D34)</f>
        <v>#NUM!</v>
      </c>
      <c r="M34" s="25" t="str">
        <f>G34</f>
        <v>#DIV/0!</v>
      </c>
      <c r="N34" s="25" t="str">
        <f>N35-((N35-N33)*(M35-M34)/(M35-M33))</f>
        <v>#DIV/0!</v>
      </c>
      <c r="O34" s="25" t="str">
        <f>G35</f>
        <v>#DIV/0!</v>
      </c>
      <c r="P34" s="25" t="str">
        <f>P35-((P35-P33)*(O35-O34)/(O35-O33))</f>
        <v>#DIV/0!</v>
      </c>
      <c r="Q34" s="25" t="str">
        <f>G36</f>
        <v>#DIV/0!</v>
      </c>
      <c r="R34" s="25" t="str">
        <f>R35-((R35-R33)*(Q35-Q34)/(Q35-Q33))</f>
        <v>#DIV/0!</v>
      </c>
      <c r="T34" s="64">
        <v>1.87</v>
      </c>
      <c r="U34" s="2">
        <v>500.0</v>
      </c>
      <c r="V34" s="64">
        <v>2.34</v>
      </c>
      <c r="W34" s="2">
        <v>600.0</v>
      </c>
      <c r="Y34" s="3">
        <v>3215.8</v>
      </c>
      <c r="Z34" s="3">
        <v>118.0</v>
      </c>
      <c r="AA34" s="3">
        <v>3311.8</v>
      </c>
      <c r="AB34" s="3">
        <v>117.0</v>
      </c>
    </row>
    <row r="35" ht="16.5" customHeight="1">
      <c r="A35" s="1"/>
      <c r="B35" s="53"/>
      <c r="C35" s="70"/>
      <c r="D35" s="53"/>
      <c r="E35" s="53" t="str">
        <f t="shared" si="4"/>
        <v>#DIV/0!</v>
      </c>
      <c r="F35" s="53" t="str">
        <f>P34</f>
        <v>#DIV/0!</v>
      </c>
      <c r="G35" s="53" t="str">
        <f t="shared" si="5"/>
        <v>#DIV/0!</v>
      </c>
      <c r="H35" s="55"/>
      <c r="I35" s="1" t="str">
        <f t="shared" si="6"/>
        <v>#DIV/0!</v>
      </c>
      <c r="J35" s="69" t="str">
        <f t="shared" si="7"/>
        <v>#NUM!</v>
      </c>
      <c r="M35" s="25" t="str">
        <f>VLOOKUP(M34,$T$31:$W$65,3,TRUE)</f>
        <v>#DIV/0!</v>
      </c>
      <c r="N35" s="25" t="str">
        <f>VLOOKUP(M34,$T$31:$W$65,4,TRUE)</f>
        <v>#DIV/0!</v>
      </c>
      <c r="O35" s="25" t="str">
        <f>VLOOKUP(O34,$T$31:$W$65,3,TRUE)</f>
        <v>#DIV/0!</v>
      </c>
      <c r="P35" s="25" t="str">
        <f>VLOOKUP(O34,$T$31:$W$65,4,TRUE)</f>
        <v>#DIV/0!</v>
      </c>
      <c r="Q35" s="25" t="str">
        <f>VLOOKUP(Q34,$T$31:$W$65,3,TRUE)</f>
        <v>#DIV/0!</v>
      </c>
      <c r="R35" s="25" t="str">
        <f>VLOOKUP(Q34,$T$31:$W$65,4,TRUE)</f>
        <v>#DIV/0!</v>
      </c>
      <c r="T35" s="64">
        <v>2.34</v>
      </c>
      <c r="U35" s="2">
        <v>600.0</v>
      </c>
      <c r="V35" s="64">
        <v>2.85</v>
      </c>
      <c r="W35" s="2">
        <v>700.0</v>
      </c>
      <c r="Y35" s="3">
        <v>3311.8</v>
      </c>
      <c r="Z35" s="3">
        <v>117.0</v>
      </c>
      <c r="AA35" s="3">
        <v>3411.0</v>
      </c>
      <c r="AB35" s="3">
        <v>116.0</v>
      </c>
    </row>
    <row r="36" ht="16.5" customHeight="1">
      <c r="A36" s="1"/>
      <c r="B36" s="53"/>
      <c r="C36" s="53"/>
      <c r="D36" s="53"/>
      <c r="E36" s="53" t="str">
        <f t="shared" si="4"/>
        <v>#DIV/0!</v>
      </c>
      <c r="F36" s="53" t="str">
        <f>R34</f>
        <v>#DIV/0!</v>
      </c>
      <c r="G36" s="53" t="str">
        <f t="shared" si="5"/>
        <v>#DIV/0!</v>
      </c>
      <c r="H36" s="55"/>
      <c r="I36" s="1" t="str">
        <f t="shared" si="6"/>
        <v>#DIV/0!</v>
      </c>
      <c r="J36" s="69" t="str">
        <f t="shared" si="7"/>
        <v>#NUM!</v>
      </c>
      <c r="M36" s="13" t="s">
        <v>52</v>
      </c>
      <c r="N36" s="14"/>
      <c r="O36" s="13" t="s">
        <v>42</v>
      </c>
      <c r="P36" s="14"/>
      <c r="Q36" s="13" t="s">
        <v>43</v>
      </c>
      <c r="R36" s="14"/>
      <c r="T36" s="64">
        <v>2.85</v>
      </c>
      <c r="U36" s="2">
        <v>700.0</v>
      </c>
      <c r="V36" s="64">
        <v>3.36</v>
      </c>
      <c r="W36" s="2">
        <v>800.0</v>
      </c>
      <c r="Y36" s="3">
        <v>3411.0</v>
      </c>
      <c r="Z36" s="3">
        <v>116.0</v>
      </c>
      <c r="AA36" s="3">
        <v>3513.6</v>
      </c>
      <c r="AB36" s="3">
        <v>115.0</v>
      </c>
    </row>
    <row r="37" ht="16.5" customHeight="1">
      <c r="A37" s="1"/>
      <c r="B37" s="53"/>
      <c r="C37" s="53"/>
      <c r="D37" s="53"/>
      <c r="E37" s="53" t="str">
        <f t="shared" si="4"/>
        <v>#DIV/0!</v>
      </c>
      <c r="F37" s="53" t="str">
        <f>N39</f>
        <v>#DIV/0!</v>
      </c>
      <c r="G37" s="53" t="str">
        <f t="shared" si="5"/>
        <v>#DIV/0!</v>
      </c>
      <c r="H37" s="55"/>
      <c r="I37" s="1" t="str">
        <f t="shared" si="6"/>
        <v>#DIV/0!</v>
      </c>
      <c r="J37" s="69" t="str">
        <f t="shared" si="7"/>
        <v>#NUM!</v>
      </c>
      <c r="M37" s="68" t="s">
        <v>53</v>
      </c>
      <c r="N37" s="25" t="s">
        <v>45</v>
      </c>
      <c r="O37" s="68" t="s">
        <v>53</v>
      </c>
      <c r="P37" s="25" t="s">
        <v>45</v>
      </c>
      <c r="Q37" s="68" t="s">
        <v>53</v>
      </c>
      <c r="R37" s="25" t="s">
        <v>45</v>
      </c>
      <c r="T37" s="64">
        <v>3.36</v>
      </c>
      <c r="U37" s="2">
        <v>800.0</v>
      </c>
      <c r="V37" s="64">
        <v>3.88</v>
      </c>
      <c r="W37" s="2">
        <v>900.0</v>
      </c>
      <c r="Y37" s="3">
        <v>3513.6</v>
      </c>
      <c r="Z37" s="3">
        <v>115.0</v>
      </c>
      <c r="AA37" s="3">
        <v>3619.8</v>
      </c>
      <c r="AB37" s="3">
        <v>114.0</v>
      </c>
    </row>
    <row r="38" ht="16.5" customHeight="1">
      <c r="A38" s="1"/>
      <c r="B38" s="53"/>
      <c r="C38" s="53"/>
      <c r="D38" s="53"/>
      <c r="E38" s="53" t="str">
        <f t="shared" si="4"/>
        <v>#DIV/0!</v>
      </c>
      <c r="F38" s="53" t="str">
        <f>P39</f>
        <v>#DIV/0!</v>
      </c>
      <c r="G38" s="53" t="str">
        <f t="shared" si="5"/>
        <v>#DIV/0!</v>
      </c>
      <c r="H38" s="55"/>
      <c r="I38" s="1" t="str">
        <f t="shared" si="6"/>
        <v>#DIV/0!</v>
      </c>
      <c r="J38" s="69" t="str">
        <f t="shared" si="7"/>
        <v>#NUM!</v>
      </c>
      <c r="M38" s="25" t="str">
        <f>VLOOKUP(M39,$T$32:$U$65,1)</f>
        <v>#DIV/0!</v>
      </c>
      <c r="N38" s="25" t="str">
        <f>VLOOKUP(M39,$T$32:$U$65,2)</f>
        <v>#DIV/0!</v>
      </c>
      <c r="O38" s="25" t="str">
        <f>VLOOKUP(O39,$T$32:$U$65,1)</f>
        <v>#DIV/0!</v>
      </c>
      <c r="P38" s="25" t="str">
        <f>VLOOKUP(O39,$T$32:$U$65,2)</f>
        <v>#DIV/0!</v>
      </c>
      <c r="Q38" s="25" t="str">
        <f>VLOOKUP(Q39,$T$32:$U$65,1)</f>
        <v>#DIV/0!</v>
      </c>
      <c r="R38" s="25" t="str">
        <f>VLOOKUP(Q39,$T$32:$U$65,2)</f>
        <v>#DIV/0!</v>
      </c>
      <c r="T38" s="64">
        <v>3.88</v>
      </c>
      <c r="U38" s="2">
        <v>900.0</v>
      </c>
      <c r="V38" s="64">
        <v>4.41</v>
      </c>
      <c r="W38" s="2">
        <v>1000.0</v>
      </c>
      <c r="Y38" s="3">
        <v>3619.8</v>
      </c>
      <c r="Z38" s="3">
        <v>114.0</v>
      </c>
      <c r="AA38" s="3">
        <v>3729.7</v>
      </c>
      <c r="AB38" s="3">
        <v>113.0</v>
      </c>
    </row>
    <row r="39" ht="16.5" customHeight="1">
      <c r="A39" s="1"/>
      <c r="B39" s="53"/>
      <c r="C39" s="53"/>
      <c r="D39" s="53"/>
      <c r="E39" s="53" t="str">
        <f t="shared" si="4"/>
        <v>#DIV/0!</v>
      </c>
      <c r="F39" s="53" t="str">
        <f>R39</f>
        <v>#DIV/0!</v>
      </c>
      <c r="G39" s="53" t="str">
        <f t="shared" si="5"/>
        <v>#DIV/0!</v>
      </c>
      <c r="H39" s="55"/>
      <c r="I39" s="1" t="str">
        <f t="shared" si="6"/>
        <v>#DIV/0!</v>
      </c>
      <c r="J39" s="69" t="str">
        <f t="shared" si="7"/>
        <v>#NUM!</v>
      </c>
      <c r="M39" s="25" t="str">
        <f>G37</f>
        <v>#DIV/0!</v>
      </c>
      <c r="N39" s="25" t="str">
        <f>N40-((N40-N38)*(M40-M39)/(M40-M38))</f>
        <v>#DIV/0!</v>
      </c>
      <c r="O39" s="25" t="str">
        <f>G38</f>
        <v>#DIV/0!</v>
      </c>
      <c r="P39" s="25" t="str">
        <f>P40-((P40-P38)*(O40-O39)/(O40-O38))</f>
        <v>#DIV/0!</v>
      </c>
      <c r="Q39" s="25" t="str">
        <f>G39</f>
        <v>#DIV/0!</v>
      </c>
      <c r="R39" s="25" t="str">
        <f>R40-((R40-R38)*(Q40-Q39)/(Q40-Q38))</f>
        <v>#DIV/0!</v>
      </c>
      <c r="T39" s="64">
        <v>4.41</v>
      </c>
      <c r="U39" s="2">
        <v>1000.0</v>
      </c>
      <c r="V39" s="64">
        <v>4.95</v>
      </c>
      <c r="W39" s="2">
        <v>1100.0</v>
      </c>
      <c r="Y39" s="3">
        <v>3729.7</v>
      </c>
      <c r="Z39" s="3">
        <v>113.0</v>
      </c>
      <c r="AA39" s="3">
        <v>3843.4</v>
      </c>
      <c r="AB39" s="3">
        <v>112.0</v>
      </c>
    </row>
    <row r="40" ht="16.5" customHeight="1">
      <c r="A40" s="1"/>
      <c r="B40" s="53"/>
      <c r="C40" s="53"/>
      <c r="D40" s="53"/>
      <c r="E40" s="53" t="str">
        <f t="shared" si="4"/>
        <v>#DIV/0!</v>
      </c>
      <c r="F40" s="53" t="str">
        <f>N44</f>
        <v>#DIV/0!</v>
      </c>
      <c r="G40" s="53" t="str">
        <f t="shared" si="5"/>
        <v>#DIV/0!</v>
      </c>
      <c r="H40" s="55"/>
      <c r="I40" s="1" t="str">
        <f t="shared" si="6"/>
        <v>#DIV/0!</v>
      </c>
      <c r="J40" s="69" t="str">
        <f t="shared" si="7"/>
        <v>#NUM!</v>
      </c>
      <c r="M40" s="25" t="str">
        <f>VLOOKUP(M39,$T$31:$W$65,3,TRUE)</f>
        <v>#DIV/0!</v>
      </c>
      <c r="N40" s="25" t="str">
        <f>VLOOKUP(M39,$T$31:$W$65,4,TRUE)</f>
        <v>#DIV/0!</v>
      </c>
      <c r="O40" s="25" t="str">
        <f>VLOOKUP(O39,$T$31:$W$65,3,TRUE)</f>
        <v>#DIV/0!</v>
      </c>
      <c r="P40" s="25" t="str">
        <f>VLOOKUP(O39,$T$31:$W$65,4,TRUE)</f>
        <v>#DIV/0!</v>
      </c>
      <c r="Q40" s="25" t="str">
        <f>VLOOKUP(Q39,$T$31:$W$65,3,TRUE)</f>
        <v>#DIV/0!</v>
      </c>
      <c r="R40" s="25" t="str">
        <f>VLOOKUP(Q39,$T$31:$W$65,4,TRUE)</f>
        <v>#DIV/0!</v>
      </c>
      <c r="T40" s="64">
        <v>4.95</v>
      </c>
      <c r="U40" s="2">
        <v>1100.0</v>
      </c>
      <c r="V40" s="64">
        <v>5.48</v>
      </c>
      <c r="W40" s="2">
        <v>1200.0</v>
      </c>
      <c r="Y40" s="3">
        <v>3843.4</v>
      </c>
      <c r="Z40" s="3">
        <v>112.0</v>
      </c>
      <c r="AA40" s="3">
        <v>3961.1</v>
      </c>
      <c r="AB40" s="3">
        <v>111.0</v>
      </c>
    </row>
    <row r="41" ht="16.5" customHeight="1">
      <c r="A41" s="1"/>
      <c r="B41" s="53"/>
      <c r="C41" s="53"/>
      <c r="D41" s="53"/>
      <c r="E41" s="53" t="str">
        <f t="shared" si="4"/>
        <v>#DIV/0!</v>
      </c>
      <c r="F41" s="53" t="str">
        <f>P44</f>
        <v>#DIV/0!</v>
      </c>
      <c r="G41" s="53" t="str">
        <f t="shared" si="5"/>
        <v>#DIV/0!</v>
      </c>
      <c r="H41" s="55"/>
      <c r="I41" s="1" t="str">
        <f t="shared" si="6"/>
        <v>#DIV/0!</v>
      </c>
      <c r="J41" s="69" t="str">
        <f t="shared" si="7"/>
        <v>#NUM!</v>
      </c>
      <c r="M41" s="13" t="s">
        <v>41</v>
      </c>
      <c r="N41" s="14"/>
      <c r="O41" s="13" t="s">
        <v>42</v>
      </c>
      <c r="P41" s="14"/>
      <c r="Q41" s="13" t="s">
        <v>43</v>
      </c>
      <c r="R41" s="14"/>
      <c r="T41" s="64">
        <v>5.48</v>
      </c>
      <c r="U41" s="2">
        <v>1200.0</v>
      </c>
      <c r="V41" s="64">
        <v>6.03</v>
      </c>
      <c r="W41" s="2">
        <v>1300.0</v>
      </c>
      <c r="Y41" s="3">
        <v>3961.1</v>
      </c>
      <c r="Z41" s="3">
        <v>111.0</v>
      </c>
      <c r="AA41" s="3">
        <v>4082.9</v>
      </c>
      <c r="AB41" s="3">
        <v>110.0</v>
      </c>
    </row>
    <row r="42" ht="16.5" customHeight="1">
      <c r="A42" s="1"/>
      <c r="B42" s="53"/>
      <c r="C42" s="53"/>
      <c r="D42" s="53"/>
      <c r="E42" s="53" t="str">
        <f t="shared" si="4"/>
        <v>#DIV/0!</v>
      </c>
      <c r="F42" s="53" t="str">
        <f>R44</f>
        <v>#DIV/0!</v>
      </c>
      <c r="G42" s="53" t="str">
        <f t="shared" si="5"/>
        <v>#DIV/0!</v>
      </c>
      <c r="H42" s="72"/>
      <c r="I42" s="1" t="str">
        <f t="shared" si="6"/>
        <v>#DIV/0!</v>
      </c>
      <c r="J42" s="69" t="str">
        <f t="shared" si="7"/>
        <v>#NUM!</v>
      </c>
      <c r="M42" s="68" t="s">
        <v>54</v>
      </c>
      <c r="N42" s="25" t="s">
        <v>45</v>
      </c>
      <c r="O42" s="68" t="s">
        <v>54</v>
      </c>
      <c r="P42" s="25" t="s">
        <v>45</v>
      </c>
      <c r="Q42" s="68" t="s">
        <v>54</v>
      </c>
      <c r="R42" s="25" t="s">
        <v>45</v>
      </c>
      <c r="T42" s="64">
        <v>6.03</v>
      </c>
      <c r="U42" s="2">
        <v>1300.0</v>
      </c>
      <c r="V42" s="64">
        <v>6.58</v>
      </c>
      <c r="W42" s="2">
        <v>1400.0</v>
      </c>
      <c r="Y42" s="3">
        <v>4082.9</v>
      </c>
      <c r="Z42" s="3">
        <v>110.0</v>
      </c>
      <c r="AA42" s="3">
        <v>4209.1</v>
      </c>
      <c r="AB42" s="3">
        <v>109.0</v>
      </c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M43" s="25" t="str">
        <f>VLOOKUP(M44,$T$32:$U$65,1)</f>
        <v>#DIV/0!</v>
      </c>
      <c r="N43" s="25" t="str">
        <f>VLOOKUP(M44,$T$32:$U$65,2)</f>
        <v>#DIV/0!</v>
      </c>
      <c r="O43" s="25" t="str">
        <f>VLOOKUP(O44,$T$32:$U$65,1)</f>
        <v>#DIV/0!</v>
      </c>
      <c r="P43" s="25" t="str">
        <f>VLOOKUP(O44,$T$32:$U$65,2)</f>
        <v>#DIV/0!</v>
      </c>
      <c r="Q43" s="25" t="str">
        <f>VLOOKUP(Q44,$T$32:$U$65,1)</f>
        <v>#DIV/0!</v>
      </c>
      <c r="R43" s="25" t="str">
        <f>VLOOKUP(Q44,$T$32:$U$65,2)</f>
        <v>#DIV/0!</v>
      </c>
      <c r="T43" s="64">
        <v>6.58</v>
      </c>
      <c r="U43" s="2">
        <v>1400.0</v>
      </c>
      <c r="V43" s="64">
        <v>7.14</v>
      </c>
      <c r="W43" s="2">
        <v>1500.0</v>
      </c>
      <c r="Y43" s="3">
        <v>4209.1</v>
      </c>
      <c r="Z43" s="3">
        <v>109.0</v>
      </c>
      <c r="AA43" s="3">
        <v>4339.7</v>
      </c>
      <c r="AB43" s="3">
        <v>108.0</v>
      </c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M44" s="25" t="str">
        <f>G40</f>
        <v>#DIV/0!</v>
      </c>
      <c r="N44" s="25" t="str">
        <f>N45-((N45-N43)*(M45-M44)/(M45-M43))</f>
        <v>#DIV/0!</v>
      </c>
      <c r="O44" s="25" t="str">
        <f>G41</f>
        <v>#DIV/0!</v>
      </c>
      <c r="P44" s="25" t="str">
        <f>P45-((P45-P43)*(O45-O44)/(O45-O43))</f>
        <v>#DIV/0!</v>
      </c>
      <c r="Q44" s="25" t="str">
        <f>G42</f>
        <v>#DIV/0!</v>
      </c>
      <c r="R44" s="25" t="str">
        <f>R45-((R45-R43)*(Q45-Q44)/(Q45-Q43))</f>
        <v>#DIV/0!</v>
      </c>
      <c r="T44" s="64">
        <v>7.14</v>
      </c>
      <c r="U44" s="2">
        <v>1500.0</v>
      </c>
      <c r="V44" s="64">
        <v>7.71</v>
      </c>
      <c r="W44" s="2">
        <v>1600.0</v>
      </c>
      <c r="Y44" s="3">
        <v>4339.7</v>
      </c>
      <c r="Z44" s="3">
        <v>108.0</v>
      </c>
      <c r="AA44" s="3">
        <v>4475.0</v>
      </c>
      <c r="AB44" s="3">
        <v>107.0</v>
      </c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M45" s="25" t="str">
        <f>VLOOKUP(M44,$T$31:$W$65,3,TRUE)</f>
        <v>#DIV/0!</v>
      </c>
      <c r="N45" s="25" t="str">
        <f>VLOOKUP(M44,$T$31:$W$65,4,TRUE)</f>
        <v>#DIV/0!</v>
      </c>
      <c r="O45" s="25" t="str">
        <f>VLOOKUP(O44,$T$31:$W$65,3,TRUE)</f>
        <v>#DIV/0!</v>
      </c>
      <c r="P45" s="25" t="str">
        <f>VLOOKUP(O44,$T$31:$W$65,4,TRUE)</f>
        <v>#DIV/0!</v>
      </c>
      <c r="Q45" s="25" t="str">
        <f>VLOOKUP(Q44,$T$31:$W$65,3,TRUE)</f>
        <v>#DIV/0!</v>
      </c>
      <c r="R45" s="25" t="str">
        <f>VLOOKUP(Q44,$T$31:$W$65,4,TRUE)</f>
        <v>#DIV/0!</v>
      </c>
      <c r="T45" s="64">
        <v>7.71</v>
      </c>
      <c r="U45" s="2">
        <v>1600.0</v>
      </c>
      <c r="V45" s="64">
        <v>8.28</v>
      </c>
      <c r="W45" s="2">
        <v>1700.0</v>
      </c>
      <c r="Y45" s="3">
        <v>4475.0</v>
      </c>
      <c r="Z45" s="3">
        <v>107.0</v>
      </c>
      <c r="AA45" s="3">
        <v>4615.1</v>
      </c>
      <c r="AB45" s="3">
        <v>106.0</v>
      </c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T46" s="64">
        <v>8.28</v>
      </c>
      <c r="U46" s="2">
        <v>1700.0</v>
      </c>
      <c r="V46" s="64">
        <v>8.86</v>
      </c>
      <c r="W46" s="2">
        <v>1800.0</v>
      </c>
      <c r="Y46" s="3">
        <v>4615.1</v>
      </c>
      <c r="Z46" s="3">
        <v>106.0</v>
      </c>
      <c r="AA46" s="3">
        <v>4760.3</v>
      </c>
      <c r="AB46" s="3">
        <v>105.0</v>
      </c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T47" s="64">
        <v>8.86</v>
      </c>
      <c r="U47" s="2">
        <v>1800.0</v>
      </c>
      <c r="V47" s="64">
        <v>9.44</v>
      </c>
      <c r="W47" s="2">
        <v>1900.0</v>
      </c>
      <c r="Y47" s="3">
        <v>4760.3</v>
      </c>
      <c r="Z47" s="3">
        <v>105.0</v>
      </c>
      <c r="AA47" s="3">
        <v>4910.7</v>
      </c>
      <c r="AB47" s="3">
        <v>104.0</v>
      </c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T48" s="64">
        <v>9.44</v>
      </c>
      <c r="U48" s="2">
        <v>1900.0</v>
      </c>
      <c r="V48" s="64">
        <v>10.03</v>
      </c>
      <c r="W48" s="2">
        <v>2000.0</v>
      </c>
      <c r="Y48" s="3">
        <v>4910.7</v>
      </c>
      <c r="Z48" s="3">
        <v>104.0</v>
      </c>
      <c r="AA48" s="3">
        <v>5066.6</v>
      </c>
      <c r="AB48" s="3">
        <v>103.0</v>
      </c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T49" s="64">
        <v>10.03</v>
      </c>
      <c r="U49" s="2">
        <v>2000.0</v>
      </c>
      <c r="V49" s="64">
        <v>10.63</v>
      </c>
      <c r="W49" s="2">
        <v>2100.0</v>
      </c>
      <c r="Y49" s="3">
        <v>5066.6</v>
      </c>
      <c r="Z49" s="3">
        <v>103.0</v>
      </c>
      <c r="AA49" s="3">
        <v>5228.1</v>
      </c>
      <c r="AB49" s="3">
        <v>102.0</v>
      </c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T50" s="64">
        <v>10.63</v>
      </c>
      <c r="U50" s="2">
        <v>2100.0</v>
      </c>
      <c r="V50" s="64">
        <v>11.24</v>
      </c>
      <c r="W50" s="2">
        <v>2200.0</v>
      </c>
      <c r="Y50" s="3">
        <v>5228.1</v>
      </c>
      <c r="Z50" s="3">
        <v>102.0</v>
      </c>
      <c r="AA50" s="3">
        <v>5395.6</v>
      </c>
      <c r="AB50" s="3">
        <v>101.0</v>
      </c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T51" s="64">
        <v>11.24</v>
      </c>
      <c r="U51" s="2">
        <v>2200.0</v>
      </c>
      <c r="V51" s="64">
        <v>11.84</v>
      </c>
      <c r="W51" s="2">
        <v>2300.0</v>
      </c>
      <c r="Y51" s="3">
        <v>5395.6</v>
      </c>
      <c r="Z51" s="3">
        <v>101.0</v>
      </c>
      <c r="AA51" s="3">
        <v>5569.3</v>
      </c>
      <c r="AB51" s="3">
        <v>100.0</v>
      </c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T52" s="64">
        <v>11.84</v>
      </c>
      <c r="U52" s="2">
        <v>2300.0</v>
      </c>
      <c r="V52" s="64">
        <v>12.46</v>
      </c>
      <c r="W52" s="2">
        <v>2400.0</v>
      </c>
      <c r="Y52" s="3">
        <v>5569.3</v>
      </c>
      <c r="Z52" s="3">
        <v>100.0</v>
      </c>
      <c r="AA52" s="3">
        <v>5749.3</v>
      </c>
      <c r="AB52" s="3">
        <v>99.0</v>
      </c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T53" s="64">
        <v>12.46</v>
      </c>
      <c r="U53" s="2">
        <v>2400.0</v>
      </c>
      <c r="V53" s="64">
        <v>13.08</v>
      </c>
      <c r="W53" s="2">
        <v>2500.0</v>
      </c>
      <c r="Y53" s="3">
        <v>5749.3</v>
      </c>
      <c r="Z53" s="3">
        <v>99.0</v>
      </c>
      <c r="AA53" s="3">
        <v>5936.1</v>
      </c>
      <c r="AB53" s="3">
        <v>98.0</v>
      </c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T54" s="64">
        <v>13.08</v>
      </c>
      <c r="U54" s="2">
        <v>2500.0</v>
      </c>
      <c r="V54" s="64">
        <v>13.72</v>
      </c>
      <c r="W54" s="2">
        <v>2600.0</v>
      </c>
      <c r="Y54" s="3">
        <v>5936.1</v>
      </c>
      <c r="Z54" s="3">
        <v>98.0</v>
      </c>
      <c r="AA54" s="3">
        <v>6129.8</v>
      </c>
      <c r="AB54" s="3">
        <v>97.0</v>
      </c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T55" s="64">
        <v>13.72</v>
      </c>
      <c r="U55" s="2">
        <v>2600.0</v>
      </c>
      <c r="V55" s="64">
        <v>14.34</v>
      </c>
      <c r="W55" s="2">
        <v>2700.0</v>
      </c>
      <c r="Y55" s="3">
        <v>6129.8</v>
      </c>
      <c r="Z55" s="3">
        <v>97.0</v>
      </c>
      <c r="AA55" s="3">
        <v>6330.8</v>
      </c>
      <c r="AB55" s="3">
        <v>96.0</v>
      </c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T56" s="64">
        <v>14.34</v>
      </c>
      <c r="U56" s="2">
        <v>2700.0</v>
      </c>
      <c r="V56" s="64">
        <v>14.99</v>
      </c>
      <c r="W56" s="2">
        <v>2800.0</v>
      </c>
      <c r="Y56" s="3">
        <v>6330.8</v>
      </c>
      <c r="Z56" s="3">
        <v>96.0</v>
      </c>
      <c r="AA56" s="3">
        <v>6539.4</v>
      </c>
      <c r="AB56" s="3">
        <v>95.0</v>
      </c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T57" s="64">
        <v>14.99</v>
      </c>
      <c r="U57" s="2">
        <v>2800.0</v>
      </c>
      <c r="V57" s="64">
        <v>15.63</v>
      </c>
      <c r="W57" s="2">
        <v>2900.0</v>
      </c>
      <c r="Y57" s="3">
        <v>6539.4</v>
      </c>
      <c r="Z57" s="3">
        <v>95.0</v>
      </c>
      <c r="AA57" s="3">
        <v>6755.9</v>
      </c>
      <c r="AB57" s="3">
        <v>94.0</v>
      </c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T58" s="64">
        <v>15.63</v>
      </c>
      <c r="U58" s="2">
        <v>2900.0</v>
      </c>
      <c r="V58" s="64">
        <v>16.29</v>
      </c>
      <c r="W58" s="2">
        <v>3000.0</v>
      </c>
      <c r="Y58" s="3">
        <v>6755.9</v>
      </c>
      <c r="Z58" s="3">
        <v>94.0</v>
      </c>
      <c r="AA58" s="3">
        <v>6980.6</v>
      </c>
      <c r="AB58" s="3">
        <v>93.0</v>
      </c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T59" s="64">
        <v>16.29</v>
      </c>
      <c r="U59" s="2">
        <v>3000.0</v>
      </c>
      <c r="V59" s="64">
        <v>16.95</v>
      </c>
      <c r="W59" s="2">
        <v>3100.0</v>
      </c>
      <c r="Y59" s="3">
        <v>6980.6</v>
      </c>
      <c r="Z59" s="3">
        <v>93.0</v>
      </c>
      <c r="AA59" s="3">
        <v>7214.0</v>
      </c>
      <c r="AB59" s="3">
        <v>92.0</v>
      </c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T60" s="64">
        <v>16.95</v>
      </c>
      <c r="U60" s="2">
        <v>3100.0</v>
      </c>
      <c r="V60" s="64">
        <v>17.62</v>
      </c>
      <c r="W60" s="2">
        <v>3200.0</v>
      </c>
      <c r="Y60" s="3">
        <v>7214.0</v>
      </c>
      <c r="Z60" s="3">
        <v>92.0</v>
      </c>
      <c r="AA60" s="3">
        <v>7456.2</v>
      </c>
      <c r="AB60" s="3">
        <v>91.0</v>
      </c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T61" s="64">
        <v>17.62</v>
      </c>
      <c r="U61" s="2">
        <v>3200.0</v>
      </c>
      <c r="V61" s="64">
        <v>18.28</v>
      </c>
      <c r="W61" s="2">
        <v>3300.0</v>
      </c>
      <c r="Y61" s="3">
        <v>7456.2</v>
      </c>
      <c r="Z61" s="3">
        <v>91.0</v>
      </c>
      <c r="AA61" s="3">
        <v>7707.7</v>
      </c>
      <c r="AB61" s="3">
        <v>90.0</v>
      </c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T62" s="64">
        <v>18.28</v>
      </c>
      <c r="U62" s="2">
        <v>3300.0</v>
      </c>
      <c r="V62" s="64">
        <v>18.97</v>
      </c>
      <c r="W62" s="2">
        <v>3400.0</v>
      </c>
      <c r="Y62" s="3">
        <v>7707.7</v>
      </c>
      <c r="Z62" s="3">
        <v>90.0</v>
      </c>
      <c r="AA62" s="3">
        <v>7969.1</v>
      </c>
      <c r="AB62" s="3">
        <v>89.0</v>
      </c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T63" s="64">
        <v>18.97</v>
      </c>
      <c r="U63" s="2">
        <v>3400.0</v>
      </c>
      <c r="V63" s="64">
        <v>19.66</v>
      </c>
      <c r="W63" s="2">
        <v>3500.0</v>
      </c>
      <c r="Y63" s="3">
        <v>7969.1</v>
      </c>
      <c r="Z63" s="3">
        <v>89.0</v>
      </c>
      <c r="AA63" s="3">
        <v>8240.6</v>
      </c>
      <c r="AB63" s="3">
        <v>88.0</v>
      </c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T64" s="64">
        <v>19.66</v>
      </c>
      <c r="U64" s="2">
        <v>3500.0</v>
      </c>
      <c r="V64" s="64">
        <v>26.35</v>
      </c>
      <c r="W64" s="2">
        <v>3600.0</v>
      </c>
      <c r="Y64" s="3">
        <v>8240.6</v>
      </c>
      <c r="Z64" s="3">
        <v>88.0</v>
      </c>
      <c r="AA64" s="3">
        <v>8522.7</v>
      </c>
      <c r="AB64" s="3">
        <v>87.0</v>
      </c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T65" s="64">
        <v>26.35</v>
      </c>
      <c r="U65" s="2">
        <v>3600.0</v>
      </c>
      <c r="V65" s="2"/>
      <c r="W65" s="2"/>
      <c r="Y65" s="3">
        <v>8522.7</v>
      </c>
      <c r="Z65" s="3">
        <v>87.0</v>
      </c>
      <c r="AA65" s="3">
        <v>8816.0</v>
      </c>
      <c r="AB65" s="3">
        <v>86.0</v>
      </c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T66" s="67"/>
      <c r="Y66" s="3">
        <v>8816.0</v>
      </c>
      <c r="Z66" s="3">
        <v>86.0</v>
      </c>
      <c r="AA66" s="3">
        <v>9120.8</v>
      </c>
      <c r="AB66" s="3">
        <v>85.0</v>
      </c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Y67" s="3">
        <v>9120.8</v>
      </c>
      <c r="Z67" s="3">
        <v>85.0</v>
      </c>
      <c r="AA67" s="3">
        <v>9437.7</v>
      </c>
      <c r="AB67" s="3">
        <v>84.0</v>
      </c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Y68" s="3">
        <v>9437.7</v>
      </c>
      <c r="Z68" s="3">
        <v>84.0</v>
      </c>
      <c r="AA68" s="3">
        <v>9767.2</v>
      </c>
      <c r="AB68" s="3">
        <v>83.0</v>
      </c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Y69" s="3">
        <v>9767.2</v>
      </c>
      <c r="Z69" s="3">
        <v>83.0</v>
      </c>
      <c r="AA69" s="3">
        <v>10110.0</v>
      </c>
      <c r="AB69" s="3">
        <v>82.0</v>
      </c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Y70" s="3">
        <v>10110.0</v>
      </c>
      <c r="Z70" s="3">
        <v>82.0</v>
      </c>
      <c r="AA70" s="3">
        <v>10467.0</v>
      </c>
      <c r="AB70" s="3">
        <v>81.0</v>
      </c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Y71" s="3">
        <v>10467.0</v>
      </c>
      <c r="Z71" s="3">
        <v>81.0</v>
      </c>
      <c r="AA71" s="3">
        <v>10837.0</v>
      </c>
      <c r="AB71" s="3">
        <v>80.0</v>
      </c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Y72" s="3">
        <v>10837.0</v>
      </c>
      <c r="Z72" s="3">
        <v>80.0</v>
      </c>
      <c r="AA72" s="3">
        <v>11223.0</v>
      </c>
      <c r="AB72" s="3">
        <v>79.0</v>
      </c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Y73" s="3">
        <v>11223.0</v>
      </c>
      <c r="Z73" s="3">
        <v>79.0</v>
      </c>
      <c r="AA73" s="3">
        <v>11625.0</v>
      </c>
      <c r="AB73" s="3">
        <v>78.0</v>
      </c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Y74" s="3">
        <v>11625.0</v>
      </c>
      <c r="Z74" s="3">
        <v>78.0</v>
      </c>
      <c r="AA74" s="3">
        <v>12043.0</v>
      </c>
      <c r="AB74" s="3">
        <v>77.0</v>
      </c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Y75" s="3">
        <v>12043.0</v>
      </c>
      <c r="Z75" s="3">
        <v>77.0</v>
      </c>
      <c r="AA75" s="3">
        <v>12479.0</v>
      </c>
      <c r="AB75" s="3">
        <v>76.0</v>
      </c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Y76" s="3">
        <v>12479.0</v>
      </c>
      <c r="Z76" s="3">
        <v>76.0</v>
      </c>
      <c r="AA76" s="3">
        <v>12932.0</v>
      </c>
      <c r="AB76" s="3">
        <v>75.0</v>
      </c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Y77" s="3">
        <v>12932.0</v>
      </c>
      <c r="Z77" s="3">
        <v>75.0</v>
      </c>
      <c r="AA77" s="3">
        <v>13405.0</v>
      </c>
      <c r="AB77" s="3">
        <v>74.0</v>
      </c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Y78" s="3">
        <v>13405.0</v>
      </c>
      <c r="Z78" s="3">
        <v>74.0</v>
      </c>
      <c r="AA78" s="3">
        <v>13897.0</v>
      </c>
      <c r="AB78" s="3">
        <v>73.0</v>
      </c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Y79" s="3">
        <v>13897.0</v>
      </c>
      <c r="Z79" s="3">
        <v>73.0</v>
      </c>
      <c r="AA79" s="3">
        <v>14410.0</v>
      </c>
      <c r="AB79" s="3">
        <v>72.0</v>
      </c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Y80" s="3">
        <v>14410.0</v>
      </c>
      <c r="Z80" s="3">
        <v>72.0</v>
      </c>
      <c r="AA80" s="3">
        <v>14945.0</v>
      </c>
      <c r="AB80" s="3">
        <v>71.0</v>
      </c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Y81" s="3">
        <v>14945.0</v>
      </c>
      <c r="Z81" s="3">
        <v>71.0</v>
      </c>
      <c r="AA81" s="3">
        <v>15502.0</v>
      </c>
      <c r="AB81" s="3">
        <v>70.0</v>
      </c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Y82" s="3">
        <v>15502.0</v>
      </c>
      <c r="Z82" s="3">
        <v>70.0</v>
      </c>
      <c r="AA82" s="3">
        <v>16083.0</v>
      </c>
      <c r="AB82" s="3">
        <v>69.0</v>
      </c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Y83" s="3">
        <v>16083.0</v>
      </c>
      <c r="Z83" s="3">
        <v>69.0</v>
      </c>
      <c r="AA83" s="3">
        <v>16689.0</v>
      </c>
      <c r="AB83" s="3">
        <v>68.0</v>
      </c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Y84" s="3">
        <v>16689.0</v>
      </c>
      <c r="Z84" s="3">
        <v>68.0</v>
      </c>
      <c r="AA84" s="3">
        <v>17321.0</v>
      </c>
      <c r="AB84" s="3">
        <v>67.0</v>
      </c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Y85" s="3">
        <v>17321.0</v>
      </c>
      <c r="Z85" s="3">
        <v>67.0</v>
      </c>
      <c r="AA85" s="3">
        <v>17980.0</v>
      </c>
      <c r="AB85" s="3">
        <v>66.0</v>
      </c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Y86" s="3">
        <v>17980.0</v>
      </c>
      <c r="Z86" s="3">
        <v>66.0</v>
      </c>
      <c r="AA86" s="3">
        <v>18668.0</v>
      </c>
      <c r="AB86" s="3">
        <v>65.0</v>
      </c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Y87" s="3">
        <v>18668.0</v>
      </c>
      <c r="Z87" s="3">
        <v>65.0</v>
      </c>
      <c r="AA87" s="3">
        <v>19386.0</v>
      </c>
      <c r="AB87" s="3">
        <v>64.0</v>
      </c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Y88" s="3">
        <v>19386.0</v>
      </c>
      <c r="Z88" s="3">
        <v>64.0</v>
      </c>
      <c r="AA88" s="3">
        <v>20136.0</v>
      </c>
      <c r="AB88" s="3">
        <v>63.0</v>
      </c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Y89" s="3">
        <v>20136.0</v>
      </c>
      <c r="Z89" s="3">
        <v>63.0</v>
      </c>
      <c r="AA89" s="3">
        <v>20919.0</v>
      </c>
      <c r="AB89" s="3">
        <v>62.0</v>
      </c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Y90" s="3">
        <v>20919.0</v>
      </c>
      <c r="Z90" s="3">
        <v>62.0</v>
      </c>
      <c r="AA90" s="3">
        <v>21736.0</v>
      </c>
      <c r="AB90" s="3">
        <v>61.0</v>
      </c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Y91" s="3">
        <v>21736.0</v>
      </c>
      <c r="Z91" s="3">
        <v>61.0</v>
      </c>
      <c r="AA91" s="3">
        <v>22590.0</v>
      </c>
      <c r="AB91" s="3">
        <v>60.0</v>
      </c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Y92" s="3">
        <v>22590.0</v>
      </c>
      <c r="Z92" s="3">
        <v>60.0</v>
      </c>
      <c r="AA92" s="3">
        <v>23483.0</v>
      </c>
      <c r="AB92" s="3">
        <v>59.0</v>
      </c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Y93" s="3">
        <v>23483.0</v>
      </c>
      <c r="Z93" s="3">
        <v>59.0</v>
      </c>
      <c r="AA93" s="3">
        <v>24415.0</v>
      </c>
      <c r="AB93" s="3">
        <v>58.0</v>
      </c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Y94" s="3">
        <v>24415.0</v>
      </c>
      <c r="Z94" s="3">
        <v>58.0</v>
      </c>
      <c r="AA94" s="3">
        <v>25390.0</v>
      </c>
      <c r="AB94" s="3">
        <v>57.0</v>
      </c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Y95" s="3">
        <v>25390.0</v>
      </c>
      <c r="Z95" s="3">
        <v>57.0</v>
      </c>
      <c r="AA95" s="3">
        <v>26409.0</v>
      </c>
      <c r="AB95" s="3">
        <v>56.0</v>
      </c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Y96" s="3">
        <v>26409.0</v>
      </c>
      <c r="Z96" s="3">
        <v>56.0</v>
      </c>
      <c r="AA96" s="3">
        <v>27475.0</v>
      </c>
      <c r="AB96" s="3">
        <v>55.0</v>
      </c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Y97" s="3">
        <v>27475.0</v>
      </c>
      <c r="Z97" s="3">
        <v>55.0</v>
      </c>
      <c r="AA97" s="3">
        <v>28590.0</v>
      </c>
      <c r="AB97" s="3">
        <v>54.0</v>
      </c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Y98" s="3">
        <v>28590.0</v>
      </c>
      <c r="Z98" s="3">
        <v>54.0</v>
      </c>
      <c r="AA98" s="3">
        <v>29756.0</v>
      </c>
      <c r="AB98" s="3">
        <v>53.0</v>
      </c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Y99" s="3">
        <v>29756.0</v>
      </c>
      <c r="Z99" s="3">
        <v>53.0</v>
      </c>
      <c r="AA99" s="3">
        <v>30976.0</v>
      </c>
      <c r="AB99" s="3">
        <v>52.0</v>
      </c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Y100" s="3">
        <v>30976.0</v>
      </c>
      <c r="Z100" s="3">
        <v>52.0</v>
      </c>
      <c r="AA100" s="3">
        <v>32253.0</v>
      </c>
      <c r="AB100" s="3">
        <v>51.0</v>
      </c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Y101" s="3">
        <v>32253.0</v>
      </c>
      <c r="Z101" s="3">
        <v>51.0</v>
      </c>
      <c r="AA101" s="3">
        <v>33591.0</v>
      </c>
      <c r="AB101" s="3">
        <v>50.0</v>
      </c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Y102" s="3">
        <v>33591.0</v>
      </c>
      <c r="Z102" s="3">
        <v>50.0</v>
      </c>
      <c r="AA102" s="3">
        <v>34991.0</v>
      </c>
      <c r="AB102" s="3">
        <v>49.0</v>
      </c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Y103" s="3">
        <v>34991.0</v>
      </c>
      <c r="Z103" s="3">
        <v>49.0</v>
      </c>
      <c r="AA103" s="3">
        <v>36458.0</v>
      </c>
      <c r="AB103" s="3">
        <v>48.0</v>
      </c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Y104" s="3">
        <v>36458.0</v>
      </c>
      <c r="Z104" s="3">
        <v>48.0</v>
      </c>
      <c r="AA104" s="3">
        <v>37995.0</v>
      </c>
      <c r="AB104" s="3">
        <v>47.0</v>
      </c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Y105" s="3">
        <v>37995.0</v>
      </c>
      <c r="Z105" s="3">
        <v>47.0</v>
      </c>
      <c r="AA105" s="3">
        <v>39605.0</v>
      </c>
      <c r="AB105" s="3">
        <v>46.0</v>
      </c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Y106" s="3">
        <v>39605.0</v>
      </c>
      <c r="Z106" s="3">
        <v>46.0</v>
      </c>
      <c r="AA106" s="3">
        <v>41292.0</v>
      </c>
      <c r="AB106" s="3">
        <v>45.0</v>
      </c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Y107" s="3">
        <v>41292.0</v>
      </c>
      <c r="Z107" s="3">
        <v>45.0</v>
      </c>
      <c r="AA107" s="3">
        <v>43062.0</v>
      </c>
      <c r="AB107" s="3">
        <v>44.0</v>
      </c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Y108" s="3">
        <v>43062.0</v>
      </c>
      <c r="Z108" s="3">
        <v>44.0</v>
      </c>
      <c r="AA108" s="3">
        <v>44917.0</v>
      </c>
      <c r="AB108" s="3">
        <v>43.0</v>
      </c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Y109" s="3">
        <v>44917.0</v>
      </c>
      <c r="Z109" s="3">
        <v>43.0</v>
      </c>
      <c r="AA109" s="3">
        <v>46863.0</v>
      </c>
      <c r="AB109" s="3">
        <v>42.0</v>
      </c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Y110" s="3">
        <v>46863.0</v>
      </c>
      <c r="Z110" s="3">
        <v>42.0</v>
      </c>
      <c r="AA110" s="3">
        <v>48905.0</v>
      </c>
      <c r="AB110" s="3">
        <v>41.0</v>
      </c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Y111" s="3">
        <v>48905.0</v>
      </c>
      <c r="Z111" s="3">
        <v>41.0</v>
      </c>
      <c r="AA111" s="3">
        <v>51048.0</v>
      </c>
      <c r="AB111" s="3">
        <v>40.0</v>
      </c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Y112" s="3">
        <v>51048.0</v>
      </c>
      <c r="Z112" s="3">
        <v>40.0</v>
      </c>
      <c r="AA112" s="3">
        <v>53297.0</v>
      </c>
      <c r="AB112" s="3">
        <v>39.0</v>
      </c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Y113" s="3">
        <v>53297.0</v>
      </c>
      <c r="Z113" s="3">
        <v>39.0</v>
      </c>
      <c r="AA113" s="3">
        <v>55658.0</v>
      </c>
      <c r="AB113" s="3">
        <v>38.0</v>
      </c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Y114" s="3">
        <v>55658.0</v>
      </c>
      <c r="Z114" s="3">
        <v>38.0</v>
      </c>
      <c r="AA114" s="3">
        <v>58138.0</v>
      </c>
      <c r="AB114" s="3">
        <v>37.0</v>
      </c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Y115" s="3">
        <v>58138.0</v>
      </c>
      <c r="Z115" s="3">
        <v>37.0</v>
      </c>
      <c r="AA115" s="3">
        <v>60743.0</v>
      </c>
      <c r="AB115" s="3">
        <v>36.0</v>
      </c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Y116" s="3">
        <v>60743.0</v>
      </c>
      <c r="Z116" s="3">
        <v>36.0</v>
      </c>
      <c r="AA116" s="3">
        <v>63480.0</v>
      </c>
      <c r="AB116" s="3">
        <v>35.0</v>
      </c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Y117" s="3">
        <v>63480.0</v>
      </c>
      <c r="Z117" s="3">
        <v>35.0</v>
      </c>
      <c r="AA117" s="3">
        <v>66356.0</v>
      </c>
      <c r="AB117" s="3">
        <v>34.0</v>
      </c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Y118" s="3">
        <v>66356.0</v>
      </c>
      <c r="Z118" s="3">
        <v>34.0</v>
      </c>
      <c r="AA118" s="3">
        <v>69380.0</v>
      </c>
      <c r="AB118" s="3">
        <v>33.0</v>
      </c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Y119" s="3">
        <v>69380.0</v>
      </c>
      <c r="Z119" s="3">
        <v>33.0</v>
      </c>
      <c r="AA119" s="3">
        <v>72560.0</v>
      </c>
      <c r="AB119" s="3">
        <v>32.0</v>
      </c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Y120" s="3">
        <v>72560.0</v>
      </c>
      <c r="Z120" s="3">
        <v>32.0</v>
      </c>
      <c r="AA120" s="3">
        <v>75903.0</v>
      </c>
      <c r="AB120" s="3">
        <v>31.0</v>
      </c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Y121" s="3">
        <v>75903.0</v>
      </c>
      <c r="Z121" s="3">
        <v>31.0</v>
      </c>
      <c r="AA121" s="3">
        <v>79422.0</v>
      </c>
      <c r="AB121" s="3">
        <v>30.0</v>
      </c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Y122" s="3">
        <v>79422.0</v>
      </c>
      <c r="Z122" s="3">
        <v>30.0</v>
      </c>
      <c r="AA122" s="3">
        <v>83124.0</v>
      </c>
      <c r="AB122" s="3">
        <v>29.0</v>
      </c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Y123" s="3">
        <v>83124.0</v>
      </c>
      <c r="Z123" s="3">
        <v>29.0</v>
      </c>
      <c r="AA123" s="3">
        <v>87022.0</v>
      </c>
      <c r="AB123" s="3">
        <v>28.0</v>
      </c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Y124" s="3">
        <v>87022.0</v>
      </c>
      <c r="Z124" s="3">
        <v>28.0</v>
      </c>
      <c r="AA124" s="3">
        <v>91126.0</v>
      </c>
      <c r="AB124" s="3">
        <v>27.0</v>
      </c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Y125" s="3">
        <v>91126.0</v>
      </c>
      <c r="Z125" s="3">
        <v>27.0</v>
      </c>
      <c r="AA125" s="3">
        <v>95447.0</v>
      </c>
      <c r="AB125" s="3">
        <v>26.0</v>
      </c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Y126" s="3">
        <v>95447.0</v>
      </c>
      <c r="Z126" s="3">
        <v>26.0</v>
      </c>
      <c r="AA126" s="3">
        <v>100000.0</v>
      </c>
      <c r="AB126" s="3">
        <v>25.0</v>
      </c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Y127" s="3">
        <v>100000.0</v>
      </c>
      <c r="Z127" s="3">
        <v>25.0</v>
      </c>
      <c r="AA127" s="3">
        <v>104800.0</v>
      </c>
      <c r="AB127" s="3">
        <v>24.0</v>
      </c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Y128" s="3">
        <v>104800.0</v>
      </c>
      <c r="Z128" s="3">
        <v>24.0</v>
      </c>
      <c r="AA128" s="3">
        <v>109850.0</v>
      </c>
      <c r="AB128" s="3">
        <v>23.0</v>
      </c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Y129" s="3">
        <v>109850.0</v>
      </c>
      <c r="Z129" s="3">
        <v>23.0</v>
      </c>
      <c r="AA129" s="3">
        <v>115190.0</v>
      </c>
      <c r="AB129" s="3">
        <v>22.0</v>
      </c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Y130" s="3">
        <v>115190.0</v>
      </c>
      <c r="Z130" s="3">
        <v>22.0</v>
      </c>
      <c r="AA130" s="3">
        <v>120810.0</v>
      </c>
      <c r="AB130" s="3">
        <v>21.0</v>
      </c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Y131" s="3">
        <v>120810.0</v>
      </c>
      <c r="Z131" s="3">
        <v>21.0</v>
      </c>
      <c r="AA131" s="3">
        <v>126740.0</v>
      </c>
      <c r="AB131" s="3">
        <v>20.0</v>
      </c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Y132" s="3">
        <v>126740.0</v>
      </c>
      <c r="Z132" s="3">
        <v>20.0</v>
      </c>
      <c r="AA132" s="3">
        <v>133000.0</v>
      </c>
      <c r="AB132" s="3">
        <v>19.0</v>
      </c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Y133" s="3">
        <v>133000.0</v>
      </c>
      <c r="Z133" s="3">
        <v>19.0</v>
      </c>
      <c r="AA133" s="3">
        <v>139610.0</v>
      </c>
      <c r="AB133" s="3">
        <v>18.0</v>
      </c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Y134" s="3">
        <v>139610.0</v>
      </c>
      <c r="Z134" s="3">
        <v>18.0</v>
      </c>
      <c r="AA134" s="3">
        <v>146580.0</v>
      </c>
      <c r="AB134" s="3">
        <v>17.0</v>
      </c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Y135" s="3">
        <v>146580.0</v>
      </c>
      <c r="Z135" s="3">
        <v>17.0</v>
      </c>
      <c r="AA135" s="3">
        <v>153950.0</v>
      </c>
      <c r="AB135" s="3">
        <v>16.0</v>
      </c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Y136" s="3">
        <v>153950.0</v>
      </c>
      <c r="Z136" s="3">
        <v>16.0</v>
      </c>
      <c r="AA136" s="3">
        <v>161730.0</v>
      </c>
      <c r="AB136" s="3">
        <v>15.0</v>
      </c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Y137" s="3">
        <v>161730.0</v>
      </c>
      <c r="Z137" s="3">
        <v>15.0</v>
      </c>
      <c r="AA137" s="3">
        <v>169950.0</v>
      </c>
      <c r="AB137" s="3">
        <v>14.0</v>
      </c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Y138" s="3">
        <v>169950.0</v>
      </c>
      <c r="Z138" s="3">
        <v>14.0</v>
      </c>
      <c r="AA138" s="3">
        <v>178650.0</v>
      </c>
      <c r="AB138" s="3">
        <v>13.0</v>
      </c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Y139" s="3">
        <v>178650.0</v>
      </c>
      <c r="Z139" s="3">
        <v>13.0</v>
      </c>
      <c r="AA139" s="3">
        <v>187840.0</v>
      </c>
      <c r="AB139" s="3">
        <v>12.0</v>
      </c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Y140" s="3">
        <v>187840.0</v>
      </c>
      <c r="Z140" s="3">
        <v>12.0</v>
      </c>
      <c r="AA140" s="3">
        <v>197560.0</v>
      </c>
      <c r="AB140" s="3">
        <v>11.0</v>
      </c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Y141" s="3">
        <v>197560.0</v>
      </c>
      <c r="Z141" s="3">
        <v>11.0</v>
      </c>
      <c r="AA141" s="3">
        <v>207850.0</v>
      </c>
      <c r="AB141" s="3">
        <v>10.0</v>
      </c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Y142" s="3">
        <v>207850.0</v>
      </c>
      <c r="Z142" s="3">
        <v>10.0</v>
      </c>
      <c r="AA142" s="2"/>
      <c r="AB142" s="2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mergeCells count="26">
    <mergeCell ref="N4:O4"/>
    <mergeCell ref="P4:Q4"/>
    <mergeCell ref="B1:J1"/>
    <mergeCell ref="B2:G2"/>
    <mergeCell ref="I2:J2"/>
    <mergeCell ref="B4:C4"/>
    <mergeCell ref="D4:E4"/>
    <mergeCell ref="F4:G4"/>
    <mergeCell ref="L4:M4"/>
    <mergeCell ref="B15:J15"/>
    <mergeCell ref="B16:E16"/>
    <mergeCell ref="G16:J16"/>
    <mergeCell ref="D19:D27"/>
    <mergeCell ref="E19:E27"/>
    <mergeCell ref="J19:J27"/>
    <mergeCell ref="B29:J29"/>
    <mergeCell ref="H34:H42"/>
    <mergeCell ref="O41:P41"/>
    <mergeCell ref="Q41:R41"/>
    <mergeCell ref="M31:N31"/>
    <mergeCell ref="O31:P31"/>
    <mergeCell ref="Q31:R31"/>
    <mergeCell ref="M36:N36"/>
    <mergeCell ref="O36:P36"/>
    <mergeCell ref="Q36:R36"/>
    <mergeCell ref="M41:N41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12" width="12.0"/>
    <col customWidth="1" min="13" max="18" width="10.33"/>
    <col customWidth="1" min="19" max="19" width="8.89"/>
    <col customWidth="1" min="20" max="28" width="6.78"/>
  </cols>
  <sheetData>
    <row r="1" ht="16.5" customHeight="1">
      <c r="A1" s="1"/>
      <c r="B1" s="1" t="s">
        <v>0</v>
      </c>
      <c r="Y1" s="2"/>
      <c r="Z1" s="2"/>
      <c r="AA1" s="3">
        <v>1331.9</v>
      </c>
      <c r="AB1" s="3">
        <v>150.0</v>
      </c>
    </row>
    <row r="2" ht="16.5" customHeight="1">
      <c r="A2" s="1"/>
      <c r="B2" s="4" t="s">
        <v>1</v>
      </c>
      <c r="H2" s="1"/>
      <c r="I2" s="5" t="s">
        <v>2</v>
      </c>
      <c r="K2" s="6"/>
      <c r="L2" s="6"/>
      <c r="Y2" s="3">
        <v>1331.9</v>
      </c>
      <c r="Z2" s="3">
        <v>150.0</v>
      </c>
      <c r="AA2" s="3">
        <v>1366.9</v>
      </c>
      <c r="AB2" s="3">
        <v>149.0</v>
      </c>
    </row>
    <row r="3" ht="16.5" customHeight="1">
      <c r="A3" s="1"/>
      <c r="B3" s="4"/>
      <c r="C3" s="4"/>
      <c r="D3" s="4"/>
      <c r="E3" s="4"/>
      <c r="F3" s="4"/>
      <c r="G3" s="4"/>
      <c r="H3" s="1"/>
      <c r="I3" s="1"/>
      <c r="J3" s="1"/>
      <c r="Y3" s="3">
        <v>1366.9</v>
      </c>
      <c r="Z3" s="3">
        <v>149.0</v>
      </c>
      <c r="AA3" s="3">
        <v>1403.0</v>
      </c>
      <c r="AB3" s="3">
        <v>148.0</v>
      </c>
    </row>
    <row r="4" ht="16.5" customHeight="1">
      <c r="A4" s="1"/>
      <c r="B4" s="7" t="s">
        <v>3</v>
      </c>
      <c r="C4" s="8"/>
      <c r="D4" s="9" t="s">
        <v>4</v>
      </c>
      <c r="E4" s="8"/>
      <c r="F4" s="10" t="s">
        <v>5</v>
      </c>
      <c r="G4" s="8"/>
      <c r="H4" s="1"/>
      <c r="I4" s="11" t="s">
        <v>6</v>
      </c>
      <c r="J4" s="12" t="s">
        <v>7</v>
      </c>
      <c r="L4" s="13" t="s">
        <v>3</v>
      </c>
      <c r="M4" s="14"/>
      <c r="N4" s="15" t="s">
        <v>4</v>
      </c>
      <c r="O4" s="14"/>
      <c r="P4" s="16" t="s">
        <v>5</v>
      </c>
      <c r="Q4" s="14"/>
      <c r="Y4" s="3">
        <v>1403.0</v>
      </c>
      <c r="Z4" s="3">
        <v>148.0</v>
      </c>
      <c r="AA4" s="3">
        <v>1440.2</v>
      </c>
      <c r="AB4" s="3">
        <v>147.0</v>
      </c>
    </row>
    <row r="5" ht="16.5" customHeight="1">
      <c r="A5" s="4" t="s">
        <v>8</v>
      </c>
      <c r="B5" s="17" t="s">
        <v>55</v>
      </c>
      <c r="C5" s="18"/>
      <c r="D5" s="19" t="s">
        <v>56</v>
      </c>
      <c r="E5" s="20"/>
      <c r="F5" s="21" t="s">
        <v>57</v>
      </c>
      <c r="G5" s="22"/>
      <c r="H5" s="1"/>
      <c r="I5" s="23" t="s">
        <v>12</v>
      </c>
      <c r="J5" s="24"/>
      <c r="L5" s="25" t="s">
        <v>13</v>
      </c>
      <c r="M5" s="25" t="s">
        <v>14</v>
      </c>
      <c r="N5" s="25" t="s">
        <v>13</v>
      </c>
      <c r="O5" s="25" t="s">
        <v>14</v>
      </c>
      <c r="P5" s="25" t="s">
        <v>13</v>
      </c>
      <c r="Q5" s="25" t="s">
        <v>14</v>
      </c>
      <c r="Y5" s="3">
        <v>1440.2</v>
      </c>
      <c r="Z5" s="3">
        <v>147.0</v>
      </c>
      <c r="AA5" s="3">
        <v>1478.6</v>
      </c>
      <c r="AB5" s="3">
        <v>146.0</v>
      </c>
    </row>
    <row r="6" ht="16.5" customHeight="1">
      <c r="A6" s="1"/>
      <c r="B6" s="17" t="s">
        <v>13</v>
      </c>
      <c r="C6" s="26">
        <f>C5*1000</f>
        <v>0</v>
      </c>
      <c r="D6" s="27" t="s">
        <v>13</v>
      </c>
      <c r="E6" s="28">
        <f>E5*1000</f>
        <v>0</v>
      </c>
      <c r="F6" s="29" t="s">
        <v>13</v>
      </c>
      <c r="G6" s="30">
        <f>G5*1000</f>
        <v>0</v>
      </c>
      <c r="H6" s="1"/>
      <c r="I6" s="23" t="s">
        <v>15</v>
      </c>
      <c r="J6" s="24"/>
      <c r="L6" s="31" t="str">
        <f>VLOOKUP(L7,$Y$2:$Z$142,1,TRUE)</f>
        <v>#N/A</v>
      </c>
      <c r="M6" s="31" t="str">
        <f>VLOOKUP(L7,$Y$2:$Z$142,2,TRUE)</f>
        <v>#N/A</v>
      </c>
      <c r="N6" s="31" t="str">
        <f>VLOOKUP(N7,$Y$2:$Z$142,1,TRUE)</f>
        <v>#N/A</v>
      </c>
      <c r="O6" s="31" t="str">
        <f>VLOOKUP(N7,$Y$2:$Z$142,2,TRUE)</f>
        <v>#N/A</v>
      </c>
      <c r="P6" s="31" t="str">
        <f>VLOOKUP(P7,$Y$2:$Z$142,1,TRUE)</f>
        <v>#N/A</v>
      </c>
      <c r="Q6" s="31" t="str">
        <f>VLOOKUP(P7,$Y$2:$Z$142,2,TRUE)</f>
        <v>#N/A</v>
      </c>
      <c r="Y6" s="3">
        <v>1478.6</v>
      </c>
      <c r="Z6" s="3">
        <v>146.0</v>
      </c>
      <c r="AA6" s="3">
        <v>1518.0</v>
      </c>
      <c r="AB6" s="3">
        <v>145.0</v>
      </c>
    </row>
    <row r="7" ht="16.5" customHeight="1">
      <c r="A7" s="1"/>
      <c r="B7" s="17" t="s">
        <v>14</v>
      </c>
      <c r="C7" s="26" t="str">
        <f>M7</f>
        <v>#N/A</v>
      </c>
      <c r="D7" s="27" t="s">
        <v>14</v>
      </c>
      <c r="E7" s="28" t="str">
        <f>O7</f>
        <v>#N/A</v>
      </c>
      <c r="F7" s="29" t="s">
        <v>14</v>
      </c>
      <c r="G7" s="30" t="str">
        <f>Q7</f>
        <v>#N/A</v>
      </c>
      <c r="H7" s="1"/>
      <c r="I7" s="32" t="s">
        <v>16</v>
      </c>
      <c r="J7" s="33"/>
      <c r="L7" s="25">
        <f>C6</f>
        <v>0</v>
      </c>
      <c r="M7" s="25" t="str">
        <f>M8-((M8-M6)*(L8-L7)/(L8-L6))</f>
        <v>#N/A</v>
      </c>
      <c r="N7" s="25">
        <f>E6</f>
        <v>0</v>
      </c>
      <c r="O7" s="25" t="str">
        <f>O8-((O8-O6)*(N8-N7)/(N8-N6))</f>
        <v>#N/A</v>
      </c>
      <c r="P7" s="25">
        <f>G6</f>
        <v>0</v>
      </c>
      <c r="Q7" s="25" t="str">
        <f>Q8-((Q8-Q6)*(P8-P7)/(P8-P6))</f>
        <v>#N/A</v>
      </c>
      <c r="Y7" s="3">
        <v>1518.0</v>
      </c>
      <c r="Z7" s="3">
        <v>145.0</v>
      </c>
      <c r="AA7" s="3">
        <v>1558.7</v>
      </c>
      <c r="AB7" s="3">
        <v>144.0</v>
      </c>
    </row>
    <row r="8" ht="16.5" customHeight="1">
      <c r="A8" s="1"/>
      <c r="B8" s="17" t="s">
        <v>17</v>
      </c>
      <c r="C8" s="26"/>
      <c r="D8" s="27" t="s">
        <v>17</v>
      </c>
      <c r="E8" s="28"/>
      <c r="F8" s="29"/>
      <c r="G8" s="30"/>
      <c r="H8" s="1"/>
      <c r="I8" s="1"/>
      <c r="J8" s="1"/>
      <c r="L8" s="31" t="str">
        <f>VLOOKUP(L7,$Y$1:$AB$142,3,TRUE)</f>
        <v>#N/A</v>
      </c>
      <c r="M8" s="31" t="str">
        <f>VLOOKUP(L7,$Y$1:$AB$142,4,TRUE)</f>
        <v>#N/A</v>
      </c>
      <c r="N8" s="31" t="str">
        <f>VLOOKUP(N7,$Y$1:$AB$142,3,TRUE)</f>
        <v>#N/A</v>
      </c>
      <c r="O8" s="31" t="str">
        <f>VLOOKUP(N7,$Y$1:$AB$142,4,TRUE)</f>
        <v>#N/A</v>
      </c>
      <c r="P8" s="31" t="str">
        <f>VLOOKUP(P7,$Y$1:$AB$142,3,TRUE)</f>
        <v>#N/A</v>
      </c>
      <c r="Q8" s="31" t="str">
        <f>VLOOKUP(P7,$Y$1:$AB$142,4,TRUE)</f>
        <v>#N/A</v>
      </c>
      <c r="Y8" s="3">
        <v>1558.7</v>
      </c>
      <c r="Z8" s="3">
        <v>144.0</v>
      </c>
      <c r="AA8" s="3">
        <v>1600.6</v>
      </c>
      <c r="AB8" s="3">
        <v>143.0</v>
      </c>
    </row>
    <row r="9" ht="16.5" customHeight="1">
      <c r="A9" s="1"/>
      <c r="B9" s="17" t="s">
        <v>18</v>
      </c>
      <c r="C9" s="26" t="s">
        <v>19</v>
      </c>
      <c r="D9" s="27" t="s">
        <v>18</v>
      </c>
      <c r="E9" s="28" t="s">
        <v>19</v>
      </c>
      <c r="F9" s="29" t="s">
        <v>18</v>
      </c>
      <c r="G9" s="30" t="s">
        <v>19</v>
      </c>
      <c r="H9" s="1"/>
      <c r="I9" s="1"/>
      <c r="J9" s="1"/>
      <c r="Y9" s="3">
        <v>1600.6</v>
      </c>
      <c r="Z9" s="3">
        <v>143.0</v>
      </c>
      <c r="AA9" s="3">
        <v>1643.9</v>
      </c>
      <c r="AB9" s="3">
        <v>142.0</v>
      </c>
    </row>
    <row r="10" ht="17.25" customHeight="1">
      <c r="A10" s="4" t="s">
        <v>8</v>
      </c>
      <c r="B10" s="17" t="s">
        <v>20</v>
      </c>
      <c r="C10" s="26"/>
      <c r="D10" s="27" t="s">
        <v>20</v>
      </c>
      <c r="E10" s="28"/>
      <c r="F10" s="29" t="s">
        <v>20</v>
      </c>
      <c r="G10" s="30"/>
      <c r="H10" s="34"/>
      <c r="I10" s="1"/>
      <c r="J10" s="1"/>
      <c r="Y10" s="3">
        <v>1643.9</v>
      </c>
      <c r="Z10" s="3">
        <v>142.0</v>
      </c>
      <c r="AA10" s="3">
        <v>1688.4</v>
      </c>
      <c r="AB10" s="3">
        <v>141.0</v>
      </c>
    </row>
    <row r="11" ht="17.25" customHeight="1">
      <c r="A11" s="4" t="s">
        <v>8</v>
      </c>
      <c r="B11" s="17" t="s">
        <v>21</v>
      </c>
      <c r="C11" s="26"/>
      <c r="D11" s="27" t="s">
        <v>21</v>
      </c>
      <c r="E11" s="28"/>
      <c r="F11" s="29" t="s">
        <v>21</v>
      </c>
      <c r="G11" s="30"/>
      <c r="H11" s="34"/>
      <c r="I11" s="1"/>
      <c r="J11" s="1"/>
      <c r="Y11" s="3">
        <v>1688.4</v>
      </c>
      <c r="Z11" s="3">
        <v>141.0</v>
      </c>
      <c r="AA11" s="3">
        <v>1734.3</v>
      </c>
      <c r="AB11" s="3">
        <v>140.0</v>
      </c>
    </row>
    <row r="12" ht="17.25" customHeight="1">
      <c r="A12" s="4" t="s">
        <v>8</v>
      </c>
      <c r="B12" s="17" t="s">
        <v>22</v>
      </c>
      <c r="C12" s="26"/>
      <c r="D12" s="27" t="s">
        <v>22</v>
      </c>
      <c r="E12" s="28"/>
      <c r="F12" s="29" t="s">
        <v>22</v>
      </c>
      <c r="G12" s="30"/>
      <c r="H12" s="34"/>
      <c r="I12" s="1"/>
      <c r="J12" s="1"/>
      <c r="Y12" s="3">
        <v>1734.3</v>
      </c>
      <c r="Z12" s="3">
        <v>140.0</v>
      </c>
      <c r="AA12" s="3">
        <v>1781.7</v>
      </c>
      <c r="AB12" s="3">
        <v>139.0</v>
      </c>
    </row>
    <row r="13" ht="17.25" customHeight="1">
      <c r="A13" s="4" t="s">
        <v>8</v>
      </c>
      <c r="B13" s="35" t="s">
        <v>23</v>
      </c>
      <c r="C13" s="36"/>
      <c r="D13" s="37" t="s">
        <v>23</v>
      </c>
      <c r="E13" s="38"/>
      <c r="F13" s="39" t="s">
        <v>23</v>
      </c>
      <c r="G13" s="40"/>
      <c r="H13" s="34"/>
      <c r="I13" s="1"/>
      <c r="J13" s="1"/>
      <c r="Y13" s="3">
        <v>1781.7</v>
      </c>
      <c r="Z13" s="3">
        <v>139.0</v>
      </c>
      <c r="AA13" s="3">
        <v>1830.5</v>
      </c>
      <c r="AB13" s="3">
        <v>138.0</v>
      </c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Y14" s="3">
        <v>1830.5</v>
      </c>
      <c r="Z14" s="3">
        <v>138.0</v>
      </c>
      <c r="AA14" s="3">
        <v>1880.9</v>
      </c>
      <c r="AB14" s="3">
        <v>137.0</v>
      </c>
    </row>
    <row r="15" ht="16.5" customHeight="1">
      <c r="A15" s="1"/>
      <c r="B15" s="1" t="s">
        <v>24</v>
      </c>
      <c r="Y15" s="3">
        <v>1880.9</v>
      </c>
      <c r="Z15" s="3">
        <v>137.0</v>
      </c>
      <c r="AA15" s="3">
        <v>1932.8</v>
      </c>
      <c r="AB15" s="3">
        <v>136.0</v>
      </c>
    </row>
    <row r="16" ht="16.5" customHeight="1">
      <c r="A16" s="1"/>
      <c r="B16" s="1" t="s">
        <v>25</v>
      </c>
      <c r="F16" s="1"/>
      <c r="G16" s="1" t="s">
        <v>26</v>
      </c>
      <c r="K16" s="41"/>
      <c r="L16" s="41"/>
      <c r="Y16" s="3">
        <v>1932.8</v>
      </c>
      <c r="Z16" s="3">
        <v>136.0</v>
      </c>
      <c r="AA16" s="3">
        <v>1986.4</v>
      </c>
      <c r="AB16" s="3">
        <v>135.0</v>
      </c>
    </row>
    <row r="17" ht="16.5" customHeight="1">
      <c r="A17" s="1"/>
      <c r="B17" s="1"/>
      <c r="C17" s="4" t="s">
        <v>8</v>
      </c>
      <c r="D17" s="1"/>
      <c r="E17" s="1"/>
      <c r="F17" s="1"/>
      <c r="G17" s="1"/>
      <c r="H17" s="4" t="s">
        <v>8</v>
      </c>
      <c r="I17" s="1"/>
      <c r="J17" s="1"/>
      <c r="K17" s="41"/>
      <c r="L17" s="41"/>
      <c r="Y17" s="3">
        <v>1986.4</v>
      </c>
      <c r="Z17" s="3">
        <v>135.0</v>
      </c>
      <c r="AA17" s="3">
        <v>2041.7</v>
      </c>
      <c r="AB17" s="3">
        <v>134.0</v>
      </c>
    </row>
    <row r="18" ht="16.5" customHeight="1">
      <c r="A18" s="1"/>
      <c r="B18" s="42" t="s">
        <v>27</v>
      </c>
      <c r="C18" s="43" t="s">
        <v>28</v>
      </c>
      <c r="D18" s="43" t="s">
        <v>29</v>
      </c>
      <c r="E18" s="44" t="s">
        <v>30</v>
      </c>
      <c r="F18" s="1"/>
      <c r="G18" s="45" t="s">
        <v>27</v>
      </c>
      <c r="H18" s="46"/>
      <c r="I18" s="46" t="s">
        <v>31</v>
      </c>
      <c r="J18" s="47" t="s">
        <v>32</v>
      </c>
      <c r="M18" s="48" t="s">
        <v>33</v>
      </c>
      <c r="N18" s="48" t="s">
        <v>34</v>
      </c>
      <c r="Y18" s="3">
        <v>2041.7</v>
      </c>
      <c r="Z18" s="3">
        <v>134.0</v>
      </c>
      <c r="AA18" s="3">
        <v>2098.7</v>
      </c>
      <c r="AB18" s="3">
        <v>133.0</v>
      </c>
    </row>
    <row r="19" ht="16.5" customHeight="1">
      <c r="A19" s="1"/>
      <c r="B19" s="49">
        <v>5.0</v>
      </c>
      <c r="C19" s="50"/>
      <c r="D19" s="51" t="str">
        <f>AVERAGE(C19:C27)</f>
        <v>#DIV/0!</v>
      </c>
      <c r="E19" s="52" t="str">
        <f>STDEVA(C19:C27)</f>
        <v>#DIV/0!</v>
      </c>
      <c r="F19" s="1"/>
      <c r="G19" s="17">
        <v>5.0</v>
      </c>
      <c r="H19" s="53"/>
      <c r="I19" s="53" t="str">
        <f t="shared" ref="I19:I27" si="1">H19-$D$19</f>
        <v>#DIV/0!</v>
      </c>
      <c r="J19" s="54" t="str">
        <f>SLOPE(N19:N27,M19:M27)</f>
        <v>#DIV/0!</v>
      </c>
      <c r="M19" s="48">
        <f t="shared" ref="M19:M27" si="2">LOG10(G19)</f>
        <v>0.6989700043</v>
      </c>
      <c r="N19" s="48" t="str">
        <f t="shared" ref="N19:N27" si="3">LOG10(I19)</f>
        <v>#DIV/0!</v>
      </c>
      <c r="Y19" s="3">
        <v>2098.7</v>
      </c>
      <c r="Z19" s="3">
        <v>133.0</v>
      </c>
      <c r="AA19" s="3">
        <v>2157.6</v>
      </c>
      <c r="AB19" s="3">
        <v>132.0</v>
      </c>
    </row>
    <row r="20" ht="16.5" customHeight="1">
      <c r="A20" s="1"/>
      <c r="B20" s="49">
        <v>7.5</v>
      </c>
      <c r="C20" s="50"/>
      <c r="D20" s="55"/>
      <c r="E20" s="56"/>
      <c r="F20" s="1"/>
      <c r="G20" s="17">
        <v>7.5</v>
      </c>
      <c r="H20" s="53"/>
      <c r="I20" s="53" t="str">
        <f t="shared" si="1"/>
        <v>#DIV/0!</v>
      </c>
      <c r="J20" s="56"/>
      <c r="K20" s="57"/>
      <c r="M20" s="48">
        <f t="shared" si="2"/>
        <v>0.8750612634</v>
      </c>
      <c r="N20" s="48" t="str">
        <f t="shared" si="3"/>
        <v>#DIV/0!</v>
      </c>
      <c r="Y20" s="3">
        <v>2157.6</v>
      </c>
      <c r="Z20" s="3">
        <v>132.0</v>
      </c>
      <c r="AA20" s="3">
        <v>2218.3</v>
      </c>
      <c r="AB20" s="3">
        <v>131.0</v>
      </c>
    </row>
    <row r="21" ht="16.5" customHeight="1">
      <c r="A21" s="1"/>
      <c r="B21" s="49">
        <v>10.0</v>
      </c>
      <c r="C21" s="50"/>
      <c r="D21" s="55"/>
      <c r="E21" s="56"/>
      <c r="F21" s="1"/>
      <c r="G21" s="17">
        <v>10.0</v>
      </c>
      <c r="H21" s="53"/>
      <c r="I21" s="53" t="str">
        <f t="shared" si="1"/>
        <v>#DIV/0!</v>
      </c>
      <c r="J21" s="56"/>
      <c r="M21" s="48">
        <f t="shared" si="2"/>
        <v>1</v>
      </c>
      <c r="N21" s="48" t="str">
        <f t="shared" si="3"/>
        <v>#DIV/0!</v>
      </c>
      <c r="Y21" s="3">
        <v>2218.3</v>
      </c>
      <c r="Z21" s="3">
        <v>131.0</v>
      </c>
      <c r="AA21" s="3">
        <v>2281.0</v>
      </c>
      <c r="AB21" s="3">
        <v>130.0</v>
      </c>
    </row>
    <row r="22" ht="16.5" customHeight="1">
      <c r="A22" s="1"/>
      <c r="B22" s="49">
        <v>15.0</v>
      </c>
      <c r="C22" s="50"/>
      <c r="D22" s="55"/>
      <c r="E22" s="56"/>
      <c r="F22" s="1"/>
      <c r="G22" s="17">
        <v>15.0</v>
      </c>
      <c r="H22" s="53"/>
      <c r="I22" s="53" t="str">
        <f t="shared" si="1"/>
        <v>#DIV/0!</v>
      </c>
      <c r="J22" s="56"/>
      <c r="K22" s="57"/>
      <c r="M22" s="48">
        <f t="shared" si="2"/>
        <v>1.176091259</v>
      </c>
      <c r="N22" s="48" t="str">
        <f t="shared" si="3"/>
        <v>#DIV/0!</v>
      </c>
      <c r="Y22" s="3">
        <v>2281.0</v>
      </c>
      <c r="Z22" s="3">
        <v>130.0</v>
      </c>
      <c r="AA22" s="3">
        <v>2345.8</v>
      </c>
      <c r="AB22" s="3">
        <v>129.0</v>
      </c>
    </row>
    <row r="23" ht="16.5" customHeight="1">
      <c r="A23" s="1"/>
      <c r="B23" s="49">
        <v>20.0</v>
      </c>
      <c r="C23" s="50"/>
      <c r="D23" s="55"/>
      <c r="E23" s="56"/>
      <c r="F23" s="1"/>
      <c r="G23" s="17">
        <v>20.0</v>
      </c>
      <c r="H23" s="53"/>
      <c r="I23" s="53" t="str">
        <f t="shared" si="1"/>
        <v>#DIV/0!</v>
      </c>
      <c r="J23" s="56"/>
      <c r="M23" s="48">
        <f t="shared" si="2"/>
        <v>1.301029996</v>
      </c>
      <c r="N23" s="48" t="str">
        <f t="shared" si="3"/>
        <v>#DIV/0!</v>
      </c>
      <c r="Y23" s="3">
        <v>2345.8</v>
      </c>
      <c r="Z23" s="3">
        <v>129.0</v>
      </c>
      <c r="AA23" s="3">
        <v>2412.6</v>
      </c>
      <c r="AB23" s="3">
        <v>128.0</v>
      </c>
    </row>
    <row r="24" ht="16.5" customHeight="1">
      <c r="A24" s="1"/>
      <c r="B24" s="49">
        <v>25.0</v>
      </c>
      <c r="C24" s="50"/>
      <c r="D24" s="55"/>
      <c r="E24" s="56"/>
      <c r="F24" s="1"/>
      <c r="G24" s="17">
        <v>25.0</v>
      </c>
      <c r="H24" s="53"/>
      <c r="I24" s="53" t="str">
        <f t="shared" si="1"/>
        <v>#DIV/0!</v>
      </c>
      <c r="J24" s="56"/>
      <c r="M24" s="48">
        <f t="shared" si="2"/>
        <v>1.397940009</v>
      </c>
      <c r="N24" s="48" t="str">
        <f t="shared" si="3"/>
        <v>#DIV/0!</v>
      </c>
      <c r="Y24" s="3">
        <v>2412.6</v>
      </c>
      <c r="Z24" s="3">
        <v>128.0</v>
      </c>
      <c r="AA24" s="3">
        <v>2481.7</v>
      </c>
      <c r="AB24" s="3">
        <v>127.0</v>
      </c>
    </row>
    <row r="25" ht="16.5" customHeight="1">
      <c r="A25" s="1"/>
      <c r="B25" s="49">
        <v>30.0</v>
      </c>
      <c r="C25" s="50"/>
      <c r="D25" s="55"/>
      <c r="E25" s="56"/>
      <c r="F25" s="1"/>
      <c r="G25" s="17">
        <v>30.0</v>
      </c>
      <c r="H25" s="53"/>
      <c r="I25" s="53" t="str">
        <f t="shared" si="1"/>
        <v>#DIV/0!</v>
      </c>
      <c r="J25" s="56"/>
      <c r="M25" s="48">
        <f t="shared" si="2"/>
        <v>1.477121255</v>
      </c>
      <c r="N25" s="48" t="str">
        <f t="shared" si="3"/>
        <v>#DIV/0!</v>
      </c>
      <c r="Y25" s="3">
        <v>2481.7</v>
      </c>
      <c r="Z25" s="3">
        <v>127.0</v>
      </c>
      <c r="AA25" s="3">
        <v>2553.0</v>
      </c>
      <c r="AB25" s="3">
        <v>126.0</v>
      </c>
    </row>
    <row r="26" ht="16.5" customHeight="1">
      <c r="A26" s="1"/>
      <c r="B26" s="49">
        <v>35.0</v>
      </c>
      <c r="C26" s="50"/>
      <c r="D26" s="55"/>
      <c r="E26" s="56"/>
      <c r="F26" s="1"/>
      <c r="G26" s="17">
        <v>35.0</v>
      </c>
      <c r="H26" s="53"/>
      <c r="I26" s="53" t="str">
        <f t="shared" si="1"/>
        <v>#DIV/0!</v>
      </c>
      <c r="J26" s="56"/>
      <c r="M26" s="48">
        <f t="shared" si="2"/>
        <v>1.544068044</v>
      </c>
      <c r="N26" s="48" t="str">
        <f t="shared" si="3"/>
        <v>#DIV/0!</v>
      </c>
      <c r="Y26" s="3">
        <v>2553.0</v>
      </c>
      <c r="Z26" s="3">
        <v>126.0</v>
      </c>
      <c r="AA26" s="3">
        <v>2626.6</v>
      </c>
      <c r="AB26" s="3">
        <v>125.0</v>
      </c>
    </row>
    <row r="27" ht="16.5" customHeight="1">
      <c r="A27" s="1"/>
      <c r="B27" s="58">
        <v>40.0</v>
      </c>
      <c r="C27" s="59"/>
      <c r="D27" s="60"/>
      <c r="E27" s="61"/>
      <c r="F27" s="1"/>
      <c r="G27" s="35">
        <v>40.0</v>
      </c>
      <c r="H27" s="62"/>
      <c r="I27" s="62" t="str">
        <f t="shared" si="1"/>
        <v>#DIV/0!</v>
      </c>
      <c r="J27" s="61"/>
      <c r="M27" s="48">
        <f t="shared" si="2"/>
        <v>1.602059991</v>
      </c>
      <c r="N27" s="48" t="str">
        <f t="shared" si="3"/>
        <v>#DIV/0!</v>
      </c>
      <c r="Y27" s="3">
        <v>2626.6</v>
      </c>
      <c r="Z27" s="3">
        <v>125.0</v>
      </c>
      <c r="AA27" s="3">
        <v>2702.7</v>
      </c>
      <c r="AB27" s="3">
        <v>124.0</v>
      </c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Y28" s="3">
        <v>2702.7</v>
      </c>
      <c r="Z28" s="3">
        <v>124.0</v>
      </c>
      <c r="AA28" s="3">
        <v>2781.3</v>
      </c>
      <c r="AB28" s="3">
        <v>123.0</v>
      </c>
    </row>
    <row r="29" ht="16.5" customHeight="1">
      <c r="A29" s="1"/>
      <c r="B29" s="1" t="s">
        <v>35</v>
      </c>
      <c r="Y29" s="3">
        <v>2781.3</v>
      </c>
      <c r="Z29" s="3">
        <v>123.0</v>
      </c>
      <c r="AA29" s="3">
        <v>2862.5</v>
      </c>
      <c r="AB29" s="3">
        <v>122.0</v>
      </c>
    </row>
    <row r="30" ht="16.5" customHeight="1">
      <c r="A30" s="1"/>
      <c r="B30" s="1"/>
      <c r="C30" s="1"/>
      <c r="D30" s="1"/>
      <c r="E30" s="4" t="s">
        <v>8</v>
      </c>
      <c r="F30" s="1"/>
      <c r="G30" s="4" t="s">
        <v>8</v>
      </c>
      <c r="H30" s="1"/>
      <c r="I30" s="1"/>
      <c r="J30" s="1"/>
      <c r="T30" s="64" t="s">
        <v>36</v>
      </c>
      <c r="U30" s="2" t="s">
        <v>37</v>
      </c>
      <c r="V30" s="64" t="s">
        <v>36</v>
      </c>
      <c r="W30" s="2" t="s">
        <v>37</v>
      </c>
      <c r="Y30" s="3">
        <v>2862.5</v>
      </c>
      <c r="Z30" s="3">
        <v>122.0</v>
      </c>
      <c r="AA30" s="3">
        <v>2946.5</v>
      </c>
      <c r="AB30" s="3">
        <v>121.0</v>
      </c>
    </row>
    <row r="31" ht="16.5" customHeight="1">
      <c r="A31" s="1"/>
      <c r="B31" s="73" t="s">
        <v>38</v>
      </c>
      <c r="C31" s="73">
        <f>4.5*10^-3</f>
        <v>0.0045</v>
      </c>
      <c r="D31" s="74" t="s">
        <v>39</v>
      </c>
      <c r="E31" s="74"/>
      <c r="F31" s="73" t="s">
        <v>40</v>
      </c>
      <c r="G31" s="73"/>
      <c r="H31" s="1"/>
      <c r="J31" s="1"/>
      <c r="M31" s="13" t="s">
        <v>41</v>
      </c>
      <c r="N31" s="14"/>
      <c r="O31" s="13" t="s">
        <v>42</v>
      </c>
      <c r="P31" s="14"/>
      <c r="Q31" s="13" t="s">
        <v>43</v>
      </c>
      <c r="R31" s="14"/>
      <c r="T31" s="2">
        <v>0.0</v>
      </c>
      <c r="U31" s="2">
        <v>200.0</v>
      </c>
      <c r="V31" s="64">
        <v>1.0</v>
      </c>
      <c r="W31" s="2">
        <v>300.0</v>
      </c>
      <c r="Y31" s="3">
        <v>2946.5</v>
      </c>
      <c r="Z31" s="3">
        <v>121.0</v>
      </c>
      <c r="AA31" s="3">
        <v>3033.3</v>
      </c>
      <c r="AB31" s="3">
        <v>120.0</v>
      </c>
    </row>
    <row r="32" ht="16.5" customHeight="1">
      <c r="A32" s="1"/>
      <c r="B32" s="4" t="s">
        <v>8</v>
      </c>
      <c r="C32" s="4" t="s">
        <v>8</v>
      </c>
      <c r="D32" s="4" t="s">
        <v>8</v>
      </c>
      <c r="E32" s="1"/>
      <c r="F32" s="1"/>
      <c r="G32" s="1"/>
      <c r="H32" s="67"/>
      <c r="I32" s="1"/>
      <c r="J32" s="1"/>
      <c r="M32" s="68" t="s">
        <v>44</v>
      </c>
      <c r="N32" s="25" t="s">
        <v>45</v>
      </c>
      <c r="O32" s="68" t="s">
        <v>44</v>
      </c>
      <c r="P32" s="25" t="s">
        <v>45</v>
      </c>
      <c r="Q32" s="68" t="s">
        <v>44</v>
      </c>
      <c r="R32" s="25" t="s">
        <v>45</v>
      </c>
      <c r="T32" s="64">
        <v>1.0</v>
      </c>
      <c r="U32" s="2">
        <v>300.0</v>
      </c>
      <c r="V32" s="64">
        <v>1.43</v>
      </c>
      <c r="W32" s="2">
        <v>400.0</v>
      </c>
      <c r="Y32" s="3">
        <v>3033.3</v>
      </c>
      <c r="Z32" s="3">
        <v>120.0</v>
      </c>
      <c r="AA32" s="3">
        <v>3123.0</v>
      </c>
      <c r="AB32" s="3">
        <v>119.0</v>
      </c>
    </row>
    <row r="33" ht="16.5" customHeight="1">
      <c r="A33" s="1"/>
      <c r="B33" s="53" t="s">
        <v>46</v>
      </c>
      <c r="C33" s="53" t="s">
        <v>47</v>
      </c>
      <c r="D33" s="53" t="s">
        <v>48</v>
      </c>
      <c r="E33" s="53" t="s">
        <v>49</v>
      </c>
      <c r="F33" s="53" t="s">
        <v>45</v>
      </c>
      <c r="G33" s="53" t="s">
        <v>44</v>
      </c>
      <c r="H33" s="53" t="s">
        <v>32</v>
      </c>
      <c r="I33" s="1" t="s">
        <v>27</v>
      </c>
      <c r="J33" s="69" t="s">
        <v>58</v>
      </c>
      <c r="M33" s="25" t="str">
        <f>VLOOKUP(M34,$T$32:$U$65,1)</f>
        <v>#DIV/0!</v>
      </c>
      <c r="N33" s="25" t="str">
        <f>VLOOKUP(M34,$T$32:$U$65,2)</f>
        <v>#DIV/0!</v>
      </c>
      <c r="O33" s="25" t="str">
        <f>VLOOKUP(O34,$T$32:$U$65,1)</f>
        <v>#DIV/0!</v>
      </c>
      <c r="P33" s="25" t="str">
        <f>VLOOKUP(O34,$T$32:$U$65,2)</f>
        <v>#DIV/0!</v>
      </c>
      <c r="Q33" s="25" t="str">
        <f>VLOOKUP(Q34,$T$32:$U$65,1)</f>
        <v>#DIV/0!</v>
      </c>
      <c r="R33" s="25" t="str">
        <f>VLOOKUP(Q34,$T$32:$U$65,2)</f>
        <v>#DIV/0!</v>
      </c>
      <c r="T33" s="64">
        <v>1.43</v>
      </c>
      <c r="U33" s="2">
        <v>400.0</v>
      </c>
      <c r="V33" s="64">
        <v>1.87</v>
      </c>
      <c r="W33" s="2">
        <v>500.0</v>
      </c>
      <c r="Y33" s="3">
        <v>3123.0</v>
      </c>
      <c r="Z33" s="3">
        <v>119.0</v>
      </c>
      <c r="AA33" s="3">
        <v>3215.8</v>
      </c>
      <c r="AB33" s="3">
        <v>118.0</v>
      </c>
    </row>
    <row r="34" ht="16.5" customHeight="1">
      <c r="A34" s="1"/>
      <c r="B34" s="53"/>
      <c r="C34" s="53"/>
      <c r="D34" s="53"/>
      <c r="E34" s="53" t="str">
        <f t="shared" ref="E34:E42" si="4">B34/C34</f>
        <v>#DIV/0!</v>
      </c>
      <c r="F34" s="53" t="str">
        <f>N34</f>
        <v>#DIV/0!</v>
      </c>
      <c r="G34" s="53" t="str">
        <f t="shared" ref="G34:G42" si="5">E34/$G$31</f>
        <v>#DIV/0!</v>
      </c>
      <c r="H34" s="71" t="str">
        <f>SLOPE(J34:J42,I34:I42)</f>
        <v>#NUM!</v>
      </c>
      <c r="I34" s="1" t="str">
        <f t="shared" ref="I34:I42" si="6">LOG10(F34)</f>
        <v>#DIV/0!</v>
      </c>
      <c r="J34" s="69" t="str">
        <f t="shared" ref="J34:J42" si="7">LOG10(D34)</f>
        <v>#NUM!</v>
      </c>
      <c r="M34" s="25" t="str">
        <f>G34</f>
        <v>#DIV/0!</v>
      </c>
      <c r="N34" s="25" t="str">
        <f>N35-((N35-N33)*(M35-M34)/(M35-M33))</f>
        <v>#DIV/0!</v>
      </c>
      <c r="O34" s="25" t="str">
        <f>G35</f>
        <v>#DIV/0!</v>
      </c>
      <c r="P34" s="25" t="str">
        <f>P35-((P35-P33)*(O35-O34)/(O35-O33))</f>
        <v>#DIV/0!</v>
      </c>
      <c r="Q34" s="25" t="str">
        <f>G36</f>
        <v>#DIV/0!</v>
      </c>
      <c r="R34" s="25" t="str">
        <f>R35-((R35-R33)*(Q35-Q34)/(Q35-Q33))</f>
        <v>#DIV/0!</v>
      </c>
      <c r="T34" s="64">
        <v>1.87</v>
      </c>
      <c r="U34" s="2">
        <v>500.0</v>
      </c>
      <c r="V34" s="64">
        <v>2.34</v>
      </c>
      <c r="W34" s="2">
        <v>600.0</v>
      </c>
      <c r="Y34" s="3">
        <v>3215.8</v>
      </c>
      <c r="Z34" s="3">
        <v>118.0</v>
      </c>
      <c r="AA34" s="3">
        <v>3311.8</v>
      </c>
      <c r="AB34" s="3">
        <v>117.0</v>
      </c>
    </row>
    <row r="35" ht="16.5" customHeight="1">
      <c r="A35" s="1"/>
      <c r="B35" s="53"/>
      <c r="C35" s="53"/>
      <c r="D35" s="53"/>
      <c r="E35" s="53" t="str">
        <f t="shared" si="4"/>
        <v>#DIV/0!</v>
      </c>
      <c r="F35" s="53" t="str">
        <f>P34</f>
        <v>#DIV/0!</v>
      </c>
      <c r="G35" s="53" t="str">
        <f t="shared" si="5"/>
        <v>#DIV/0!</v>
      </c>
      <c r="H35" s="55"/>
      <c r="I35" s="1" t="str">
        <f t="shared" si="6"/>
        <v>#DIV/0!</v>
      </c>
      <c r="J35" s="69" t="str">
        <f t="shared" si="7"/>
        <v>#NUM!</v>
      </c>
      <c r="M35" s="25" t="str">
        <f>VLOOKUP(M34,$T$31:$W$65,3,TRUE)</f>
        <v>#DIV/0!</v>
      </c>
      <c r="N35" s="25" t="str">
        <f>VLOOKUP(M34,$T$31:$W$65,4,TRUE)</f>
        <v>#DIV/0!</v>
      </c>
      <c r="O35" s="25" t="str">
        <f>VLOOKUP(O34,$T$31:$W$65,3,TRUE)</f>
        <v>#DIV/0!</v>
      </c>
      <c r="P35" s="25" t="str">
        <f>VLOOKUP(O34,$T$31:$W$65,4,TRUE)</f>
        <v>#DIV/0!</v>
      </c>
      <c r="Q35" s="25" t="str">
        <f>VLOOKUP(Q34,$T$31:$W$65,3,TRUE)</f>
        <v>#DIV/0!</v>
      </c>
      <c r="R35" s="25" t="str">
        <f>VLOOKUP(Q34,$T$31:$W$65,4,TRUE)</f>
        <v>#DIV/0!</v>
      </c>
      <c r="T35" s="64">
        <v>2.34</v>
      </c>
      <c r="U35" s="2">
        <v>600.0</v>
      </c>
      <c r="V35" s="64">
        <v>2.85</v>
      </c>
      <c r="W35" s="2">
        <v>700.0</v>
      </c>
      <c r="Y35" s="3">
        <v>3311.8</v>
      </c>
      <c r="Z35" s="3">
        <v>117.0</v>
      </c>
      <c r="AA35" s="3">
        <v>3411.0</v>
      </c>
      <c r="AB35" s="3">
        <v>116.0</v>
      </c>
    </row>
    <row r="36" ht="16.5" customHeight="1">
      <c r="A36" s="1"/>
      <c r="B36" s="53"/>
      <c r="C36" s="53"/>
      <c r="D36" s="53"/>
      <c r="E36" s="53" t="str">
        <f t="shared" si="4"/>
        <v>#DIV/0!</v>
      </c>
      <c r="F36" s="53" t="str">
        <f>R34</f>
        <v>#DIV/0!</v>
      </c>
      <c r="G36" s="53" t="str">
        <f t="shared" si="5"/>
        <v>#DIV/0!</v>
      </c>
      <c r="H36" s="55"/>
      <c r="I36" s="1" t="str">
        <f t="shared" si="6"/>
        <v>#DIV/0!</v>
      </c>
      <c r="J36" s="69" t="str">
        <f t="shared" si="7"/>
        <v>#NUM!</v>
      </c>
      <c r="M36" s="13" t="s">
        <v>52</v>
      </c>
      <c r="N36" s="14"/>
      <c r="O36" s="13" t="s">
        <v>42</v>
      </c>
      <c r="P36" s="14"/>
      <c r="Q36" s="13" t="s">
        <v>43</v>
      </c>
      <c r="R36" s="14"/>
      <c r="T36" s="64">
        <v>2.85</v>
      </c>
      <c r="U36" s="2">
        <v>700.0</v>
      </c>
      <c r="V36" s="64">
        <v>3.36</v>
      </c>
      <c r="W36" s="2">
        <v>800.0</v>
      </c>
      <c r="Y36" s="3">
        <v>3411.0</v>
      </c>
      <c r="Z36" s="3">
        <v>116.0</v>
      </c>
      <c r="AA36" s="3">
        <v>3513.6</v>
      </c>
      <c r="AB36" s="3">
        <v>115.0</v>
      </c>
    </row>
    <row r="37" ht="16.5" customHeight="1">
      <c r="A37" s="1"/>
      <c r="B37" s="53"/>
      <c r="C37" s="53"/>
      <c r="D37" s="53"/>
      <c r="E37" s="53" t="str">
        <f t="shared" si="4"/>
        <v>#DIV/0!</v>
      </c>
      <c r="F37" s="53" t="str">
        <f>N39</f>
        <v>#DIV/0!</v>
      </c>
      <c r="G37" s="53" t="str">
        <f t="shared" si="5"/>
        <v>#DIV/0!</v>
      </c>
      <c r="H37" s="55"/>
      <c r="I37" s="1" t="str">
        <f t="shared" si="6"/>
        <v>#DIV/0!</v>
      </c>
      <c r="J37" s="69" t="str">
        <f t="shared" si="7"/>
        <v>#NUM!</v>
      </c>
      <c r="M37" s="68" t="s">
        <v>53</v>
      </c>
      <c r="N37" s="25" t="s">
        <v>45</v>
      </c>
      <c r="O37" s="68" t="s">
        <v>53</v>
      </c>
      <c r="P37" s="25" t="s">
        <v>45</v>
      </c>
      <c r="Q37" s="68" t="s">
        <v>53</v>
      </c>
      <c r="R37" s="25" t="s">
        <v>45</v>
      </c>
      <c r="T37" s="64">
        <v>3.36</v>
      </c>
      <c r="U37" s="2">
        <v>800.0</v>
      </c>
      <c r="V37" s="64">
        <v>3.88</v>
      </c>
      <c r="W37" s="2">
        <v>900.0</v>
      </c>
      <c r="Y37" s="3">
        <v>3513.6</v>
      </c>
      <c r="Z37" s="3">
        <v>115.0</v>
      </c>
      <c r="AA37" s="3">
        <v>3619.8</v>
      </c>
      <c r="AB37" s="3">
        <v>114.0</v>
      </c>
    </row>
    <row r="38" ht="16.5" customHeight="1">
      <c r="A38" s="1"/>
      <c r="B38" s="53"/>
      <c r="C38" s="53"/>
      <c r="D38" s="53"/>
      <c r="E38" s="53" t="str">
        <f t="shared" si="4"/>
        <v>#DIV/0!</v>
      </c>
      <c r="F38" s="53" t="str">
        <f>P39</f>
        <v>#DIV/0!</v>
      </c>
      <c r="G38" s="53" t="str">
        <f t="shared" si="5"/>
        <v>#DIV/0!</v>
      </c>
      <c r="H38" s="55"/>
      <c r="I38" s="1" t="str">
        <f t="shared" si="6"/>
        <v>#DIV/0!</v>
      </c>
      <c r="J38" s="69" t="str">
        <f t="shared" si="7"/>
        <v>#NUM!</v>
      </c>
      <c r="M38" s="25" t="str">
        <f>VLOOKUP(M39,$T$32:$U$65,1)</f>
        <v>#DIV/0!</v>
      </c>
      <c r="N38" s="25" t="str">
        <f>VLOOKUP(M39,$T$32:$U$65,2)</f>
        <v>#DIV/0!</v>
      </c>
      <c r="O38" s="25" t="str">
        <f>VLOOKUP(O39,$T$32:$U$65,1)</f>
        <v>#DIV/0!</v>
      </c>
      <c r="P38" s="25" t="str">
        <f>VLOOKUP(O39,$T$32:$U$65,2)</f>
        <v>#DIV/0!</v>
      </c>
      <c r="Q38" s="25" t="str">
        <f>VLOOKUP(Q39,$T$32:$U$65,1)</f>
        <v>#DIV/0!</v>
      </c>
      <c r="R38" s="25" t="str">
        <f>VLOOKUP(Q39,$T$32:$U$65,2)</f>
        <v>#DIV/0!</v>
      </c>
      <c r="T38" s="64">
        <v>3.88</v>
      </c>
      <c r="U38" s="2">
        <v>900.0</v>
      </c>
      <c r="V38" s="64">
        <v>4.41</v>
      </c>
      <c r="W38" s="2">
        <v>1000.0</v>
      </c>
      <c r="Y38" s="3">
        <v>3619.8</v>
      </c>
      <c r="Z38" s="3">
        <v>114.0</v>
      </c>
      <c r="AA38" s="3">
        <v>3729.7</v>
      </c>
      <c r="AB38" s="3">
        <v>113.0</v>
      </c>
    </row>
    <row r="39" ht="16.5" customHeight="1">
      <c r="A39" s="1"/>
      <c r="B39" s="53"/>
      <c r="C39" s="53"/>
      <c r="D39" s="53"/>
      <c r="E39" s="53" t="str">
        <f t="shared" si="4"/>
        <v>#DIV/0!</v>
      </c>
      <c r="F39" s="53" t="str">
        <f>R39</f>
        <v>#DIV/0!</v>
      </c>
      <c r="G39" s="53" t="str">
        <f t="shared" si="5"/>
        <v>#DIV/0!</v>
      </c>
      <c r="H39" s="55"/>
      <c r="I39" s="1" t="str">
        <f t="shared" si="6"/>
        <v>#DIV/0!</v>
      </c>
      <c r="J39" s="69" t="str">
        <f t="shared" si="7"/>
        <v>#NUM!</v>
      </c>
      <c r="M39" s="25" t="str">
        <f>G37</f>
        <v>#DIV/0!</v>
      </c>
      <c r="N39" s="25" t="str">
        <f>N40-((N40-N38)*(M40-M39)/(M40-M38))</f>
        <v>#DIV/0!</v>
      </c>
      <c r="O39" s="25" t="str">
        <f>G38</f>
        <v>#DIV/0!</v>
      </c>
      <c r="P39" s="25" t="str">
        <f>P40-((P40-P38)*(O40-O39)/(O40-O38))</f>
        <v>#DIV/0!</v>
      </c>
      <c r="Q39" s="25" t="str">
        <f>G39</f>
        <v>#DIV/0!</v>
      </c>
      <c r="R39" s="25" t="str">
        <f>R40-((R40-R38)*(Q40-Q39)/(Q40-Q38))</f>
        <v>#DIV/0!</v>
      </c>
      <c r="T39" s="64">
        <v>4.41</v>
      </c>
      <c r="U39" s="2">
        <v>1000.0</v>
      </c>
      <c r="V39" s="64">
        <v>4.95</v>
      </c>
      <c r="W39" s="2">
        <v>1100.0</v>
      </c>
      <c r="Y39" s="3">
        <v>3729.7</v>
      </c>
      <c r="Z39" s="3">
        <v>113.0</v>
      </c>
      <c r="AA39" s="3">
        <v>3843.4</v>
      </c>
      <c r="AB39" s="3">
        <v>112.0</v>
      </c>
    </row>
    <row r="40" ht="16.5" customHeight="1">
      <c r="A40" s="1"/>
      <c r="B40" s="53"/>
      <c r="C40" s="53"/>
      <c r="D40" s="53"/>
      <c r="E40" s="53" t="str">
        <f t="shared" si="4"/>
        <v>#DIV/0!</v>
      </c>
      <c r="F40" s="53" t="str">
        <f>N44</f>
        <v>#DIV/0!</v>
      </c>
      <c r="G40" s="53" t="str">
        <f t="shared" si="5"/>
        <v>#DIV/0!</v>
      </c>
      <c r="H40" s="55"/>
      <c r="I40" s="1" t="str">
        <f t="shared" si="6"/>
        <v>#DIV/0!</v>
      </c>
      <c r="J40" s="69" t="str">
        <f t="shared" si="7"/>
        <v>#NUM!</v>
      </c>
      <c r="M40" s="25" t="str">
        <f>VLOOKUP(M39,$T$31:$W$65,3,TRUE)</f>
        <v>#DIV/0!</v>
      </c>
      <c r="N40" s="25" t="str">
        <f>VLOOKUP(M39,$T$31:$W$65,4,TRUE)</f>
        <v>#DIV/0!</v>
      </c>
      <c r="O40" s="25" t="str">
        <f>VLOOKUP(O39,$T$31:$W$65,3,TRUE)</f>
        <v>#DIV/0!</v>
      </c>
      <c r="P40" s="25" t="str">
        <f>VLOOKUP(O39,$T$31:$W$65,4,TRUE)</f>
        <v>#DIV/0!</v>
      </c>
      <c r="Q40" s="25" t="str">
        <f>VLOOKUP(Q39,$T$31:$W$65,3,TRUE)</f>
        <v>#DIV/0!</v>
      </c>
      <c r="R40" s="25" t="str">
        <f>VLOOKUP(Q39,$T$31:$W$65,4,TRUE)</f>
        <v>#DIV/0!</v>
      </c>
      <c r="T40" s="64">
        <v>4.95</v>
      </c>
      <c r="U40" s="2">
        <v>1100.0</v>
      </c>
      <c r="V40" s="64">
        <v>5.48</v>
      </c>
      <c r="W40" s="2">
        <v>1200.0</v>
      </c>
      <c r="Y40" s="3">
        <v>3843.4</v>
      </c>
      <c r="Z40" s="3">
        <v>112.0</v>
      </c>
      <c r="AA40" s="3">
        <v>3961.1</v>
      </c>
      <c r="AB40" s="3">
        <v>111.0</v>
      </c>
    </row>
    <row r="41" ht="16.5" customHeight="1">
      <c r="A41" s="1"/>
      <c r="B41" s="53"/>
      <c r="C41" s="53"/>
      <c r="D41" s="53"/>
      <c r="E41" s="53" t="str">
        <f t="shared" si="4"/>
        <v>#DIV/0!</v>
      </c>
      <c r="F41" s="53" t="str">
        <f>P44</f>
        <v>#DIV/0!</v>
      </c>
      <c r="G41" s="53" t="str">
        <f t="shared" si="5"/>
        <v>#DIV/0!</v>
      </c>
      <c r="H41" s="55"/>
      <c r="I41" s="1" t="str">
        <f t="shared" si="6"/>
        <v>#DIV/0!</v>
      </c>
      <c r="J41" s="69" t="str">
        <f t="shared" si="7"/>
        <v>#NUM!</v>
      </c>
      <c r="M41" s="13" t="s">
        <v>41</v>
      </c>
      <c r="N41" s="14"/>
      <c r="O41" s="13" t="s">
        <v>42</v>
      </c>
      <c r="P41" s="14"/>
      <c r="Q41" s="13" t="s">
        <v>43</v>
      </c>
      <c r="R41" s="14"/>
      <c r="T41" s="64">
        <v>5.48</v>
      </c>
      <c r="U41" s="2">
        <v>1200.0</v>
      </c>
      <c r="V41" s="64">
        <v>6.03</v>
      </c>
      <c r="W41" s="2">
        <v>1300.0</v>
      </c>
      <c r="Y41" s="3">
        <v>3961.1</v>
      </c>
      <c r="Z41" s="3">
        <v>111.0</v>
      </c>
      <c r="AA41" s="3">
        <v>4082.9</v>
      </c>
      <c r="AB41" s="3">
        <v>110.0</v>
      </c>
    </row>
    <row r="42" ht="16.5" customHeight="1">
      <c r="A42" s="1"/>
      <c r="B42" s="53"/>
      <c r="C42" s="53"/>
      <c r="D42" s="53"/>
      <c r="E42" s="53" t="str">
        <f t="shared" si="4"/>
        <v>#DIV/0!</v>
      </c>
      <c r="F42" s="53" t="str">
        <f>R44</f>
        <v>#DIV/0!</v>
      </c>
      <c r="G42" s="53" t="str">
        <f t="shared" si="5"/>
        <v>#DIV/0!</v>
      </c>
      <c r="H42" s="72"/>
      <c r="I42" s="1" t="str">
        <f t="shared" si="6"/>
        <v>#DIV/0!</v>
      </c>
      <c r="J42" s="69" t="str">
        <f t="shared" si="7"/>
        <v>#NUM!</v>
      </c>
      <c r="M42" s="68" t="s">
        <v>54</v>
      </c>
      <c r="N42" s="25" t="s">
        <v>45</v>
      </c>
      <c r="O42" s="68" t="s">
        <v>54</v>
      </c>
      <c r="P42" s="25" t="s">
        <v>45</v>
      </c>
      <c r="Q42" s="68" t="s">
        <v>54</v>
      </c>
      <c r="R42" s="25" t="s">
        <v>45</v>
      </c>
      <c r="T42" s="64">
        <v>6.03</v>
      </c>
      <c r="U42" s="2">
        <v>1300.0</v>
      </c>
      <c r="V42" s="64">
        <v>6.58</v>
      </c>
      <c r="W42" s="2">
        <v>1400.0</v>
      </c>
      <c r="Y42" s="3">
        <v>4082.9</v>
      </c>
      <c r="Z42" s="3">
        <v>110.0</v>
      </c>
      <c r="AA42" s="3">
        <v>4209.1</v>
      </c>
      <c r="AB42" s="3">
        <v>109.0</v>
      </c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M43" s="25" t="str">
        <f>VLOOKUP(M44,$T$32:$U$65,1)</f>
        <v>#DIV/0!</v>
      </c>
      <c r="N43" s="25" t="str">
        <f>VLOOKUP(M44,$T$32:$U$65,2)</f>
        <v>#DIV/0!</v>
      </c>
      <c r="O43" s="25" t="str">
        <f>VLOOKUP(O44,$T$32:$U$65,1)</f>
        <v>#DIV/0!</v>
      </c>
      <c r="P43" s="25" t="str">
        <f>VLOOKUP(O44,$T$32:$U$65,2)</f>
        <v>#DIV/0!</v>
      </c>
      <c r="Q43" s="25" t="str">
        <f>VLOOKUP(Q44,$T$32:$U$65,1)</f>
        <v>#DIV/0!</v>
      </c>
      <c r="R43" s="25" t="str">
        <f>VLOOKUP(Q44,$T$32:$U$65,2)</f>
        <v>#DIV/0!</v>
      </c>
      <c r="T43" s="64">
        <v>6.58</v>
      </c>
      <c r="U43" s="2">
        <v>1400.0</v>
      </c>
      <c r="V43" s="64">
        <v>7.14</v>
      </c>
      <c r="W43" s="2">
        <v>1500.0</v>
      </c>
      <c r="Y43" s="3">
        <v>4209.1</v>
      </c>
      <c r="Z43" s="3">
        <v>109.0</v>
      </c>
      <c r="AA43" s="3">
        <v>4339.7</v>
      </c>
      <c r="AB43" s="3">
        <v>108.0</v>
      </c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M44" s="25" t="str">
        <f>G40</f>
        <v>#DIV/0!</v>
      </c>
      <c r="N44" s="25" t="str">
        <f>N45-((N45-N43)*(M45-M44)/(M45-M43))</f>
        <v>#DIV/0!</v>
      </c>
      <c r="O44" s="25" t="str">
        <f>G41</f>
        <v>#DIV/0!</v>
      </c>
      <c r="P44" s="25" t="str">
        <f>P45-((P45-P43)*(O45-O44)/(O45-O43))</f>
        <v>#DIV/0!</v>
      </c>
      <c r="Q44" s="25" t="str">
        <f>G42</f>
        <v>#DIV/0!</v>
      </c>
      <c r="R44" s="25" t="str">
        <f>R45-((R45-R43)*(Q45-Q44)/(Q45-Q43))</f>
        <v>#DIV/0!</v>
      </c>
      <c r="T44" s="64">
        <v>7.14</v>
      </c>
      <c r="U44" s="2">
        <v>1500.0</v>
      </c>
      <c r="V44" s="64">
        <v>7.71</v>
      </c>
      <c r="W44" s="2">
        <v>1600.0</v>
      </c>
      <c r="Y44" s="3">
        <v>4339.7</v>
      </c>
      <c r="Z44" s="3">
        <v>108.0</v>
      </c>
      <c r="AA44" s="3">
        <v>4475.0</v>
      </c>
      <c r="AB44" s="3">
        <v>107.0</v>
      </c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M45" s="25" t="str">
        <f>VLOOKUP(M44,$T$31:$W$65,3,TRUE)</f>
        <v>#DIV/0!</v>
      </c>
      <c r="N45" s="25" t="str">
        <f>VLOOKUP(M44,$T$31:$W$65,4,TRUE)</f>
        <v>#DIV/0!</v>
      </c>
      <c r="O45" s="25" t="str">
        <f>VLOOKUP(O44,$T$31:$W$65,3,TRUE)</f>
        <v>#DIV/0!</v>
      </c>
      <c r="P45" s="25" t="str">
        <f>VLOOKUP(O44,$T$31:$W$65,4,TRUE)</f>
        <v>#DIV/0!</v>
      </c>
      <c r="Q45" s="25" t="str">
        <f>VLOOKUP(Q44,$T$31:$W$65,3,TRUE)</f>
        <v>#DIV/0!</v>
      </c>
      <c r="R45" s="25" t="str">
        <f>VLOOKUP(Q44,$T$31:$W$65,4,TRUE)</f>
        <v>#DIV/0!</v>
      </c>
      <c r="T45" s="64">
        <v>7.71</v>
      </c>
      <c r="U45" s="2">
        <v>1600.0</v>
      </c>
      <c r="V45" s="64">
        <v>8.28</v>
      </c>
      <c r="W45" s="2">
        <v>1700.0</v>
      </c>
      <c r="Y45" s="3">
        <v>4475.0</v>
      </c>
      <c r="Z45" s="3">
        <v>107.0</v>
      </c>
      <c r="AA45" s="3">
        <v>4615.1</v>
      </c>
      <c r="AB45" s="3">
        <v>106.0</v>
      </c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T46" s="64">
        <v>8.28</v>
      </c>
      <c r="U46" s="2">
        <v>1700.0</v>
      </c>
      <c r="V46" s="64">
        <v>8.86</v>
      </c>
      <c r="W46" s="2">
        <v>1800.0</v>
      </c>
      <c r="Y46" s="3">
        <v>4615.1</v>
      </c>
      <c r="Z46" s="3">
        <v>106.0</v>
      </c>
      <c r="AA46" s="3">
        <v>4760.3</v>
      </c>
      <c r="AB46" s="3">
        <v>105.0</v>
      </c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T47" s="64">
        <v>8.86</v>
      </c>
      <c r="U47" s="2">
        <v>1800.0</v>
      </c>
      <c r="V47" s="64">
        <v>9.44</v>
      </c>
      <c r="W47" s="2">
        <v>1900.0</v>
      </c>
      <c r="Y47" s="3">
        <v>4760.3</v>
      </c>
      <c r="Z47" s="3">
        <v>105.0</v>
      </c>
      <c r="AA47" s="3">
        <v>4910.7</v>
      </c>
      <c r="AB47" s="3">
        <v>104.0</v>
      </c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T48" s="64">
        <v>9.44</v>
      </c>
      <c r="U48" s="2">
        <v>1900.0</v>
      </c>
      <c r="V48" s="64">
        <v>10.03</v>
      </c>
      <c r="W48" s="2">
        <v>2000.0</v>
      </c>
      <c r="Y48" s="3">
        <v>4910.7</v>
      </c>
      <c r="Z48" s="3">
        <v>104.0</v>
      </c>
      <c r="AA48" s="3">
        <v>5066.6</v>
      </c>
      <c r="AB48" s="3">
        <v>103.0</v>
      </c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T49" s="64">
        <v>10.03</v>
      </c>
      <c r="U49" s="2">
        <v>2000.0</v>
      </c>
      <c r="V49" s="64">
        <v>10.63</v>
      </c>
      <c r="W49" s="2">
        <v>2100.0</v>
      </c>
      <c r="Y49" s="3">
        <v>5066.6</v>
      </c>
      <c r="Z49" s="3">
        <v>103.0</v>
      </c>
      <c r="AA49" s="3">
        <v>5228.1</v>
      </c>
      <c r="AB49" s="3">
        <v>102.0</v>
      </c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T50" s="64">
        <v>10.63</v>
      </c>
      <c r="U50" s="2">
        <v>2100.0</v>
      </c>
      <c r="V50" s="64">
        <v>11.24</v>
      </c>
      <c r="W50" s="2">
        <v>2200.0</v>
      </c>
      <c r="Y50" s="3">
        <v>5228.1</v>
      </c>
      <c r="Z50" s="3">
        <v>102.0</v>
      </c>
      <c r="AA50" s="3">
        <v>5395.6</v>
      </c>
      <c r="AB50" s="3">
        <v>101.0</v>
      </c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T51" s="64">
        <v>11.24</v>
      </c>
      <c r="U51" s="2">
        <v>2200.0</v>
      </c>
      <c r="V51" s="64">
        <v>11.84</v>
      </c>
      <c r="W51" s="2">
        <v>2300.0</v>
      </c>
      <c r="Y51" s="3">
        <v>5395.6</v>
      </c>
      <c r="Z51" s="3">
        <v>101.0</v>
      </c>
      <c r="AA51" s="3">
        <v>5569.3</v>
      </c>
      <c r="AB51" s="3">
        <v>100.0</v>
      </c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T52" s="64">
        <v>11.84</v>
      </c>
      <c r="U52" s="2">
        <v>2300.0</v>
      </c>
      <c r="V52" s="64">
        <v>12.46</v>
      </c>
      <c r="W52" s="2">
        <v>2400.0</v>
      </c>
      <c r="Y52" s="3">
        <v>5569.3</v>
      </c>
      <c r="Z52" s="3">
        <v>100.0</v>
      </c>
      <c r="AA52" s="3">
        <v>5749.3</v>
      </c>
      <c r="AB52" s="3">
        <v>99.0</v>
      </c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T53" s="64">
        <v>12.46</v>
      </c>
      <c r="U53" s="2">
        <v>2400.0</v>
      </c>
      <c r="V53" s="64">
        <v>13.08</v>
      </c>
      <c r="W53" s="2">
        <v>2500.0</v>
      </c>
      <c r="Y53" s="3">
        <v>5749.3</v>
      </c>
      <c r="Z53" s="3">
        <v>99.0</v>
      </c>
      <c r="AA53" s="3">
        <v>5936.1</v>
      </c>
      <c r="AB53" s="3">
        <v>98.0</v>
      </c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T54" s="64">
        <v>13.08</v>
      </c>
      <c r="U54" s="2">
        <v>2500.0</v>
      </c>
      <c r="V54" s="64">
        <v>13.72</v>
      </c>
      <c r="W54" s="2">
        <v>2600.0</v>
      </c>
      <c r="Y54" s="3">
        <v>5936.1</v>
      </c>
      <c r="Z54" s="3">
        <v>98.0</v>
      </c>
      <c r="AA54" s="3">
        <v>6129.8</v>
      </c>
      <c r="AB54" s="3">
        <v>97.0</v>
      </c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T55" s="64">
        <v>13.72</v>
      </c>
      <c r="U55" s="2">
        <v>2600.0</v>
      </c>
      <c r="V55" s="64">
        <v>14.34</v>
      </c>
      <c r="W55" s="2">
        <v>2700.0</v>
      </c>
      <c r="Y55" s="3">
        <v>6129.8</v>
      </c>
      <c r="Z55" s="3">
        <v>97.0</v>
      </c>
      <c r="AA55" s="3">
        <v>6330.8</v>
      </c>
      <c r="AB55" s="3">
        <v>96.0</v>
      </c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T56" s="64">
        <v>14.34</v>
      </c>
      <c r="U56" s="2">
        <v>2700.0</v>
      </c>
      <c r="V56" s="64">
        <v>14.99</v>
      </c>
      <c r="W56" s="2">
        <v>2800.0</v>
      </c>
      <c r="Y56" s="3">
        <v>6330.8</v>
      </c>
      <c r="Z56" s="3">
        <v>96.0</v>
      </c>
      <c r="AA56" s="3">
        <v>6539.4</v>
      </c>
      <c r="AB56" s="3">
        <v>95.0</v>
      </c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T57" s="64">
        <v>14.99</v>
      </c>
      <c r="U57" s="2">
        <v>2800.0</v>
      </c>
      <c r="V57" s="64">
        <v>15.63</v>
      </c>
      <c r="W57" s="2">
        <v>2900.0</v>
      </c>
      <c r="Y57" s="3">
        <v>6539.4</v>
      </c>
      <c r="Z57" s="3">
        <v>95.0</v>
      </c>
      <c r="AA57" s="3">
        <v>6755.9</v>
      </c>
      <c r="AB57" s="3">
        <v>94.0</v>
      </c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T58" s="64">
        <v>15.63</v>
      </c>
      <c r="U58" s="2">
        <v>2900.0</v>
      </c>
      <c r="V58" s="64">
        <v>16.29</v>
      </c>
      <c r="W58" s="2">
        <v>3000.0</v>
      </c>
      <c r="Y58" s="3">
        <v>6755.9</v>
      </c>
      <c r="Z58" s="3">
        <v>94.0</v>
      </c>
      <c r="AA58" s="3">
        <v>6980.6</v>
      </c>
      <c r="AB58" s="3">
        <v>93.0</v>
      </c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T59" s="64">
        <v>16.29</v>
      </c>
      <c r="U59" s="2">
        <v>3000.0</v>
      </c>
      <c r="V59" s="64">
        <v>16.95</v>
      </c>
      <c r="W59" s="2">
        <v>3100.0</v>
      </c>
      <c r="Y59" s="3">
        <v>6980.6</v>
      </c>
      <c r="Z59" s="3">
        <v>93.0</v>
      </c>
      <c r="AA59" s="3">
        <v>7214.0</v>
      </c>
      <c r="AB59" s="3">
        <v>92.0</v>
      </c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T60" s="64">
        <v>16.95</v>
      </c>
      <c r="U60" s="2">
        <v>3100.0</v>
      </c>
      <c r="V60" s="64">
        <v>17.62</v>
      </c>
      <c r="W60" s="2">
        <v>3200.0</v>
      </c>
      <c r="Y60" s="3">
        <v>7214.0</v>
      </c>
      <c r="Z60" s="3">
        <v>92.0</v>
      </c>
      <c r="AA60" s="3">
        <v>7456.2</v>
      </c>
      <c r="AB60" s="3">
        <v>91.0</v>
      </c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T61" s="64">
        <v>17.62</v>
      </c>
      <c r="U61" s="2">
        <v>3200.0</v>
      </c>
      <c r="V61" s="64">
        <v>18.28</v>
      </c>
      <c r="W61" s="2">
        <v>3300.0</v>
      </c>
      <c r="Y61" s="3">
        <v>7456.2</v>
      </c>
      <c r="Z61" s="3">
        <v>91.0</v>
      </c>
      <c r="AA61" s="3">
        <v>7707.7</v>
      </c>
      <c r="AB61" s="3">
        <v>90.0</v>
      </c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T62" s="64">
        <v>18.28</v>
      </c>
      <c r="U62" s="2">
        <v>3300.0</v>
      </c>
      <c r="V62" s="64">
        <v>18.97</v>
      </c>
      <c r="W62" s="2">
        <v>3400.0</v>
      </c>
      <c r="Y62" s="3">
        <v>7707.7</v>
      </c>
      <c r="Z62" s="3">
        <v>90.0</v>
      </c>
      <c r="AA62" s="3">
        <v>7969.1</v>
      </c>
      <c r="AB62" s="3">
        <v>89.0</v>
      </c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T63" s="64">
        <v>18.97</v>
      </c>
      <c r="U63" s="2">
        <v>3400.0</v>
      </c>
      <c r="V63" s="64">
        <v>19.66</v>
      </c>
      <c r="W63" s="2">
        <v>3500.0</v>
      </c>
      <c r="Y63" s="3">
        <v>7969.1</v>
      </c>
      <c r="Z63" s="3">
        <v>89.0</v>
      </c>
      <c r="AA63" s="3">
        <v>8240.6</v>
      </c>
      <c r="AB63" s="3">
        <v>88.0</v>
      </c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T64" s="64">
        <v>19.66</v>
      </c>
      <c r="U64" s="2">
        <v>3500.0</v>
      </c>
      <c r="V64" s="64">
        <v>26.35</v>
      </c>
      <c r="W64" s="2">
        <v>3600.0</v>
      </c>
      <c r="Y64" s="3">
        <v>8240.6</v>
      </c>
      <c r="Z64" s="3">
        <v>88.0</v>
      </c>
      <c r="AA64" s="3">
        <v>8522.7</v>
      </c>
      <c r="AB64" s="3">
        <v>87.0</v>
      </c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T65" s="64">
        <v>26.35</v>
      </c>
      <c r="U65" s="2">
        <v>3600.0</v>
      </c>
      <c r="V65" s="2"/>
      <c r="W65" s="2"/>
      <c r="Y65" s="3">
        <v>8522.7</v>
      </c>
      <c r="Z65" s="3">
        <v>87.0</v>
      </c>
      <c r="AA65" s="3">
        <v>8816.0</v>
      </c>
      <c r="AB65" s="3">
        <v>86.0</v>
      </c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T66" s="67"/>
      <c r="Y66" s="3">
        <v>8816.0</v>
      </c>
      <c r="Z66" s="3">
        <v>86.0</v>
      </c>
      <c r="AA66" s="3">
        <v>9120.8</v>
      </c>
      <c r="AB66" s="3">
        <v>85.0</v>
      </c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Y67" s="3">
        <v>9120.8</v>
      </c>
      <c r="Z67" s="3">
        <v>85.0</v>
      </c>
      <c r="AA67" s="3">
        <v>9437.7</v>
      </c>
      <c r="AB67" s="3">
        <v>84.0</v>
      </c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Y68" s="3">
        <v>9437.7</v>
      </c>
      <c r="Z68" s="3">
        <v>84.0</v>
      </c>
      <c r="AA68" s="3">
        <v>9767.2</v>
      </c>
      <c r="AB68" s="3">
        <v>83.0</v>
      </c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Y69" s="3">
        <v>9767.2</v>
      </c>
      <c r="Z69" s="3">
        <v>83.0</v>
      </c>
      <c r="AA69" s="3">
        <v>10110.0</v>
      </c>
      <c r="AB69" s="3">
        <v>82.0</v>
      </c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Y70" s="3">
        <v>10110.0</v>
      </c>
      <c r="Z70" s="3">
        <v>82.0</v>
      </c>
      <c r="AA70" s="3">
        <v>10467.0</v>
      </c>
      <c r="AB70" s="3">
        <v>81.0</v>
      </c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Y71" s="3">
        <v>10467.0</v>
      </c>
      <c r="Z71" s="3">
        <v>81.0</v>
      </c>
      <c r="AA71" s="3">
        <v>10837.0</v>
      </c>
      <c r="AB71" s="3">
        <v>80.0</v>
      </c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Y72" s="3">
        <v>10837.0</v>
      </c>
      <c r="Z72" s="3">
        <v>80.0</v>
      </c>
      <c r="AA72" s="3">
        <v>11223.0</v>
      </c>
      <c r="AB72" s="3">
        <v>79.0</v>
      </c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Y73" s="3">
        <v>11223.0</v>
      </c>
      <c r="Z73" s="3">
        <v>79.0</v>
      </c>
      <c r="AA73" s="3">
        <v>11625.0</v>
      </c>
      <c r="AB73" s="3">
        <v>78.0</v>
      </c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Y74" s="3">
        <v>11625.0</v>
      </c>
      <c r="Z74" s="3">
        <v>78.0</v>
      </c>
      <c r="AA74" s="3">
        <v>12043.0</v>
      </c>
      <c r="AB74" s="3">
        <v>77.0</v>
      </c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Y75" s="3">
        <v>12043.0</v>
      </c>
      <c r="Z75" s="3">
        <v>77.0</v>
      </c>
      <c r="AA75" s="3">
        <v>12479.0</v>
      </c>
      <c r="AB75" s="3">
        <v>76.0</v>
      </c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Y76" s="3">
        <v>12479.0</v>
      </c>
      <c r="Z76" s="3">
        <v>76.0</v>
      </c>
      <c r="AA76" s="3">
        <v>12932.0</v>
      </c>
      <c r="AB76" s="3">
        <v>75.0</v>
      </c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Y77" s="3">
        <v>12932.0</v>
      </c>
      <c r="Z77" s="3">
        <v>75.0</v>
      </c>
      <c r="AA77" s="3">
        <v>13405.0</v>
      </c>
      <c r="AB77" s="3">
        <v>74.0</v>
      </c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Y78" s="3">
        <v>13405.0</v>
      </c>
      <c r="Z78" s="3">
        <v>74.0</v>
      </c>
      <c r="AA78" s="3">
        <v>13897.0</v>
      </c>
      <c r="AB78" s="3">
        <v>73.0</v>
      </c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Y79" s="3">
        <v>13897.0</v>
      </c>
      <c r="Z79" s="3">
        <v>73.0</v>
      </c>
      <c r="AA79" s="3">
        <v>14410.0</v>
      </c>
      <c r="AB79" s="3">
        <v>72.0</v>
      </c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Y80" s="3">
        <v>14410.0</v>
      </c>
      <c r="Z80" s="3">
        <v>72.0</v>
      </c>
      <c r="AA80" s="3">
        <v>14945.0</v>
      </c>
      <c r="AB80" s="3">
        <v>71.0</v>
      </c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Y81" s="3">
        <v>14945.0</v>
      </c>
      <c r="Z81" s="3">
        <v>71.0</v>
      </c>
      <c r="AA81" s="3">
        <v>15502.0</v>
      </c>
      <c r="AB81" s="3">
        <v>70.0</v>
      </c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Y82" s="3">
        <v>15502.0</v>
      </c>
      <c r="Z82" s="3">
        <v>70.0</v>
      </c>
      <c r="AA82" s="3">
        <v>16083.0</v>
      </c>
      <c r="AB82" s="3">
        <v>69.0</v>
      </c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Y83" s="3">
        <v>16083.0</v>
      </c>
      <c r="Z83" s="3">
        <v>69.0</v>
      </c>
      <c r="AA83" s="3">
        <v>16689.0</v>
      </c>
      <c r="AB83" s="3">
        <v>68.0</v>
      </c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Y84" s="3">
        <v>16689.0</v>
      </c>
      <c r="Z84" s="3">
        <v>68.0</v>
      </c>
      <c r="AA84" s="3">
        <v>17321.0</v>
      </c>
      <c r="AB84" s="3">
        <v>67.0</v>
      </c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Y85" s="3">
        <v>17321.0</v>
      </c>
      <c r="Z85" s="3">
        <v>67.0</v>
      </c>
      <c r="AA85" s="3">
        <v>17980.0</v>
      </c>
      <c r="AB85" s="3">
        <v>66.0</v>
      </c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Y86" s="3">
        <v>17980.0</v>
      </c>
      <c r="Z86" s="3">
        <v>66.0</v>
      </c>
      <c r="AA86" s="3">
        <v>18668.0</v>
      </c>
      <c r="AB86" s="3">
        <v>65.0</v>
      </c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Y87" s="3">
        <v>18668.0</v>
      </c>
      <c r="Z87" s="3">
        <v>65.0</v>
      </c>
      <c r="AA87" s="3">
        <v>19386.0</v>
      </c>
      <c r="AB87" s="3">
        <v>64.0</v>
      </c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Y88" s="3">
        <v>19386.0</v>
      </c>
      <c r="Z88" s="3">
        <v>64.0</v>
      </c>
      <c r="AA88" s="3">
        <v>20136.0</v>
      </c>
      <c r="AB88" s="3">
        <v>63.0</v>
      </c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Y89" s="3">
        <v>20136.0</v>
      </c>
      <c r="Z89" s="3">
        <v>63.0</v>
      </c>
      <c r="AA89" s="3">
        <v>20919.0</v>
      </c>
      <c r="AB89" s="3">
        <v>62.0</v>
      </c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Y90" s="3">
        <v>20919.0</v>
      </c>
      <c r="Z90" s="3">
        <v>62.0</v>
      </c>
      <c r="AA90" s="3">
        <v>21736.0</v>
      </c>
      <c r="AB90" s="3">
        <v>61.0</v>
      </c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Y91" s="3">
        <v>21736.0</v>
      </c>
      <c r="Z91" s="3">
        <v>61.0</v>
      </c>
      <c r="AA91" s="3">
        <v>22590.0</v>
      </c>
      <c r="AB91" s="3">
        <v>60.0</v>
      </c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Y92" s="3">
        <v>22590.0</v>
      </c>
      <c r="Z92" s="3">
        <v>60.0</v>
      </c>
      <c r="AA92" s="3">
        <v>23483.0</v>
      </c>
      <c r="AB92" s="3">
        <v>59.0</v>
      </c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Y93" s="3">
        <v>23483.0</v>
      </c>
      <c r="Z93" s="3">
        <v>59.0</v>
      </c>
      <c r="AA93" s="3">
        <v>24415.0</v>
      </c>
      <c r="AB93" s="3">
        <v>58.0</v>
      </c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Y94" s="3">
        <v>24415.0</v>
      </c>
      <c r="Z94" s="3">
        <v>58.0</v>
      </c>
      <c r="AA94" s="3">
        <v>25390.0</v>
      </c>
      <c r="AB94" s="3">
        <v>57.0</v>
      </c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Y95" s="3">
        <v>25390.0</v>
      </c>
      <c r="Z95" s="3">
        <v>57.0</v>
      </c>
      <c r="AA95" s="3">
        <v>26409.0</v>
      </c>
      <c r="AB95" s="3">
        <v>56.0</v>
      </c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Y96" s="3">
        <v>26409.0</v>
      </c>
      <c r="Z96" s="3">
        <v>56.0</v>
      </c>
      <c r="AA96" s="3">
        <v>27475.0</v>
      </c>
      <c r="AB96" s="3">
        <v>55.0</v>
      </c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Y97" s="3">
        <v>27475.0</v>
      </c>
      <c r="Z97" s="3">
        <v>55.0</v>
      </c>
      <c r="AA97" s="3">
        <v>28590.0</v>
      </c>
      <c r="AB97" s="3">
        <v>54.0</v>
      </c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Y98" s="3">
        <v>28590.0</v>
      </c>
      <c r="Z98" s="3">
        <v>54.0</v>
      </c>
      <c r="AA98" s="3">
        <v>29756.0</v>
      </c>
      <c r="AB98" s="3">
        <v>53.0</v>
      </c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Y99" s="3">
        <v>29756.0</v>
      </c>
      <c r="Z99" s="3">
        <v>53.0</v>
      </c>
      <c r="AA99" s="3">
        <v>30976.0</v>
      </c>
      <c r="AB99" s="3">
        <v>52.0</v>
      </c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Y100" s="3">
        <v>30976.0</v>
      </c>
      <c r="Z100" s="3">
        <v>52.0</v>
      </c>
      <c r="AA100" s="3">
        <v>32253.0</v>
      </c>
      <c r="AB100" s="3">
        <v>51.0</v>
      </c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Y101" s="3">
        <v>32253.0</v>
      </c>
      <c r="Z101" s="3">
        <v>51.0</v>
      </c>
      <c r="AA101" s="3">
        <v>33591.0</v>
      </c>
      <c r="AB101" s="3">
        <v>50.0</v>
      </c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Y102" s="3">
        <v>33591.0</v>
      </c>
      <c r="Z102" s="3">
        <v>50.0</v>
      </c>
      <c r="AA102" s="3">
        <v>34991.0</v>
      </c>
      <c r="AB102" s="3">
        <v>49.0</v>
      </c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Y103" s="3">
        <v>34991.0</v>
      </c>
      <c r="Z103" s="3">
        <v>49.0</v>
      </c>
      <c r="AA103" s="3">
        <v>36458.0</v>
      </c>
      <c r="AB103" s="3">
        <v>48.0</v>
      </c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Y104" s="3">
        <v>36458.0</v>
      </c>
      <c r="Z104" s="3">
        <v>48.0</v>
      </c>
      <c r="AA104" s="3">
        <v>37995.0</v>
      </c>
      <c r="AB104" s="3">
        <v>47.0</v>
      </c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Y105" s="3">
        <v>37995.0</v>
      </c>
      <c r="Z105" s="3">
        <v>47.0</v>
      </c>
      <c r="AA105" s="3">
        <v>39605.0</v>
      </c>
      <c r="AB105" s="3">
        <v>46.0</v>
      </c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Y106" s="3">
        <v>39605.0</v>
      </c>
      <c r="Z106" s="3">
        <v>46.0</v>
      </c>
      <c r="AA106" s="3">
        <v>41292.0</v>
      </c>
      <c r="AB106" s="3">
        <v>45.0</v>
      </c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Y107" s="3">
        <v>41292.0</v>
      </c>
      <c r="Z107" s="3">
        <v>45.0</v>
      </c>
      <c r="AA107" s="3">
        <v>43062.0</v>
      </c>
      <c r="AB107" s="3">
        <v>44.0</v>
      </c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Y108" s="3">
        <v>43062.0</v>
      </c>
      <c r="Z108" s="3">
        <v>44.0</v>
      </c>
      <c r="AA108" s="3">
        <v>44917.0</v>
      </c>
      <c r="AB108" s="3">
        <v>43.0</v>
      </c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Y109" s="3">
        <v>44917.0</v>
      </c>
      <c r="Z109" s="3">
        <v>43.0</v>
      </c>
      <c r="AA109" s="3">
        <v>46863.0</v>
      </c>
      <c r="AB109" s="3">
        <v>42.0</v>
      </c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Y110" s="3">
        <v>46863.0</v>
      </c>
      <c r="Z110" s="3">
        <v>42.0</v>
      </c>
      <c r="AA110" s="3">
        <v>48905.0</v>
      </c>
      <c r="AB110" s="3">
        <v>41.0</v>
      </c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Y111" s="3">
        <v>48905.0</v>
      </c>
      <c r="Z111" s="3">
        <v>41.0</v>
      </c>
      <c r="AA111" s="3">
        <v>51048.0</v>
      </c>
      <c r="AB111" s="3">
        <v>40.0</v>
      </c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Y112" s="3">
        <v>51048.0</v>
      </c>
      <c r="Z112" s="3">
        <v>40.0</v>
      </c>
      <c r="AA112" s="3">
        <v>53297.0</v>
      </c>
      <c r="AB112" s="3">
        <v>39.0</v>
      </c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Y113" s="3">
        <v>53297.0</v>
      </c>
      <c r="Z113" s="3">
        <v>39.0</v>
      </c>
      <c r="AA113" s="3">
        <v>55658.0</v>
      </c>
      <c r="AB113" s="3">
        <v>38.0</v>
      </c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Y114" s="3">
        <v>55658.0</v>
      </c>
      <c r="Z114" s="3">
        <v>38.0</v>
      </c>
      <c r="AA114" s="3">
        <v>58138.0</v>
      </c>
      <c r="AB114" s="3">
        <v>37.0</v>
      </c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Y115" s="3">
        <v>58138.0</v>
      </c>
      <c r="Z115" s="3">
        <v>37.0</v>
      </c>
      <c r="AA115" s="3">
        <v>60743.0</v>
      </c>
      <c r="AB115" s="3">
        <v>36.0</v>
      </c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Y116" s="3">
        <v>60743.0</v>
      </c>
      <c r="Z116" s="3">
        <v>36.0</v>
      </c>
      <c r="AA116" s="3">
        <v>63480.0</v>
      </c>
      <c r="AB116" s="3">
        <v>35.0</v>
      </c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Y117" s="3">
        <v>63480.0</v>
      </c>
      <c r="Z117" s="3">
        <v>35.0</v>
      </c>
      <c r="AA117" s="3">
        <v>66356.0</v>
      </c>
      <c r="AB117" s="3">
        <v>34.0</v>
      </c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Y118" s="3">
        <v>66356.0</v>
      </c>
      <c r="Z118" s="3">
        <v>34.0</v>
      </c>
      <c r="AA118" s="3">
        <v>69380.0</v>
      </c>
      <c r="AB118" s="3">
        <v>33.0</v>
      </c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Y119" s="3">
        <v>69380.0</v>
      </c>
      <c r="Z119" s="3">
        <v>33.0</v>
      </c>
      <c r="AA119" s="3">
        <v>72560.0</v>
      </c>
      <c r="AB119" s="3">
        <v>32.0</v>
      </c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Y120" s="3">
        <v>72560.0</v>
      </c>
      <c r="Z120" s="3">
        <v>32.0</v>
      </c>
      <c r="AA120" s="3">
        <v>75903.0</v>
      </c>
      <c r="AB120" s="3">
        <v>31.0</v>
      </c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Y121" s="3">
        <v>75903.0</v>
      </c>
      <c r="Z121" s="3">
        <v>31.0</v>
      </c>
      <c r="AA121" s="3">
        <v>79422.0</v>
      </c>
      <c r="AB121" s="3">
        <v>30.0</v>
      </c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Y122" s="3">
        <v>79422.0</v>
      </c>
      <c r="Z122" s="3">
        <v>30.0</v>
      </c>
      <c r="AA122" s="3">
        <v>83124.0</v>
      </c>
      <c r="AB122" s="3">
        <v>29.0</v>
      </c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Y123" s="3">
        <v>83124.0</v>
      </c>
      <c r="Z123" s="3">
        <v>29.0</v>
      </c>
      <c r="AA123" s="3">
        <v>87022.0</v>
      </c>
      <c r="AB123" s="3">
        <v>28.0</v>
      </c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Y124" s="3">
        <v>87022.0</v>
      </c>
      <c r="Z124" s="3">
        <v>28.0</v>
      </c>
      <c r="AA124" s="3">
        <v>91126.0</v>
      </c>
      <c r="AB124" s="3">
        <v>27.0</v>
      </c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Y125" s="3">
        <v>91126.0</v>
      </c>
      <c r="Z125" s="3">
        <v>27.0</v>
      </c>
      <c r="AA125" s="3">
        <v>95447.0</v>
      </c>
      <c r="AB125" s="3">
        <v>26.0</v>
      </c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Y126" s="3">
        <v>95447.0</v>
      </c>
      <c r="Z126" s="3">
        <v>26.0</v>
      </c>
      <c r="AA126" s="3">
        <v>100000.0</v>
      </c>
      <c r="AB126" s="3">
        <v>25.0</v>
      </c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Y127" s="3">
        <v>100000.0</v>
      </c>
      <c r="Z127" s="3">
        <v>25.0</v>
      </c>
      <c r="AA127" s="3">
        <v>104800.0</v>
      </c>
      <c r="AB127" s="3">
        <v>24.0</v>
      </c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Y128" s="3">
        <v>104800.0</v>
      </c>
      <c r="Z128" s="3">
        <v>24.0</v>
      </c>
      <c r="AA128" s="3">
        <v>109850.0</v>
      </c>
      <c r="AB128" s="3">
        <v>23.0</v>
      </c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Y129" s="3">
        <v>109850.0</v>
      </c>
      <c r="Z129" s="3">
        <v>23.0</v>
      </c>
      <c r="AA129" s="3">
        <v>115190.0</v>
      </c>
      <c r="AB129" s="3">
        <v>22.0</v>
      </c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Y130" s="3">
        <v>115190.0</v>
      </c>
      <c r="Z130" s="3">
        <v>22.0</v>
      </c>
      <c r="AA130" s="3">
        <v>120810.0</v>
      </c>
      <c r="AB130" s="3">
        <v>21.0</v>
      </c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Y131" s="3">
        <v>120810.0</v>
      </c>
      <c r="Z131" s="3">
        <v>21.0</v>
      </c>
      <c r="AA131" s="3">
        <v>126740.0</v>
      </c>
      <c r="AB131" s="3">
        <v>20.0</v>
      </c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Y132" s="3">
        <v>126740.0</v>
      </c>
      <c r="Z132" s="3">
        <v>20.0</v>
      </c>
      <c r="AA132" s="3">
        <v>133000.0</v>
      </c>
      <c r="AB132" s="3">
        <v>19.0</v>
      </c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Y133" s="3">
        <v>133000.0</v>
      </c>
      <c r="Z133" s="3">
        <v>19.0</v>
      </c>
      <c r="AA133" s="3">
        <v>139610.0</v>
      </c>
      <c r="AB133" s="3">
        <v>18.0</v>
      </c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Y134" s="3">
        <v>139610.0</v>
      </c>
      <c r="Z134" s="3">
        <v>18.0</v>
      </c>
      <c r="AA134" s="3">
        <v>146580.0</v>
      </c>
      <c r="AB134" s="3">
        <v>17.0</v>
      </c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Y135" s="3">
        <v>146580.0</v>
      </c>
      <c r="Z135" s="3">
        <v>17.0</v>
      </c>
      <c r="AA135" s="3">
        <v>153950.0</v>
      </c>
      <c r="AB135" s="3">
        <v>16.0</v>
      </c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Y136" s="3">
        <v>153950.0</v>
      </c>
      <c r="Z136" s="3">
        <v>16.0</v>
      </c>
      <c r="AA136" s="3">
        <v>161730.0</v>
      </c>
      <c r="AB136" s="3">
        <v>15.0</v>
      </c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Y137" s="3">
        <v>161730.0</v>
      </c>
      <c r="Z137" s="3">
        <v>15.0</v>
      </c>
      <c r="AA137" s="3">
        <v>169950.0</v>
      </c>
      <c r="AB137" s="3">
        <v>14.0</v>
      </c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Y138" s="3">
        <v>169950.0</v>
      </c>
      <c r="Z138" s="3">
        <v>14.0</v>
      </c>
      <c r="AA138" s="3">
        <v>178650.0</v>
      </c>
      <c r="AB138" s="3">
        <v>13.0</v>
      </c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Y139" s="3">
        <v>178650.0</v>
      </c>
      <c r="Z139" s="3">
        <v>13.0</v>
      </c>
      <c r="AA139" s="3">
        <v>187840.0</v>
      </c>
      <c r="AB139" s="3">
        <v>12.0</v>
      </c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Y140" s="3">
        <v>187840.0</v>
      </c>
      <c r="Z140" s="3">
        <v>12.0</v>
      </c>
      <c r="AA140" s="3">
        <v>197560.0</v>
      </c>
      <c r="AB140" s="3">
        <v>11.0</v>
      </c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Y141" s="3">
        <v>197560.0</v>
      </c>
      <c r="Z141" s="3">
        <v>11.0</v>
      </c>
      <c r="AA141" s="3">
        <v>207850.0</v>
      </c>
      <c r="AB141" s="3">
        <v>10.0</v>
      </c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Y142" s="3">
        <v>207850.0</v>
      </c>
      <c r="Z142" s="3">
        <v>10.0</v>
      </c>
      <c r="AA142" s="2"/>
      <c r="AB142" s="2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mergeCells count="26">
    <mergeCell ref="N4:O4"/>
    <mergeCell ref="P4:Q4"/>
    <mergeCell ref="B1:J1"/>
    <mergeCell ref="B2:G2"/>
    <mergeCell ref="I2:J2"/>
    <mergeCell ref="B4:C4"/>
    <mergeCell ref="D4:E4"/>
    <mergeCell ref="F4:G4"/>
    <mergeCell ref="L4:M4"/>
    <mergeCell ref="B15:J15"/>
    <mergeCell ref="B16:E16"/>
    <mergeCell ref="G16:J16"/>
    <mergeCell ref="D19:D27"/>
    <mergeCell ref="E19:E27"/>
    <mergeCell ref="J19:J27"/>
    <mergeCell ref="B29:J29"/>
    <mergeCell ref="H34:H42"/>
    <mergeCell ref="O41:P41"/>
    <mergeCell ref="Q41:R41"/>
    <mergeCell ref="M31:N31"/>
    <mergeCell ref="O31:P31"/>
    <mergeCell ref="Q31:R31"/>
    <mergeCell ref="M36:N36"/>
    <mergeCell ref="O36:P36"/>
    <mergeCell ref="Q36:R36"/>
    <mergeCell ref="M41:N41"/>
  </mergeCells>
  <printOptions/>
  <pageMargins bottom="0.75" footer="0.0" header="0.0" left="0.7" right="0.7" top="0.75"/>
  <pageSetup paperSize="8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DE1016-6047-4ACB-92BD-9C8F294E539C}"/>
</file>

<file path=customXml/itemProps2.xml><?xml version="1.0" encoding="utf-8"?>
<ds:datastoreItem xmlns:ds="http://schemas.openxmlformats.org/officeDocument/2006/customXml" ds:itemID="{8F2743A6-283C-470E-97E2-66EC0BC4780E}"/>
</file>

<file path=customXml/itemProps3.xml><?xml version="1.0" encoding="utf-8"?>
<ds:datastoreItem xmlns:ds="http://schemas.openxmlformats.org/officeDocument/2006/customXml" ds:itemID="{321C8A39-E5F2-4302-A2CF-074804DC8ECB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2020-03-11T05:50:08Z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</Properties>
</file>