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1"/>
  <workbookPr/>
  <xr:revisionPtr revIDLastSave="7" documentId="11_1421416C2A812D20BBD2A6D5868D9F5BD1393202" xr6:coauthVersionLast="45" xr6:coauthVersionMax="45" xr10:uidLastSave="{FEC44889-B094-4541-AE6E-E77B654862C4}"/>
  <bookViews>
    <workbookView xWindow="0" yWindow="0" windowWidth="0" windowHeight="0" xr2:uid="{00000000-000D-0000-FFFF-FFFF00000000}"/>
  </bookViews>
  <sheets>
    <sheet name="A03" sheetId="1" r:id="rId1"/>
    <sheet name="「A03」的副本" sheetId="2" r:id="rId2"/>
    <sheet name="A03 (2)" sheetId="3" r:id="rId3"/>
    <sheet name="A03 (3)" sheetId="4" r:id="rId4"/>
    <sheet name="A1 (2)" sheetId="5" r:id="rId5"/>
    <sheet name="A1 (3)" sheetId="6" r:id="rId6"/>
    <sheet name="A3" sheetId="7" r:id="rId7"/>
    <sheet name="A3 (2)" sheetId="8" r:id="rId8"/>
    <sheet name="A3 (3)" sheetId="9" r:id="rId9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h5SEok+GDObN5OrtGl/l+FterC5Q=="/>
    </ext>
  </extLst>
</workbook>
</file>

<file path=xl/calcChain.xml><?xml version="1.0" encoding="utf-8"?>
<calcChain xmlns="http://schemas.openxmlformats.org/spreadsheetml/2006/main">
  <c r="A17" i="9" l="1"/>
  <c r="I17" i="9" s="1"/>
  <c r="A16" i="9"/>
  <c r="I16" i="9" s="1"/>
  <c r="A15" i="9"/>
  <c r="I15" i="9" s="1"/>
  <c r="A14" i="9"/>
  <c r="I14" i="9" s="1"/>
  <c r="A13" i="9"/>
  <c r="I13" i="9" s="1"/>
  <c r="A12" i="9"/>
  <c r="I12" i="9" s="1"/>
  <c r="A11" i="9"/>
  <c r="I11" i="9" s="1"/>
  <c r="L9" i="9"/>
  <c r="M9" i="9" s="1"/>
  <c r="I9" i="9"/>
  <c r="J9" i="9" s="1"/>
  <c r="N9" i="9" s="1"/>
  <c r="E9" i="9"/>
  <c r="B17" i="9" s="1"/>
  <c r="L8" i="9"/>
  <c r="M8" i="9" s="1"/>
  <c r="I8" i="9"/>
  <c r="J8" i="9" s="1"/>
  <c r="N8" i="9" s="1"/>
  <c r="E8" i="9"/>
  <c r="B16" i="9" s="1"/>
  <c r="L7" i="9"/>
  <c r="M7" i="9" s="1"/>
  <c r="I7" i="9"/>
  <c r="J7" i="9" s="1"/>
  <c r="N7" i="9" s="1"/>
  <c r="E7" i="9"/>
  <c r="B15" i="9" s="1"/>
  <c r="L6" i="9"/>
  <c r="M6" i="9" s="1"/>
  <c r="I6" i="9"/>
  <c r="J6" i="9" s="1"/>
  <c r="N6" i="9" s="1"/>
  <c r="E6" i="9"/>
  <c r="B14" i="9" s="1"/>
  <c r="L5" i="9"/>
  <c r="M5" i="9" s="1"/>
  <c r="I5" i="9"/>
  <c r="J5" i="9" s="1"/>
  <c r="N5" i="9" s="1"/>
  <c r="E5" i="9"/>
  <c r="B13" i="9" s="1"/>
  <c r="L4" i="9"/>
  <c r="M4" i="9" s="1"/>
  <c r="I4" i="9"/>
  <c r="J4" i="9" s="1"/>
  <c r="N4" i="9" s="1"/>
  <c r="E4" i="9"/>
  <c r="B12" i="9" s="1"/>
  <c r="L3" i="9"/>
  <c r="M3" i="9" s="1"/>
  <c r="I3" i="9"/>
  <c r="J3" i="9" s="1"/>
  <c r="N3" i="9" s="1"/>
  <c r="O3" i="9" s="1"/>
  <c r="E3" i="9"/>
  <c r="B11" i="9" s="1"/>
  <c r="F3" i="9" s="1"/>
  <c r="P3" i="9" s="1"/>
  <c r="A17" i="8"/>
  <c r="I17" i="8" s="1"/>
  <c r="A16" i="8"/>
  <c r="I16" i="8" s="1"/>
  <c r="A15" i="8"/>
  <c r="I15" i="8" s="1"/>
  <c r="A14" i="8"/>
  <c r="I14" i="8" s="1"/>
  <c r="A13" i="8"/>
  <c r="I13" i="8" s="1"/>
  <c r="A12" i="8"/>
  <c r="I12" i="8" s="1"/>
  <c r="A11" i="8"/>
  <c r="I11" i="8" s="1"/>
  <c r="L9" i="8"/>
  <c r="M9" i="8" s="1"/>
  <c r="I9" i="8"/>
  <c r="J9" i="8" s="1"/>
  <c r="N9" i="8" s="1"/>
  <c r="E9" i="8"/>
  <c r="B17" i="8" s="1"/>
  <c r="L8" i="8"/>
  <c r="M8" i="8" s="1"/>
  <c r="I8" i="8"/>
  <c r="J8" i="8" s="1"/>
  <c r="N8" i="8" s="1"/>
  <c r="E8" i="8"/>
  <c r="B16" i="8" s="1"/>
  <c r="L7" i="8"/>
  <c r="M7" i="8" s="1"/>
  <c r="I7" i="8"/>
  <c r="J7" i="8" s="1"/>
  <c r="N7" i="8" s="1"/>
  <c r="E7" i="8"/>
  <c r="B15" i="8" s="1"/>
  <c r="L6" i="8"/>
  <c r="M6" i="8" s="1"/>
  <c r="I6" i="8"/>
  <c r="J6" i="8" s="1"/>
  <c r="N6" i="8" s="1"/>
  <c r="E6" i="8"/>
  <c r="B14" i="8" s="1"/>
  <c r="L5" i="8"/>
  <c r="M5" i="8" s="1"/>
  <c r="I5" i="8"/>
  <c r="J5" i="8" s="1"/>
  <c r="N5" i="8" s="1"/>
  <c r="E5" i="8"/>
  <c r="B13" i="8" s="1"/>
  <c r="L4" i="8"/>
  <c r="M4" i="8" s="1"/>
  <c r="I4" i="8"/>
  <c r="J4" i="8" s="1"/>
  <c r="N4" i="8" s="1"/>
  <c r="E4" i="8"/>
  <c r="B12" i="8" s="1"/>
  <c r="L3" i="8"/>
  <c r="M3" i="8" s="1"/>
  <c r="I3" i="8"/>
  <c r="J3" i="8" s="1"/>
  <c r="N3" i="8" s="1"/>
  <c r="O3" i="8" s="1"/>
  <c r="E3" i="8"/>
  <c r="B11" i="8" s="1"/>
  <c r="F3" i="8" s="1"/>
  <c r="P3" i="8" s="1"/>
  <c r="A17" i="7"/>
  <c r="I17" i="7" s="1"/>
  <c r="A16" i="7"/>
  <c r="I16" i="7" s="1"/>
  <c r="A15" i="7"/>
  <c r="I15" i="7" s="1"/>
  <c r="A14" i="7"/>
  <c r="I14" i="7" s="1"/>
  <c r="A13" i="7"/>
  <c r="I13" i="7" s="1"/>
  <c r="A12" i="7"/>
  <c r="I12" i="7" s="1"/>
  <c r="A11" i="7"/>
  <c r="I11" i="7" s="1"/>
  <c r="L9" i="7"/>
  <c r="M9" i="7" s="1"/>
  <c r="I9" i="7"/>
  <c r="J9" i="7" s="1"/>
  <c r="N9" i="7" s="1"/>
  <c r="E9" i="7"/>
  <c r="B17" i="7" s="1"/>
  <c r="L8" i="7"/>
  <c r="M8" i="7" s="1"/>
  <c r="I8" i="7"/>
  <c r="J8" i="7" s="1"/>
  <c r="N8" i="7" s="1"/>
  <c r="E8" i="7"/>
  <c r="B16" i="7" s="1"/>
  <c r="L7" i="7"/>
  <c r="M7" i="7" s="1"/>
  <c r="I7" i="7"/>
  <c r="J7" i="7" s="1"/>
  <c r="N7" i="7" s="1"/>
  <c r="E7" i="7"/>
  <c r="B15" i="7" s="1"/>
  <c r="L6" i="7"/>
  <c r="M6" i="7" s="1"/>
  <c r="I6" i="7"/>
  <c r="J6" i="7" s="1"/>
  <c r="N6" i="7" s="1"/>
  <c r="E6" i="7"/>
  <c r="B14" i="7" s="1"/>
  <c r="L5" i="7"/>
  <c r="M5" i="7" s="1"/>
  <c r="I5" i="7"/>
  <c r="J5" i="7" s="1"/>
  <c r="N5" i="7" s="1"/>
  <c r="E5" i="7"/>
  <c r="B13" i="7" s="1"/>
  <c r="L4" i="7"/>
  <c r="M4" i="7" s="1"/>
  <c r="I4" i="7"/>
  <c r="J4" i="7" s="1"/>
  <c r="N4" i="7" s="1"/>
  <c r="E4" i="7"/>
  <c r="B12" i="7" s="1"/>
  <c r="L3" i="7"/>
  <c r="M3" i="7" s="1"/>
  <c r="I3" i="7"/>
  <c r="J3" i="7" s="1"/>
  <c r="N3" i="7" s="1"/>
  <c r="O3" i="7" s="1"/>
  <c r="E3" i="7"/>
  <c r="B11" i="7" s="1"/>
  <c r="F3" i="7" s="1"/>
  <c r="P3" i="7" s="1"/>
  <c r="A17" i="6"/>
  <c r="I17" i="6" s="1"/>
  <c r="A16" i="6"/>
  <c r="I16" i="6" s="1"/>
  <c r="A15" i="6"/>
  <c r="I15" i="6" s="1"/>
  <c r="A14" i="6"/>
  <c r="I14" i="6" s="1"/>
  <c r="A13" i="6"/>
  <c r="I13" i="6" s="1"/>
  <c r="A12" i="6"/>
  <c r="I12" i="6" s="1"/>
  <c r="A11" i="6"/>
  <c r="I11" i="6" s="1"/>
  <c r="L9" i="6"/>
  <c r="M9" i="6" s="1"/>
  <c r="I9" i="6"/>
  <c r="J9" i="6" s="1"/>
  <c r="N9" i="6" s="1"/>
  <c r="E9" i="6"/>
  <c r="B17" i="6" s="1"/>
  <c r="L8" i="6"/>
  <c r="M8" i="6" s="1"/>
  <c r="I8" i="6"/>
  <c r="J8" i="6" s="1"/>
  <c r="N8" i="6" s="1"/>
  <c r="E8" i="6"/>
  <c r="B16" i="6" s="1"/>
  <c r="L7" i="6"/>
  <c r="M7" i="6" s="1"/>
  <c r="I7" i="6"/>
  <c r="J7" i="6" s="1"/>
  <c r="N7" i="6" s="1"/>
  <c r="E7" i="6"/>
  <c r="B15" i="6" s="1"/>
  <c r="L6" i="6"/>
  <c r="M6" i="6" s="1"/>
  <c r="I6" i="6"/>
  <c r="J6" i="6" s="1"/>
  <c r="N6" i="6" s="1"/>
  <c r="E6" i="6"/>
  <c r="B14" i="6" s="1"/>
  <c r="L5" i="6"/>
  <c r="M5" i="6" s="1"/>
  <c r="I5" i="6"/>
  <c r="J5" i="6" s="1"/>
  <c r="N5" i="6" s="1"/>
  <c r="E5" i="6"/>
  <c r="B13" i="6" s="1"/>
  <c r="L4" i="6"/>
  <c r="M4" i="6" s="1"/>
  <c r="I4" i="6"/>
  <c r="J4" i="6" s="1"/>
  <c r="N4" i="6" s="1"/>
  <c r="E4" i="6"/>
  <c r="B12" i="6" s="1"/>
  <c r="L3" i="6"/>
  <c r="M3" i="6" s="1"/>
  <c r="I3" i="6"/>
  <c r="J3" i="6" s="1"/>
  <c r="N3" i="6" s="1"/>
  <c r="O3" i="6" s="1"/>
  <c r="E3" i="6"/>
  <c r="B11" i="6" s="1"/>
  <c r="F3" i="6" s="1"/>
  <c r="P3" i="6" s="1"/>
  <c r="A17" i="5"/>
  <c r="I17" i="5" s="1"/>
  <c r="A16" i="5"/>
  <c r="I16" i="5" s="1"/>
  <c r="A15" i="5"/>
  <c r="I15" i="5" s="1"/>
  <c r="A14" i="5"/>
  <c r="I14" i="5" s="1"/>
  <c r="A13" i="5"/>
  <c r="I13" i="5" s="1"/>
  <c r="A12" i="5"/>
  <c r="I12" i="5" s="1"/>
  <c r="A11" i="5"/>
  <c r="I11" i="5" s="1"/>
  <c r="L9" i="5"/>
  <c r="M9" i="5" s="1"/>
  <c r="I9" i="5"/>
  <c r="J9" i="5" s="1"/>
  <c r="N9" i="5" s="1"/>
  <c r="E9" i="5"/>
  <c r="B17" i="5" s="1"/>
  <c r="L8" i="5"/>
  <c r="M8" i="5" s="1"/>
  <c r="I8" i="5"/>
  <c r="J8" i="5" s="1"/>
  <c r="N8" i="5" s="1"/>
  <c r="E8" i="5"/>
  <c r="B16" i="5" s="1"/>
  <c r="E7" i="5"/>
  <c r="B15" i="5" s="1"/>
  <c r="L6" i="5"/>
  <c r="M6" i="5" s="1"/>
  <c r="I6" i="5"/>
  <c r="J6" i="5" s="1"/>
  <c r="N6" i="5" s="1"/>
  <c r="E6" i="5"/>
  <c r="B14" i="5" s="1"/>
  <c r="L5" i="5"/>
  <c r="M5" i="5" s="1"/>
  <c r="I5" i="5"/>
  <c r="J5" i="5" s="1"/>
  <c r="N5" i="5" s="1"/>
  <c r="E5" i="5"/>
  <c r="L4" i="5"/>
  <c r="M4" i="5" s="1"/>
  <c r="I4" i="5"/>
  <c r="J4" i="5" s="1"/>
  <c r="N4" i="5" s="1"/>
  <c r="E4" i="5"/>
  <c r="L3" i="5"/>
  <c r="M3" i="5" s="1"/>
  <c r="E3" i="5"/>
  <c r="A17" i="4"/>
  <c r="I17" i="4" s="1"/>
  <c r="A16" i="4"/>
  <c r="I16" i="4" s="1"/>
  <c r="A15" i="4"/>
  <c r="I15" i="4" s="1"/>
  <c r="A14" i="4"/>
  <c r="I14" i="4" s="1"/>
  <c r="A13" i="4"/>
  <c r="I13" i="4" s="1"/>
  <c r="A12" i="4"/>
  <c r="I12" i="4" s="1"/>
  <c r="A11" i="4"/>
  <c r="I11" i="4" s="1"/>
  <c r="L9" i="4"/>
  <c r="M9" i="4" s="1"/>
  <c r="I9" i="4"/>
  <c r="J9" i="4" s="1"/>
  <c r="N9" i="4" s="1"/>
  <c r="E9" i="4"/>
  <c r="B17" i="4" s="1"/>
  <c r="L8" i="4"/>
  <c r="M8" i="4" s="1"/>
  <c r="I8" i="4"/>
  <c r="J8" i="4" s="1"/>
  <c r="N8" i="4" s="1"/>
  <c r="E8" i="4"/>
  <c r="B16" i="4" s="1"/>
  <c r="I7" i="4"/>
  <c r="J7" i="4" s="1"/>
  <c r="E7" i="4"/>
  <c r="B15" i="4" s="1"/>
  <c r="L6" i="4"/>
  <c r="M6" i="4" s="1"/>
  <c r="E6" i="4"/>
  <c r="I5" i="4"/>
  <c r="J5" i="4" s="1"/>
  <c r="E5" i="4"/>
  <c r="L4" i="4"/>
  <c r="M4" i="4" s="1"/>
  <c r="E4" i="4"/>
  <c r="L3" i="4"/>
  <c r="M3" i="4" s="1"/>
  <c r="E3" i="4"/>
  <c r="A17" i="3"/>
  <c r="I17" i="3" s="1"/>
  <c r="A16" i="3"/>
  <c r="I16" i="3" s="1"/>
  <c r="A15" i="3"/>
  <c r="I15" i="3" s="1"/>
  <c r="A14" i="3"/>
  <c r="I14" i="3" s="1"/>
  <c r="A13" i="3"/>
  <c r="I13" i="3" s="1"/>
  <c r="A12" i="3"/>
  <c r="I12" i="3" s="1"/>
  <c r="A11" i="3"/>
  <c r="I11" i="3" s="1"/>
  <c r="L9" i="3"/>
  <c r="M9" i="3" s="1"/>
  <c r="I9" i="3"/>
  <c r="J9" i="3" s="1"/>
  <c r="N9" i="3" s="1"/>
  <c r="E9" i="3"/>
  <c r="B17" i="3" s="1"/>
  <c r="L8" i="3"/>
  <c r="M8" i="3" s="1"/>
  <c r="I8" i="3"/>
  <c r="J8" i="3" s="1"/>
  <c r="N8" i="3" s="1"/>
  <c r="E8" i="3"/>
  <c r="B16" i="3" s="1"/>
  <c r="I7" i="3"/>
  <c r="J7" i="3" s="1"/>
  <c r="E7" i="3"/>
  <c r="B15" i="3" s="1"/>
  <c r="L6" i="3"/>
  <c r="M6" i="3" s="1"/>
  <c r="E6" i="3"/>
  <c r="L5" i="3"/>
  <c r="M5" i="3" s="1"/>
  <c r="E5" i="3"/>
  <c r="L4" i="3"/>
  <c r="M4" i="3" s="1"/>
  <c r="E4" i="3"/>
  <c r="L3" i="3"/>
  <c r="M3" i="3" s="1"/>
  <c r="E3" i="3"/>
  <c r="A17" i="2"/>
  <c r="I17" i="2" s="1"/>
  <c r="A16" i="2"/>
  <c r="I16" i="2" s="1"/>
  <c r="A15" i="2"/>
  <c r="I15" i="2" s="1"/>
  <c r="A14" i="2"/>
  <c r="I14" i="2" s="1"/>
  <c r="A13" i="2"/>
  <c r="I13" i="2" s="1"/>
  <c r="A12" i="2"/>
  <c r="I12" i="2" s="1"/>
  <c r="A11" i="2"/>
  <c r="I11" i="2" s="1"/>
  <c r="L9" i="2"/>
  <c r="M9" i="2" s="1"/>
  <c r="I9" i="2"/>
  <c r="J9" i="2" s="1"/>
  <c r="N9" i="2" s="1"/>
  <c r="E9" i="2"/>
  <c r="B17" i="2" s="1"/>
  <c r="L8" i="2"/>
  <c r="M8" i="2" s="1"/>
  <c r="I8" i="2"/>
  <c r="J8" i="2" s="1"/>
  <c r="N8" i="2" s="1"/>
  <c r="E8" i="2"/>
  <c r="B16" i="2" s="1"/>
  <c r="I7" i="2"/>
  <c r="J7" i="2" s="1"/>
  <c r="E7" i="2"/>
  <c r="B15" i="2" s="1"/>
  <c r="I6" i="2"/>
  <c r="J6" i="2" s="1"/>
  <c r="E6" i="2"/>
  <c r="L5" i="2"/>
  <c r="M5" i="2" s="1"/>
  <c r="I5" i="2"/>
  <c r="J5" i="2" s="1"/>
  <c r="N5" i="2" s="1"/>
  <c r="E5" i="2"/>
  <c r="L4" i="2"/>
  <c r="M4" i="2" s="1"/>
  <c r="I4" i="2"/>
  <c r="J4" i="2" s="1"/>
  <c r="N4" i="2" s="1"/>
  <c r="E4" i="2"/>
  <c r="B12" i="2" s="1"/>
  <c r="L3" i="2"/>
  <c r="M3" i="2" s="1"/>
  <c r="I3" i="2"/>
  <c r="J3" i="2" s="1"/>
  <c r="N3" i="2" s="1"/>
  <c r="E3" i="2"/>
  <c r="B11" i="2" s="1"/>
  <c r="A17" i="1"/>
  <c r="I17" i="1" s="1"/>
  <c r="A16" i="1"/>
  <c r="I16" i="1" s="1"/>
  <c r="A15" i="1"/>
  <c r="I15" i="1" s="1"/>
  <c r="A14" i="1"/>
  <c r="I14" i="1" s="1"/>
  <c r="A13" i="1"/>
  <c r="I13" i="1" s="1"/>
  <c r="A12" i="1"/>
  <c r="I12" i="1" s="1"/>
  <c r="A11" i="1"/>
  <c r="I11" i="1" s="1"/>
  <c r="L9" i="1"/>
  <c r="M9" i="1" s="1"/>
  <c r="I9" i="1"/>
  <c r="J9" i="1" s="1"/>
  <c r="N9" i="1" s="1"/>
  <c r="E9" i="1"/>
  <c r="B17" i="1" s="1"/>
  <c r="L8" i="1"/>
  <c r="M8" i="1" s="1"/>
  <c r="I8" i="1"/>
  <c r="J8" i="1" s="1"/>
  <c r="N8" i="1" s="1"/>
  <c r="E8" i="1"/>
  <c r="B16" i="1" s="1"/>
  <c r="L7" i="1"/>
  <c r="M7" i="1" s="1"/>
  <c r="E7" i="1"/>
  <c r="E6" i="1"/>
  <c r="L5" i="1"/>
  <c r="M5" i="1" s="1"/>
  <c r="E5" i="1"/>
  <c r="L4" i="1"/>
  <c r="M4" i="1" s="1"/>
  <c r="E4" i="1"/>
  <c r="L3" i="1"/>
  <c r="M3" i="1" s="1"/>
  <c r="E3" i="1"/>
  <c r="B11" i="1" l="1"/>
  <c r="L6" i="1"/>
  <c r="M6" i="1" s="1"/>
  <c r="I3" i="1"/>
  <c r="J3" i="1" s="1"/>
  <c r="N3" i="1" s="1"/>
  <c r="B12" i="1"/>
  <c r="I4" i="1"/>
  <c r="J4" i="1" s="1"/>
  <c r="N4" i="1" s="1"/>
  <c r="B13" i="1"/>
  <c r="I5" i="1"/>
  <c r="J5" i="1" s="1"/>
  <c r="N5" i="1" s="1"/>
  <c r="B14" i="1"/>
  <c r="I6" i="1"/>
  <c r="J6" i="1" s="1"/>
  <c r="N6" i="1" s="1"/>
  <c r="B15" i="1"/>
  <c r="I7" i="1"/>
  <c r="J7" i="1" s="1"/>
  <c r="N7" i="1" s="1"/>
  <c r="B13" i="2"/>
  <c r="L7" i="2"/>
  <c r="M7" i="2" s="1"/>
  <c r="B14" i="2"/>
  <c r="L6" i="2"/>
  <c r="M6" i="2" s="1"/>
  <c r="N6" i="2"/>
  <c r="N7" i="2"/>
  <c r="B11" i="3"/>
  <c r="L7" i="3"/>
  <c r="M7" i="3" s="1"/>
  <c r="I3" i="3"/>
  <c r="J3" i="3" s="1"/>
  <c r="N3" i="3" s="1"/>
  <c r="B12" i="3"/>
  <c r="I4" i="3"/>
  <c r="J4" i="3" s="1"/>
  <c r="N4" i="3" s="1"/>
  <c r="B13" i="3"/>
  <c r="I5" i="3"/>
  <c r="J5" i="3" s="1"/>
  <c r="N5" i="3" s="1"/>
  <c r="B14" i="3"/>
  <c r="I6" i="3"/>
  <c r="J6" i="3" s="1"/>
  <c r="N6" i="3" s="1"/>
  <c r="N7" i="3"/>
  <c r="B11" i="4"/>
  <c r="L7" i="4"/>
  <c r="M7" i="4" s="1"/>
  <c r="I3" i="4"/>
  <c r="J3" i="4" s="1"/>
  <c r="N3" i="4" s="1"/>
  <c r="B12" i="4"/>
  <c r="I4" i="4"/>
  <c r="J4" i="4" s="1"/>
  <c r="N4" i="4" s="1"/>
  <c r="B13" i="4"/>
  <c r="L5" i="4"/>
  <c r="M5" i="4" s="1"/>
  <c r="N5" i="4"/>
  <c r="B14" i="4"/>
  <c r="I6" i="4"/>
  <c r="J6" i="4" s="1"/>
  <c r="N6" i="4" s="1"/>
  <c r="N7" i="4"/>
  <c r="B11" i="5"/>
  <c r="I3" i="5"/>
  <c r="J3" i="5" s="1"/>
  <c r="N3" i="5" s="1"/>
  <c r="B12" i="5"/>
  <c r="I7" i="5"/>
  <c r="J7" i="5" s="1"/>
  <c r="B13" i="5"/>
  <c r="L7" i="5"/>
  <c r="M7" i="5" s="1"/>
  <c r="N7" i="5" l="1"/>
  <c r="O3" i="5"/>
  <c r="F3" i="5"/>
  <c r="P3" i="5" s="1"/>
  <c r="O3" i="4"/>
  <c r="F3" i="4"/>
  <c r="P3" i="4" s="1"/>
  <c r="O3" i="3"/>
  <c r="F3" i="3"/>
  <c r="P3" i="3" s="1"/>
  <c r="O3" i="2"/>
  <c r="F3" i="2"/>
  <c r="P3" i="2" s="1"/>
  <c r="O3" i="1"/>
  <c r="F3" i="1"/>
  <c r="P3" i="1" s="1"/>
  <c r="J17" i="9"/>
  <c r="H17" i="9"/>
  <c r="G17" i="9"/>
  <c r="L17" i="9"/>
  <c r="M17" i="9"/>
  <c r="J16" i="9"/>
  <c r="H16" i="9"/>
  <c r="G16" i="9"/>
  <c r="L16" i="9"/>
  <c r="M16" i="9"/>
  <c r="J15" i="9"/>
  <c r="H15" i="9"/>
  <c r="G15" i="9"/>
  <c r="L15" i="9"/>
  <c r="M15" i="9"/>
  <c r="J14" i="9"/>
  <c r="H14" i="9"/>
  <c r="G14" i="9"/>
  <c r="L14" i="9"/>
  <c r="M14" i="9"/>
  <c r="J13" i="9"/>
  <c r="H13" i="9"/>
  <c r="G13" i="9"/>
  <c r="L13" i="9"/>
  <c r="M13" i="9"/>
  <c r="J12" i="9"/>
  <c r="H12" i="9"/>
  <c r="G12" i="9"/>
  <c r="L12" i="9"/>
  <c r="M12" i="9"/>
  <c r="J11" i="9"/>
  <c r="H11" i="9"/>
  <c r="G11" i="9"/>
  <c r="L11" i="9"/>
  <c r="M11" i="9"/>
  <c r="C11" i="9"/>
  <c r="J17" i="8"/>
  <c r="H17" i="8"/>
  <c r="G17" i="8"/>
  <c r="L17" i="8"/>
  <c r="M17" i="8"/>
  <c r="J16" i="8"/>
  <c r="H16" i="8"/>
  <c r="G16" i="8"/>
  <c r="L16" i="8"/>
  <c r="M16" i="8"/>
  <c r="J15" i="8"/>
  <c r="H15" i="8"/>
  <c r="G15" i="8"/>
  <c r="L15" i="8"/>
  <c r="M15" i="8"/>
  <c r="J14" i="8"/>
  <c r="H14" i="8"/>
  <c r="G14" i="8"/>
  <c r="L14" i="8"/>
  <c r="M14" i="8"/>
  <c r="J13" i="8"/>
  <c r="H13" i="8"/>
  <c r="G13" i="8"/>
  <c r="L13" i="8"/>
  <c r="M13" i="8"/>
  <c r="J12" i="8"/>
  <c r="H12" i="8"/>
  <c r="G12" i="8"/>
  <c r="L12" i="8"/>
  <c r="M12" i="8"/>
  <c r="J11" i="8"/>
  <c r="H11" i="8"/>
  <c r="G11" i="8"/>
  <c r="L11" i="8"/>
  <c r="M11" i="8"/>
  <c r="C11" i="8"/>
  <c r="J17" i="7"/>
  <c r="H17" i="7"/>
  <c r="G17" i="7"/>
  <c r="L17" i="7"/>
  <c r="M17" i="7"/>
  <c r="J16" i="7"/>
  <c r="H16" i="7"/>
  <c r="G16" i="7"/>
  <c r="L16" i="7"/>
  <c r="M16" i="7"/>
  <c r="J15" i="7"/>
  <c r="H15" i="7"/>
  <c r="G15" i="7"/>
  <c r="L15" i="7"/>
  <c r="M15" i="7"/>
  <c r="J14" i="7"/>
  <c r="H14" i="7"/>
  <c r="G14" i="7"/>
  <c r="L14" i="7"/>
  <c r="M14" i="7"/>
  <c r="J13" i="7"/>
  <c r="H13" i="7"/>
  <c r="G13" i="7"/>
  <c r="L13" i="7"/>
  <c r="M13" i="7"/>
  <c r="J12" i="7"/>
  <c r="H12" i="7"/>
  <c r="G12" i="7"/>
  <c r="L12" i="7"/>
  <c r="M12" i="7"/>
  <c r="J11" i="7"/>
  <c r="H11" i="7"/>
  <c r="G11" i="7"/>
  <c r="L11" i="7"/>
  <c r="M11" i="7"/>
  <c r="C11" i="7"/>
  <c r="J17" i="6"/>
  <c r="H17" i="6"/>
  <c r="G17" i="6"/>
  <c r="L17" i="6"/>
  <c r="M17" i="6"/>
  <c r="J16" i="6"/>
  <c r="H16" i="6"/>
  <c r="G16" i="6"/>
  <c r="L16" i="6"/>
  <c r="M16" i="6"/>
  <c r="J15" i="6"/>
  <c r="H15" i="6"/>
  <c r="G15" i="6"/>
  <c r="L15" i="6"/>
  <c r="M15" i="6"/>
  <c r="J14" i="6"/>
  <c r="H14" i="6"/>
  <c r="G14" i="6"/>
  <c r="L14" i="6"/>
  <c r="M14" i="6"/>
  <c r="J13" i="6"/>
  <c r="H13" i="6"/>
  <c r="G13" i="6"/>
  <c r="L13" i="6"/>
  <c r="M13" i="6"/>
  <c r="J12" i="6"/>
  <c r="H12" i="6"/>
  <c r="G12" i="6"/>
  <c r="L12" i="6"/>
  <c r="M12" i="6"/>
  <c r="J11" i="6"/>
  <c r="H11" i="6"/>
  <c r="G11" i="6"/>
  <c r="L11" i="6"/>
  <c r="M11" i="6"/>
  <c r="C11" i="6"/>
  <c r="J17" i="5"/>
  <c r="H17" i="5"/>
  <c r="G17" i="5"/>
  <c r="L17" i="5"/>
  <c r="M17" i="5"/>
  <c r="J16" i="5"/>
  <c r="H16" i="5"/>
  <c r="G16" i="5"/>
  <c r="L16" i="5"/>
  <c r="M16" i="5"/>
  <c r="J15" i="5"/>
  <c r="H15" i="5"/>
  <c r="G15" i="5"/>
  <c r="L15" i="5"/>
  <c r="M15" i="5"/>
  <c r="J14" i="5"/>
  <c r="H14" i="5"/>
  <c r="G14" i="5"/>
  <c r="L14" i="5"/>
  <c r="M14" i="5"/>
  <c r="J13" i="5"/>
  <c r="H13" i="5"/>
  <c r="G13" i="5"/>
  <c r="L13" i="5"/>
  <c r="M13" i="5"/>
  <c r="J12" i="5"/>
  <c r="H12" i="5"/>
  <c r="G12" i="5"/>
  <c r="L12" i="5"/>
  <c r="M12" i="5"/>
  <c r="J11" i="5"/>
  <c r="H11" i="5"/>
  <c r="G11" i="5"/>
  <c r="L11" i="5"/>
  <c r="M11" i="5"/>
  <c r="C11" i="5"/>
  <c r="J17" i="4"/>
  <c r="H17" i="4"/>
  <c r="G17" i="4"/>
  <c r="L17" i="4"/>
  <c r="M17" i="4"/>
  <c r="J16" i="4"/>
  <c r="H16" i="4"/>
  <c r="G16" i="4"/>
  <c r="L16" i="4"/>
  <c r="M16" i="4"/>
  <c r="J15" i="4"/>
  <c r="H15" i="4"/>
  <c r="G15" i="4"/>
  <c r="L15" i="4"/>
  <c r="M15" i="4"/>
  <c r="J14" i="4"/>
  <c r="H14" i="4"/>
  <c r="G14" i="4"/>
  <c r="L14" i="4"/>
  <c r="M14" i="4"/>
  <c r="J13" i="4"/>
  <c r="H13" i="4"/>
  <c r="G13" i="4"/>
  <c r="L13" i="4"/>
  <c r="M13" i="4"/>
  <c r="J12" i="4"/>
  <c r="H12" i="4"/>
  <c r="G12" i="4"/>
  <c r="L12" i="4"/>
  <c r="M12" i="4"/>
  <c r="J11" i="4"/>
  <c r="H11" i="4"/>
  <c r="G11" i="4"/>
  <c r="L11" i="4"/>
  <c r="M11" i="4"/>
  <c r="C11" i="4"/>
  <c r="J17" i="3"/>
  <c r="H17" i="3"/>
  <c r="G17" i="3"/>
  <c r="L17" i="3"/>
  <c r="M17" i="3"/>
  <c r="J16" i="3"/>
  <c r="H16" i="3"/>
  <c r="G16" i="3"/>
  <c r="L16" i="3"/>
  <c r="M16" i="3"/>
  <c r="J15" i="3"/>
  <c r="H15" i="3"/>
  <c r="G15" i="3"/>
  <c r="L15" i="3"/>
  <c r="M15" i="3"/>
  <c r="J14" i="3"/>
  <c r="H14" i="3"/>
  <c r="G14" i="3"/>
  <c r="L14" i="3"/>
  <c r="M14" i="3"/>
  <c r="J13" i="3"/>
  <c r="H13" i="3"/>
  <c r="G13" i="3"/>
  <c r="L13" i="3"/>
  <c r="M13" i="3"/>
  <c r="J12" i="3"/>
  <c r="H12" i="3"/>
  <c r="G12" i="3"/>
  <c r="L12" i="3"/>
  <c r="M12" i="3"/>
  <c r="J11" i="3"/>
  <c r="H11" i="3"/>
  <c r="G11" i="3"/>
  <c r="L11" i="3"/>
  <c r="M11" i="3"/>
  <c r="C11" i="3"/>
  <c r="J17" i="2"/>
  <c r="H17" i="2"/>
  <c r="G17" i="2"/>
  <c r="L17" i="2"/>
  <c r="M17" i="2"/>
  <c r="J16" i="2"/>
  <c r="H16" i="2"/>
  <c r="G16" i="2"/>
  <c r="L16" i="2"/>
  <c r="M16" i="2"/>
  <c r="J15" i="2"/>
  <c r="H15" i="2"/>
  <c r="G15" i="2"/>
  <c r="L15" i="2"/>
  <c r="M15" i="2"/>
  <c r="J14" i="2"/>
  <c r="H14" i="2"/>
  <c r="G14" i="2"/>
  <c r="L14" i="2"/>
  <c r="M14" i="2"/>
  <c r="J13" i="2"/>
  <c r="H13" i="2"/>
  <c r="G13" i="2"/>
  <c r="L13" i="2"/>
  <c r="M13" i="2"/>
  <c r="J12" i="2"/>
  <c r="H12" i="2"/>
  <c r="G12" i="2"/>
  <c r="L12" i="2"/>
  <c r="M12" i="2"/>
  <c r="J11" i="2"/>
  <c r="H11" i="2"/>
  <c r="G11" i="2"/>
  <c r="L11" i="2"/>
  <c r="M11" i="2"/>
  <c r="C11" i="2"/>
  <c r="J17" i="1"/>
  <c r="H17" i="1"/>
  <c r="G17" i="1"/>
  <c r="L17" i="1"/>
  <c r="M17" i="1"/>
  <c r="J16" i="1"/>
  <c r="H16" i="1"/>
  <c r="G16" i="1"/>
  <c r="L16" i="1"/>
  <c r="M16" i="1"/>
  <c r="J15" i="1"/>
  <c r="H15" i="1"/>
  <c r="G15" i="1"/>
  <c r="L15" i="1"/>
  <c r="M15" i="1"/>
  <c r="J14" i="1"/>
  <c r="H14" i="1"/>
  <c r="G14" i="1"/>
  <c r="L14" i="1"/>
  <c r="M14" i="1"/>
  <c r="J13" i="1"/>
  <c r="H13" i="1"/>
  <c r="G13" i="1"/>
  <c r="L13" i="1"/>
  <c r="M13" i="1"/>
  <c r="J12" i="1"/>
  <c r="H12" i="1"/>
  <c r="G12" i="1"/>
  <c r="L12" i="1"/>
  <c r="M12" i="1"/>
  <c r="J11" i="1"/>
  <c r="H11" i="1"/>
  <c r="G11" i="1"/>
  <c r="L11" i="1"/>
  <c r="M11" i="1"/>
  <c r="C11" i="1"/>
</calcChain>
</file>

<file path=xl/sharedStrings.xml><?xml version="1.0" encoding="utf-8"?>
<sst xmlns="http://schemas.openxmlformats.org/spreadsheetml/2006/main" count="243" uniqueCount="24">
  <si>
    <t>輸入數據(打V都要)</t>
  </si>
  <si>
    <t>V</t>
  </si>
  <si>
    <t>R</t>
  </si>
  <si>
    <r>
      <t>θ</t>
    </r>
    <r>
      <rPr>
        <b/>
        <sz val="18"/>
        <color theme="1"/>
        <rFont val="Calibri"/>
      </rPr>
      <t>1</t>
    </r>
  </si>
  <si>
    <r>
      <t>θ</t>
    </r>
    <r>
      <rPr>
        <b/>
        <sz val="18"/>
        <color theme="1"/>
        <rFont val="Calibri"/>
      </rPr>
      <t>2</t>
    </r>
  </si>
  <si>
    <r>
      <t>θ</t>
    </r>
    <r>
      <rPr>
        <b/>
        <sz val="18"/>
        <color theme="1"/>
        <rFont val="Calibri"/>
      </rPr>
      <t>3</t>
    </r>
  </si>
  <si>
    <t>Θave</t>
  </si>
  <si>
    <t>斜率</t>
  </si>
  <si>
    <t>r1</t>
  </si>
  <si>
    <r>
      <t>θ</t>
    </r>
    <r>
      <rPr>
        <b/>
        <sz val="18"/>
        <color theme="1"/>
        <rFont val="新細明體"/>
      </rPr>
      <t>1</t>
    </r>
  </si>
  <si>
    <r>
      <rPr>
        <b/>
        <sz val="18"/>
        <color theme="1"/>
        <rFont val="新細明體"/>
      </rPr>
      <t>tan</t>
    </r>
    <r>
      <rPr>
        <b/>
        <sz val="18"/>
        <color theme="1"/>
        <rFont val="Calibri"/>
      </rPr>
      <t>θ</t>
    </r>
    <r>
      <rPr>
        <b/>
        <sz val="18"/>
        <color theme="1"/>
        <rFont val="新細明體"/>
      </rPr>
      <t>1</t>
    </r>
  </si>
  <si>
    <t>r2</t>
  </si>
  <si>
    <r>
      <t>θ</t>
    </r>
    <r>
      <rPr>
        <b/>
        <sz val="18"/>
        <color theme="1"/>
        <rFont val="新細明體"/>
      </rPr>
      <t>2</t>
    </r>
  </si>
  <si>
    <r>
      <rPr>
        <b/>
        <sz val="18"/>
        <color theme="1"/>
        <rFont val="新細明體"/>
      </rPr>
      <t>tan</t>
    </r>
    <r>
      <rPr>
        <b/>
        <sz val="18"/>
        <color theme="1"/>
        <rFont val="Calibri"/>
      </rPr>
      <t>θ</t>
    </r>
    <r>
      <rPr>
        <b/>
        <sz val="18"/>
        <color theme="1"/>
        <rFont val="新細明體"/>
      </rPr>
      <t>2</t>
    </r>
  </si>
  <si>
    <t>n</t>
  </si>
  <si>
    <t>average</t>
  </si>
  <si>
    <t>%</t>
  </si>
  <si>
    <t>X</t>
  </si>
  <si>
    <t>Y</t>
  </si>
  <si>
    <t>r</t>
  </si>
  <si>
    <t>a</t>
  </si>
  <si>
    <t>b</t>
  </si>
  <si>
    <t>去logy</t>
  </si>
  <si>
    <t>去tan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</si>
</sst>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6">
    <font>
      <sz val="12"/>
      <color theme="1"/>
      <name val="Arial"/>
    </font>
    <font>
      <b/>
      <sz val="18"/>
      <color theme="1"/>
      <name val="Calibri"/>
    </font>
    <font>
      <b/>
      <sz val="18"/>
      <color theme="1"/>
      <name val="MingLiu"/>
    </font>
    <font>
      <b/>
      <sz val="18"/>
      <color rgb="FF444444"/>
      <name val="Calibri"/>
    </font>
    <font>
      <b/>
      <sz val="18"/>
      <color theme="1"/>
      <name val="Arial"/>
    </font>
    <font>
      <b/>
      <sz val="18"/>
      <color theme="1"/>
      <name val="新細明體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177" fontId="1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45">
    <dxf>
      <font>
        <color rgb="FFFFFF0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C00000"/>
          <bgColor rgb="FFC00000"/>
        </patternFill>
      </fill>
    </dxf>
    <dxf>
      <font>
        <color theme="0"/>
      </font>
      <fill>
        <patternFill patternType="solid">
          <fgColor rgb="FF833C0B"/>
          <bgColor rgb="FF833C0B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FFFF00"/>
      </font>
      <fill>
        <patternFill patternType="solid">
          <fgColor rgb="FF2E75B5"/>
          <bgColor rgb="FF2E75B5"/>
        </patternFill>
      </fill>
    </dxf>
    <dxf>
      <font>
        <color rgb="FF7030A0"/>
      </font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C00000"/>
          <bgColor rgb="FFC00000"/>
        </patternFill>
      </fill>
    </dxf>
    <dxf>
      <font>
        <color theme="0"/>
      </font>
      <fill>
        <patternFill patternType="solid">
          <fgColor rgb="FF833C0B"/>
          <bgColor rgb="FF833C0B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FFFF00"/>
      </font>
      <fill>
        <patternFill patternType="solid">
          <fgColor rgb="FF2E75B5"/>
          <bgColor rgb="FF2E75B5"/>
        </patternFill>
      </fill>
    </dxf>
    <dxf>
      <font>
        <color rgb="FF7030A0"/>
      </font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C00000"/>
          <bgColor rgb="FFC00000"/>
        </patternFill>
      </fill>
    </dxf>
    <dxf>
      <font>
        <color theme="0"/>
      </font>
      <fill>
        <patternFill patternType="solid">
          <fgColor rgb="FF833C0B"/>
          <bgColor rgb="FF833C0B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FFFF00"/>
      </font>
      <fill>
        <patternFill patternType="solid">
          <fgColor rgb="FF2E75B5"/>
          <bgColor rgb="FF2E75B5"/>
        </patternFill>
      </fill>
    </dxf>
    <dxf>
      <font>
        <color rgb="FF7030A0"/>
      </font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C00000"/>
          <bgColor rgb="FFC00000"/>
        </patternFill>
      </fill>
    </dxf>
    <dxf>
      <font>
        <color theme="0"/>
      </font>
      <fill>
        <patternFill patternType="solid">
          <fgColor rgb="FF833C0B"/>
          <bgColor rgb="FF833C0B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FFFF00"/>
      </font>
      <fill>
        <patternFill patternType="solid">
          <fgColor rgb="FF2E75B5"/>
          <bgColor rgb="FF2E75B5"/>
        </patternFill>
      </fill>
    </dxf>
    <dxf>
      <font>
        <color rgb="FF7030A0"/>
      </font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C00000"/>
          <bgColor rgb="FFC00000"/>
        </patternFill>
      </fill>
    </dxf>
    <dxf>
      <font>
        <color theme="0"/>
      </font>
      <fill>
        <patternFill patternType="solid">
          <fgColor rgb="FF833C0B"/>
          <bgColor rgb="FF833C0B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FFFF00"/>
      </font>
      <fill>
        <patternFill patternType="solid">
          <fgColor rgb="FF2E75B5"/>
          <bgColor rgb="FF2E75B5"/>
        </patternFill>
      </fill>
    </dxf>
    <dxf>
      <font>
        <color rgb="FF7030A0"/>
      </font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C00000"/>
          <bgColor rgb="FFC00000"/>
        </patternFill>
      </fill>
    </dxf>
    <dxf>
      <font>
        <color theme="0"/>
      </font>
      <fill>
        <patternFill patternType="solid">
          <fgColor rgb="FF833C0B"/>
          <bgColor rgb="FF833C0B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FFFF00"/>
      </font>
      <fill>
        <patternFill patternType="solid">
          <fgColor rgb="FF2E75B5"/>
          <bgColor rgb="FF2E75B5"/>
        </patternFill>
      </fill>
    </dxf>
    <dxf>
      <font>
        <color rgb="FF7030A0"/>
      </font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C00000"/>
          <bgColor rgb="FFC00000"/>
        </patternFill>
      </fill>
    </dxf>
    <dxf>
      <font>
        <color theme="0"/>
      </font>
      <fill>
        <patternFill patternType="solid">
          <fgColor rgb="FF833C0B"/>
          <bgColor rgb="FF833C0B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FFFF00"/>
      </font>
      <fill>
        <patternFill patternType="solid">
          <fgColor rgb="FF2E75B5"/>
          <bgColor rgb="FF2E75B5"/>
        </patternFill>
      </fill>
    </dxf>
    <dxf>
      <font>
        <color rgb="FF7030A0"/>
      </font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C00000"/>
          <bgColor rgb="FFC00000"/>
        </patternFill>
      </fill>
    </dxf>
    <dxf>
      <font>
        <color theme="0"/>
      </font>
      <fill>
        <patternFill patternType="solid">
          <fgColor rgb="FF833C0B"/>
          <bgColor rgb="FF833C0B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FFFF00"/>
      </font>
      <fill>
        <patternFill patternType="solid">
          <fgColor rgb="FF2E75B5"/>
          <bgColor rgb="FF2E75B5"/>
        </patternFill>
      </fill>
    </dxf>
    <dxf>
      <font>
        <color rgb="FF7030A0"/>
      </font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0070C0"/>
          <bgColor rgb="FF0070C0"/>
        </patternFill>
      </fill>
    </dxf>
    <dxf>
      <font>
        <color theme="0"/>
      </font>
      <fill>
        <patternFill patternType="solid">
          <fgColor rgb="FFC00000"/>
          <bgColor rgb="FFC00000"/>
        </patternFill>
      </fill>
    </dxf>
    <dxf>
      <font>
        <color theme="0"/>
      </font>
      <fill>
        <patternFill patternType="solid">
          <fgColor rgb="FF833C0B"/>
          <bgColor rgb="FF833C0B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FFFF00"/>
      </font>
      <fill>
        <patternFill patternType="solid">
          <fgColor rgb="FF2E75B5"/>
          <bgColor rgb="FF2E75B5"/>
        </patternFill>
      </fill>
    </dxf>
    <dxf>
      <font>
        <color rgb="FF7030A0"/>
      </font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(Y)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'A03'!$A$11:$A$17</c:f>
              <c:numCache>
                <c:formatCode>General</c:formatCode>
                <c:ptCount val="7"/>
                <c:pt idx="0">
                  <c:v>0.77815125038364363</c:v>
                </c:pt>
                <c:pt idx="1">
                  <c:v>0.90308998699194354</c:v>
                </c:pt>
                <c:pt idx="2">
                  <c:v>1</c:v>
                </c:pt>
                <c:pt idx="3">
                  <c:v>1.0791812460476249</c:v>
                </c:pt>
                <c:pt idx="4">
                  <c:v>1.146128035678238</c:v>
                </c:pt>
                <c:pt idx="5">
                  <c:v>1.2041199826559248</c:v>
                </c:pt>
                <c:pt idx="6">
                  <c:v>1.255272505103306</c:v>
                </c:pt>
              </c:numCache>
            </c:numRef>
          </c:xVal>
          <c:yVal>
            <c:numRef>
              <c:f>'A03'!$B$11:$B$17</c:f>
              <c:numCache>
                <c:formatCode>General</c:formatCode>
                <c:ptCount val="7"/>
                <c:pt idx="0">
                  <c:v>1.536151364468356</c:v>
                </c:pt>
                <c:pt idx="1">
                  <c:v>1.2347535232665714</c:v>
                </c:pt>
                <c:pt idx="2">
                  <c:v>1.0033756927326543</c:v>
                </c:pt>
                <c:pt idx="3">
                  <c:v>0.87091319173908255</c:v>
                </c:pt>
                <c:pt idx="4">
                  <c:v>0.81694050014085062</c:v>
                </c:pt>
                <c:pt idx="5">
                  <c:v>0.68511487656572412</c:v>
                </c:pt>
                <c:pt idx="6">
                  <c:v>0.50570115701330931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0C-4D2D-8FDC-94C0D2492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572902"/>
        <c:axId val="921973110"/>
      </c:scatterChart>
      <c:valAx>
        <c:axId val="13465729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1973110"/>
        <c:crosses val="autoZero"/>
        <c:crossBetween val="midCat"/>
      </c:valAx>
      <c:valAx>
        <c:axId val="9219731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4657290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(Y)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'A03'!$A$11:$A$17</c:f>
              <c:numCache>
                <c:formatCode>General</c:formatCode>
                <c:ptCount val="7"/>
                <c:pt idx="0">
                  <c:v>0.77815125038364363</c:v>
                </c:pt>
                <c:pt idx="1">
                  <c:v>0.90308998699194354</c:v>
                </c:pt>
                <c:pt idx="2">
                  <c:v>1</c:v>
                </c:pt>
                <c:pt idx="3">
                  <c:v>1.0791812460476249</c:v>
                </c:pt>
                <c:pt idx="4">
                  <c:v>1.146128035678238</c:v>
                </c:pt>
                <c:pt idx="5">
                  <c:v>1.2041199826559248</c:v>
                </c:pt>
                <c:pt idx="6">
                  <c:v>1.255272505103306</c:v>
                </c:pt>
              </c:numCache>
            </c:numRef>
          </c:xVal>
          <c:yVal>
            <c:numRef>
              <c:f>'A03'!$B$11:$B$17</c:f>
              <c:numCache>
                <c:formatCode>General</c:formatCode>
                <c:ptCount val="7"/>
                <c:pt idx="0">
                  <c:v>1.536151364468356</c:v>
                </c:pt>
                <c:pt idx="1">
                  <c:v>1.2347535232665714</c:v>
                </c:pt>
                <c:pt idx="2">
                  <c:v>1.0033756927326543</c:v>
                </c:pt>
                <c:pt idx="3">
                  <c:v>0.87091319173908255</c:v>
                </c:pt>
                <c:pt idx="4">
                  <c:v>0.81694050014085062</c:v>
                </c:pt>
                <c:pt idx="5">
                  <c:v>0.68511487656572412</c:v>
                </c:pt>
                <c:pt idx="6">
                  <c:v>0.50570115701330931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15-48AF-9495-E38A915A0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913696"/>
        <c:axId val="1229371033"/>
      </c:scatterChart>
      <c:valAx>
        <c:axId val="934913696"/>
        <c:scaling>
          <c:orientation val="minMax"/>
          <c:min val="0.9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9371033"/>
        <c:crosses val="autoZero"/>
        <c:crossBetween val="midCat"/>
      </c:valAx>
      <c:valAx>
        <c:axId val="1229371033"/>
        <c:scaling>
          <c:orientation val="minMax"/>
          <c:min val="0.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34913696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(Y)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「A03」的副本!$A$11:$A$17</c:f>
              <c:numCache>
                <c:formatCode>General</c:formatCode>
                <c:ptCount val="7"/>
                <c:pt idx="0">
                  <c:v>0.77815125038364363</c:v>
                </c:pt>
                <c:pt idx="1">
                  <c:v>0.90308998699194354</c:v>
                </c:pt>
                <c:pt idx="2">
                  <c:v>1</c:v>
                </c:pt>
                <c:pt idx="3">
                  <c:v>1.0791812460476249</c:v>
                </c:pt>
                <c:pt idx="4">
                  <c:v>1.146128035678238</c:v>
                </c:pt>
                <c:pt idx="5">
                  <c:v>1.2041199826559248</c:v>
                </c:pt>
                <c:pt idx="6">
                  <c:v>1.255272505103306</c:v>
                </c:pt>
              </c:numCache>
            </c:numRef>
          </c:xVal>
          <c:yVal>
            <c:numRef>
              <c:f>「A03」的副本!$B$11:$B$17</c:f>
              <c:numCache>
                <c:formatCode>General</c:formatCode>
                <c:ptCount val="7"/>
                <c:pt idx="0">
                  <c:v>1.536151364468356</c:v>
                </c:pt>
                <c:pt idx="1">
                  <c:v>1.2347535232665714</c:v>
                </c:pt>
                <c:pt idx="2">
                  <c:v>1.0033756927326543</c:v>
                </c:pt>
                <c:pt idx="3">
                  <c:v>0.87091319173908255</c:v>
                </c:pt>
                <c:pt idx="4">
                  <c:v>0.81694050014085062</c:v>
                </c:pt>
                <c:pt idx="5">
                  <c:v>0.68511487656572412</c:v>
                </c:pt>
                <c:pt idx="6">
                  <c:v>0.50570115701330931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0E-4FD4-B181-A5A54134D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536298"/>
        <c:axId val="659325997"/>
      </c:scatterChart>
      <c:valAx>
        <c:axId val="18735362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59325997"/>
        <c:crosses val="autoZero"/>
        <c:crossBetween val="midCat"/>
      </c:valAx>
      <c:valAx>
        <c:axId val="6593259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73536298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(Y)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「A03」的副本!$A$11:$A$17</c:f>
              <c:numCache>
                <c:formatCode>General</c:formatCode>
                <c:ptCount val="7"/>
                <c:pt idx="0">
                  <c:v>0.77815125038364363</c:v>
                </c:pt>
                <c:pt idx="1">
                  <c:v>0.90308998699194354</c:v>
                </c:pt>
                <c:pt idx="2">
                  <c:v>1</c:v>
                </c:pt>
                <c:pt idx="3">
                  <c:v>1.0791812460476249</c:v>
                </c:pt>
                <c:pt idx="4">
                  <c:v>1.146128035678238</c:v>
                </c:pt>
                <c:pt idx="5">
                  <c:v>1.2041199826559248</c:v>
                </c:pt>
                <c:pt idx="6">
                  <c:v>1.255272505103306</c:v>
                </c:pt>
              </c:numCache>
            </c:numRef>
          </c:xVal>
          <c:yVal>
            <c:numRef>
              <c:f>「A03」的副本!$B$11:$B$17</c:f>
              <c:numCache>
                <c:formatCode>General</c:formatCode>
                <c:ptCount val="7"/>
                <c:pt idx="0">
                  <c:v>1.536151364468356</c:v>
                </c:pt>
                <c:pt idx="1">
                  <c:v>1.2347535232665714</c:v>
                </c:pt>
                <c:pt idx="2">
                  <c:v>1.0033756927326543</c:v>
                </c:pt>
                <c:pt idx="3">
                  <c:v>0.87091319173908255</c:v>
                </c:pt>
                <c:pt idx="4">
                  <c:v>0.81694050014085062</c:v>
                </c:pt>
                <c:pt idx="5">
                  <c:v>0.68511487656572412</c:v>
                </c:pt>
                <c:pt idx="6">
                  <c:v>0.50570115701330931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6E-4E6C-945C-AC817D32A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363522"/>
        <c:axId val="2073223558"/>
      </c:scatterChart>
      <c:valAx>
        <c:axId val="1575363522"/>
        <c:scaling>
          <c:orientation val="minMax"/>
          <c:min val="0.9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73223558"/>
        <c:crosses val="autoZero"/>
        <c:crossBetween val="midCat"/>
      </c:valAx>
      <c:valAx>
        <c:axId val="2073223558"/>
        <c:scaling>
          <c:orientation val="minMax"/>
          <c:min val="0.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7536352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(Y)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'A03 (2)'!$A$11:$A$17</c:f>
              <c:numCache>
                <c:formatCode>General</c:formatCode>
                <c:ptCount val="7"/>
                <c:pt idx="0">
                  <c:v>0.77815125038364363</c:v>
                </c:pt>
                <c:pt idx="1">
                  <c:v>0.90308998699194354</c:v>
                </c:pt>
                <c:pt idx="2">
                  <c:v>1</c:v>
                </c:pt>
                <c:pt idx="3">
                  <c:v>1.0791812460476249</c:v>
                </c:pt>
                <c:pt idx="4">
                  <c:v>1.146128035678238</c:v>
                </c:pt>
                <c:pt idx="5">
                  <c:v>1.2041199826559248</c:v>
                </c:pt>
                <c:pt idx="6">
                  <c:v>1.255272505103306</c:v>
                </c:pt>
              </c:numCache>
            </c:numRef>
          </c:xVal>
          <c:yVal>
            <c:numRef>
              <c:f>'A03 (2)'!$B$11:$B$17</c:f>
              <c:numCache>
                <c:formatCode>General</c:formatCode>
                <c:ptCount val="7"/>
                <c:pt idx="0">
                  <c:v>1.536151364468356</c:v>
                </c:pt>
                <c:pt idx="1">
                  <c:v>1.2347535232665714</c:v>
                </c:pt>
                <c:pt idx="2">
                  <c:v>1.0033756927326543</c:v>
                </c:pt>
                <c:pt idx="3">
                  <c:v>0.87091319173908255</c:v>
                </c:pt>
                <c:pt idx="4">
                  <c:v>0.81694050014085062</c:v>
                </c:pt>
                <c:pt idx="5">
                  <c:v>0.68511487656572412</c:v>
                </c:pt>
                <c:pt idx="6">
                  <c:v>0.50570115701330931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02-4EE7-AEC6-803BC2361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643513"/>
        <c:axId val="1919048950"/>
      </c:scatterChart>
      <c:valAx>
        <c:axId val="18066435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9048950"/>
        <c:crosses val="autoZero"/>
        <c:crossBetween val="midCat"/>
      </c:valAx>
      <c:valAx>
        <c:axId val="19190489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0664351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(Y)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'A03 (2)'!$A$11:$A$17</c:f>
              <c:numCache>
                <c:formatCode>General</c:formatCode>
                <c:ptCount val="7"/>
                <c:pt idx="0">
                  <c:v>0.77815125038364363</c:v>
                </c:pt>
                <c:pt idx="1">
                  <c:v>0.90308998699194354</c:v>
                </c:pt>
                <c:pt idx="2">
                  <c:v>1</c:v>
                </c:pt>
                <c:pt idx="3">
                  <c:v>1.0791812460476249</c:v>
                </c:pt>
                <c:pt idx="4">
                  <c:v>1.146128035678238</c:v>
                </c:pt>
                <c:pt idx="5">
                  <c:v>1.2041199826559248</c:v>
                </c:pt>
                <c:pt idx="6">
                  <c:v>1.255272505103306</c:v>
                </c:pt>
              </c:numCache>
            </c:numRef>
          </c:xVal>
          <c:yVal>
            <c:numRef>
              <c:f>'A03 (2)'!$B$11:$B$17</c:f>
              <c:numCache>
                <c:formatCode>General</c:formatCode>
                <c:ptCount val="7"/>
                <c:pt idx="0">
                  <c:v>1.536151364468356</c:v>
                </c:pt>
                <c:pt idx="1">
                  <c:v>1.2347535232665714</c:v>
                </c:pt>
                <c:pt idx="2">
                  <c:v>1.0033756927326543</c:v>
                </c:pt>
                <c:pt idx="3">
                  <c:v>0.87091319173908255</c:v>
                </c:pt>
                <c:pt idx="4">
                  <c:v>0.81694050014085062</c:v>
                </c:pt>
                <c:pt idx="5">
                  <c:v>0.68511487656572412</c:v>
                </c:pt>
                <c:pt idx="6">
                  <c:v>0.50570115701330931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E5-406E-A971-69DCA6941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272491"/>
        <c:axId val="1794047146"/>
      </c:scatterChart>
      <c:valAx>
        <c:axId val="1895272491"/>
        <c:scaling>
          <c:orientation val="minMax"/>
          <c:min val="0.9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94047146"/>
        <c:crosses val="autoZero"/>
        <c:crossBetween val="midCat"/>
      </c:valAx>
      <c:valAx>
        <c:axId val="1794047146"/>
        <c:scaling>
          <c:orientation val="minMax"/>
          <c:min val="0.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95272491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(Y)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'A03 (3)'!$A$11:$A$17</c:f>
              <c:numCache>
                <c:formatCode>General</c:formatCode>
                <c:ptCount val="7"/>
                <c:pt idx="0">
                  <c:v>0.77815125038364363</c:v>
                </c:pt>
                <c:pt idx="1">
                  <c:v>0.90308998699194354</c:v>
                </c:pt>
                <c:pt idx="2">
                  <c:v>1</c:v>
                </c:pt>
                <c:pt idx="3">
                  <c:v>1.0791812460476249</c:v>
                </c:pt>
                <c:pt idx="4">
                  <c:v>1.146128035678238</c:v>
                </c:pt>
                <c:pt idx="5">
                  <c:v>1.2041199826559248</c:v>
                </c:pt>
                <c:pt idx="6">
                  <c:v>1.255272505103306</c:v>
                </c:pt>
              </c:numCache>
            </c:numRef>
          </c:xVal>
          <c:yVal>
            <c:numRef>
              <c:f>'A03 (3)'!$B$11:$B$17</c:f>
              <c:numCache>
                <c:formatCode>General</c:formatCode>
                <c:ptCount val="7"/>
                <c:pt idx="0">
                  <c:v>1.536151364468356</c:v>
                </c:pt>
                <c:pt idx="1">
                  <c:v>1.2347535232665714</c:v>
                </c:pt>
                <c:pt idx="2">
                  <c:v>1.0033756927326543</c:v>
                </c:pt>
                <c:pt idx="3">
                  <c:v>0.87091319173908255</c:v>
                </c:pt>
                <c:pt idx="4">
                  <c:v>0.81694050014085062</c:v>
                </c:pt>
                <c:pt idx="5">
                  <c:v>0.68511487656572412</c:v>
                </c:pt>
                <c:pt idx="6">
                  <c:v>0.50570115701330931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CF-4ECB-B0A9-CAC8E1825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711983"/>
        <c:axId val="163745093"/>
      </c:scatterChart>
      <c:valAx>
        <c:axId val="175871198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3745093"/>
        <c:crosses val="autoZero"/>
        <c:crossBetween val="midCat"/>
      </c:valAx>
      <c:valAx>
        <c:axId val="1637450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5871198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(Y)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'A03 (3)'!$A$11:$A$17</c:f>
              <c:numCache>
                <c:formatCode>General</c:formatCode>
                <c:ptCount val="7"/>
                <c:pt idx="0">
                  <c:v>0.77815125038364363</c:v>
                </c:pt>
                <c:pt idx="1">
                  <c:v>0.90308998699194354</c:v>
                </c:pt>
                <c:pt idx="2">
                  <c:v>1</c:v>
                </c:pt>
                <c:pt idx="3">
                  <c:v>1.0791812460476249</c:v>
                </c:pt>
                <c:pt idx="4">
                  <c:v>1.146128035678238</c:v>
                </c:pt>
                <c:pt idx="5">
                  <c:v>1.2041199826559248</c:v>
                </c:pt>
                <c:pt idx="6">
                  <c:v>1.255272505103306</c:v>
                </c:pt>
              </c:numCache>
            </c:numRef>
          </c:xVal>
          <c:yVal>
            <c:numRef>
              <c:f>'A03 (3)'!$B$11:$B$17</c:f>
              <c:numCache>
                <c:formatCode>General</c:formatCode>
                <c:ptCount val="7"/>
                <c:pt idx="0">
                  <c:v>1.536151364468356</c:v>
                </c:pt>
                <c:pt idx="1">
                  <c:v>1.2347535232665714</c:v>
                </c:pt>
                <c:pt idx="2">
                  <c:v>1.0033756927326543</c:v>
                </c:pt>
                <c:pt idx="3">
                  <c:v>0.87091319173908255</c:v>
                </c:pt>
                <c:pt idx="4">
                  <c:v>0.81694050014085062</c:v>
                </c:pt>
                <c:pt idx="5">
                  <c:v>0.68511487656572412</c:v>
                </c:pt>
                <c:pt idx="6">
                  <c:v>0.50570115701330931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08-47D9-8DFE-5AFCFB3FA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932264"/>
        <c:axId val="923832561"/>
      </c:scatterChart>
      <c:valAx>
        <c:axId val="1222932264"/>
        <c:scaling>
          <c:orientation val="minMax"/>
          <c:min val="0.9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3832561"/>
        <c:crosses val="autoZero"/>
        <c:crossBetween val="midCat"/>
      </c:valAx>
      <c:valAx>
        <c:axId val="923832561"/>
        <c:scaling>
          <c:orientation val="minMax"/>
          <c:min val="0.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2932264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(Y)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'A1 (2)'!$A$11:$A$17</c:f>
              <c:numCache>
                <c:formatCode>General</c:formatCode>
                <c:ptCount val="7"/>
                <c:pt idx="0">
                  <c:v>0.77815125038364363</c:v>
                </c:pt>
                <c:pt idx="1">
                  <c:v>0.84509804001425681</c:v>
                </c:pt>
                <c:pt idx="2">
                  <c:v>0.90308998699194354</c:v>
                </c:pt>
                <c:pt idx="3">
                  <c:v>0.95424250943932487</c:v>
                </c:pt>
                <c:pt idx="4">
                  <c:v>1</c:v>
                </c:pt>
                <c:pt idx="5">
                  <c:v>1.0413926851582251</c:v>
                </c:pt>
                <c:pt idx="6">
                  <c:v>1.0791812460476249</c:v>
                </c:pt>
              </c:numCache>
            </c:numRef>
          </c:xVal>
          <c:yVal>
            <c:numRef>
              <c:f>'A1 (2)'!$B$11:$B$17</c:f>
              <c:numCache>
                <c:formatCode>General</c:formatCode>
                <c:ptCount val="7"/>
                <c:pt idx="0">
                  <c:v>0.60322894172367314</c:v>
                </c:pt>
                <c:pt idx="1">
                  <c:v>0.48822396145897268</c:v>
                </c:pt>
                <c:pt idx="2">
                  <c:v>0.36516224988033347</c:v>
                </c:pt>
                <c:pt idx="3">
                  <c:v>0.28044513527813292</c:v>
                </c:pt>
                <c:pt idx="4">
                  <c:v>0.17647563796635615</c:v>
                </c:pt>
                <c:pt idx="5">
                  <c:v>8.6470914092155071E-2</c:v>
                </c:pt>
                <c:pt idx="6">
                  <c:v>1.5162816816407547E-2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CA-4518-96BF-05B3FFC71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415469"/>
        <c:axId val="1428404349"/>
      </c:scatterChart>
      <c:valAx>
        <c:axId val="15784154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28404349"/>
        <c:crosses val="autoZero"/>
        <c:crossBetween val="midCat"/>
      </c:valAx>
      <c:valAx>
        <c:axId val="14284043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78415469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(Y)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'A1 (2)'!$A$11:$A$21</c:f>
              <c:numCache>
                <c:formatCode>General</c:formatCode>
                <c:ptCount val="11"/>
                <c:pt idx="0">
                  <c:v>0.77815125038364363</c:v>
                </c:pt>
                <c:pt idx="1">
                  <c:v>0.84509804001425681</c:v>
                </c:pt>
                <c:pt idx="2">
                  <c:v>0.90308998699194354</c:v>
                </c:pt>
                <c:pt idx="3">
                  <c:v>0.95424250943932487</c:v>
                </c:pt>
                <c:pt idx="4">
                  <c:v>1</c:v>
                </c:pt>
                <c:pt idx="5">
                  <c:v>1.0413926851582251</c:v>
                </c:pt>
                <c:pt idx="6">
                  <c:v>1.0791812460476249</c:v>
                </c:pt>
              </c:numCache>
            </c:numRef>
          </c:xVal>
          <c:yVal>
            <c:numRef>
              <c:f>'A1 (2)'!$B$11:$B$21</c:f>
              <c:numCache>
                <c:formatCode>General</c:formatCode>
                <c:ptCount val="11"/>
                <c:pt idx="0">
                  <c:v>0.60322894172367314</c:v>
                </c:pt>
                <c:pt idx="1">
                  <c:v>0.48822396145897268</c:v>
                </c:pt>
                <c:pt idx="2">
                  <c:v>0.36516224988033347</c:v>
                </c:pt>
                <c:pt idx="3">
                  <c:v>0.28044513527813292</c:v>
                </c:pt>
                <c:pt idx="4">
                  <c:v>0.17647563796635615</c:v>
                </c:pt>
                <c:pt idx="5">
                  <c:v>8.6470914092155071E-2</c:v>
                </c:pt>
                <c:pt idx="6">
                  <c:v>1.5162816816407547E-2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FD-446F-9C60-2B3BC2409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870282"/>
        <c:axId val="767936166"/>
      </c:scatterChart>
      <c:valAx>
        <c:axId val="2123870282"/>
        <c:scaling>
          <c:orientation val="minMax"/>
          <c:min val="0.9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67936166"/>
        <c:crosses val="autoZero"/>
        <c:crossBetween val="midCat"/>
      </c:valAx>
      <c:valAx>
        <c:axId val="767936166"/>
        <c:scaling>
          <c:orientation val="minMax"/>
          <c:min val="0.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2387028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8671196"/>
        <c:axId val="35340468"/>
      </c:scatterChart>
      <c:valAx>
        <c:axId val="686711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340468"/>
        <c:crosses val="autoZero"/>
        <c:crossBetween val="midCat"/>
      </c:valAx>
      <c:valAx>
        <c:axId val="35340468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68671196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581961400"/>
        <c:axId val="1672620569"/>
      </c:scatterChart>
      <c:valAx>
        <c:axId val="1581961400"/>
        <c:scaling>
          <c:orientation val="minMax"/>
          <c:min val="0.9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72620569"/>
        <c:crosses val="autoZero"/>
        <c:crossBetween val="midCat"/>
      </c:valAx>
      <c:valAx>
        <c:axId val="1672620569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58196140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57940642"/>
        <c:axId val="1577904017"/>
      </c:scatterChart>
      <c:valAx>
        <c:axId val="35794064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77904017"/>
        <c:crosses val="autoZero"/>
        <c:crossBetween val="midCat"/>
      </c:valAx>
      <c:valAx>
        <c:axId val="1577904017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35794064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086853950"/>
        <c:axId val="1659752638"/>
      </c:scatterChart>
      <c:valAx>
        <c:axId val="1086853950"/>
        <c:scaling>
          <c:orientation val="minMax"/>
          <c:min val="0.9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59752638"/>
        <c:crosses val="autoZero"/>
        <c:crossBetween val="midCat"/>
      </c:valAx>
      <c:valAx>
        <c:axId val="1659752638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08685395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879073370"/>
        <c:axId val="1743948045"/>
      </c:scatterChart>
      <c:valAx>
        <c:axId val="18790733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43948045"/>
        <c:crosses val="autoZero"/>
        <c:crossBetween val="midCat"/>
      </c:valAx>
      <c:valAx>
        <c:axId val="1743948045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87907337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155226367"/>
        <c:axId val="1777248323"/>
      </c:scatterChart>
      <c:valAx>
        <c:axId val="1155226367"/>
        <c:scaling>
          <c:orientation val="minMax"/>
          <c:min val="0.9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7248323"/>
        <c:crosses val="autoZero"/>
        <c:crossBetween val="midCat"/>
      </c:valAx>
      <c:valAx>
        <c:axId val="1777248323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155226367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11534407"/>
        <c:axId val="743593783"/>
      </c:scatterChart>
      <c:valAx>
        <c:axId val="1115344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43593783"/>
        <c:crosses val="autoZero"/>
        <c:crossBetween val="midCat"/>
      </c:valAx>
      <c:valAx>
        <c:axId val="743593783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11534407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485329223"/>
        <c:axId val="1282770145"/>
      </c:scatterChart>
      <c:valAx>
        <c:axId val="1485329223"/>
        <c:scaling>
          <c:orientation val="minMax"/>
          <c:min val="0.9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82770145"/>
        <c:crosses val="autoZero"/>
        <c:crossBetween val="midCat"/>
      </c:valAx>
      <c:valAx>
        <c:axId val="1282770145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48532922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17</xdr:row>
      <xdr:rowOff>19050</xdr:rowOff>
    </xdr:from>
    <xdr:ext cx="5210175" cy="2743200"/>
    <xdr:graphicFrame macro="">
      <xdr:nvGraphicFramePr>
        <xdr:cNvPr id="5626266" name="Chart 1">
          <a:extLst>
            <a:ext uri="{FF2B5EF4-FFF2-40B4-BE49-F238E27FC236}">
              <a16:creationId xmlns:a16="http://schemas.microsoft.com/office/drawing/2014/main" id="{00000000-0008-0000-0000-00009AD95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438150</xdr:colOff>
      <xdr:row>17</xdr:row>
      <xdr:rowOff>85725</xdr:rowOff>
    </xdr:from>
    <xdr:ext cx="5095875" cy="2800350"/>
    <xdr:graphicFrame macro="">
      <xdr:nvGraphicFramePr>
        <xdr:cNvPr id="1585191889" name="Chart 2">
          <a:extLst>
            <a:ext uri="{FF2B5EF4-FFF2-40B4-BE49-F238E27FC236}">
              <a16:creationId xmlns:a16="http://schemas.microsoft.com/office/drawing/2014/main" id="{00000000-0008-0000-0000-0000D11B7C5E}"/>
            </a:ext>
            <a:ext uri="{147F2762-F138-4A5C-976F-8EAC2B608ADB}">
              <a16:predDERef xmlns:a16="http://schemas.microsoft.com/office/drawing/2014/main" pred="{00000000-0008-0000-0000-00009AD95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9</xdr:row>
      <xdr:rowOff>171450</xdr:rowOff>
    </xdr:from>
    <xdr:ext cx="5210175" cy="2743200"/>
    <xdr:graphicFrame macro="">
      <xdr:nvGraphicFramePr>
        <xdr:cNvPr id="268822006" name="Chart 3">
          <a:extLst>
            <a:ext uri="{FF2B5EF4-FFF2-40B4-BE49-F238E27FC236}">
              <a16:creationId xmlns:a16="http://schemas.microsoft.com/office/drawing/2014/main" id="{00000000-0008-0000-0100-0000F6E50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723900</xdr:colOff>
      <xdr:row>28</xdr:row>
      <xdr:rowOff>133350</xdr:rowOff>
    </xdr:from>
    <xdr:ext cx="5095875" cy="2800350"/>
    <xdr:graphicFrame macro="">
      <xdr:nvGraphicFramePr>
        <xdr:cNvPr id="1230488070" name="Chart 4">
          <a:extLst>
            <a:ext uri="{FF2B5EF4-FFF2-40B4-BE49-F238E27FC236}">
              <a16:creationId xmlns:a16="http://schemas.microsoft.com/office/drawing/2014/main" id="{00000000-0008-0000-0100-000006C25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9</xdr:row>
      <xdr:rowOff>171450</xdr:rowOff>
    </xdr:from>
    <xdr:ext cx="5210175" cy="2743200"/>
    <xdr:graphicFrame macro="">
      <xdr:nvGraphicFramePr>
        <xdr:cNvPr id="1730781961" name="Chart 5">
          <a:extLst>
            <a:ext uri="{FF2B5EF4-FFF2-40B4-BE49-F238E27FC236}">
              <a16:creationId xmlns:a16="http://schemas.microsoft.com/office/drawing/2014/main" id="{00000000-0008-0000-0200-000009A32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723900</xdr:colOff>
      <xdr:row>28</xdr:row>
      <xdr:rowOff>133350</xdr:rowOff>
    </xdr:from>
    <xdr:ext cx="6438900" cy="2800350"/>
    <xdr:graphicFrame macro="">
      <xdr:nvGraphicFramePr>
        <xdr:cNvPr id="757796840" name="Chart 6">
          <a:extLst>
            <a:ext uri="{FF2B5EF4-FFF2-40B4-BE49-F238E27FC236}">
              <a16:creationId xmlns:a16="http://schemas.microsoft.com/office/drawing/2014/main" id="{00000000-0008-0000-0200-0000E80F2B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9</xdr:row>
      <xdr:rowOff>171450</xdr:rowOff>
    </xdr:from>
    <xdr:ext cx="5210175" cy="2743200"/>
    <xdr:graphicFrame macro="">
      <xdr:nvGraphicFramePr>
        <xdr:cNvPr id="1373319985" name="Chart 7">
          <a:extLst>
            <a:ext uri="{FF2B5EF4-FFF2-40B4-BE49-F238E27FC236}">
              <a16:creationId xmlns:a16="http://schemas.microsoft.com/office/drawing/2014/main" id="{00000000-0008-0000-0300-00003133D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723900</xdr:colOff>
      <xdr:row>28</xdr:row>
      <xdr:rowOff>133350</xdr:rowOff>
    </xdr:from>
    <xdr:ext cx="5095875" cy="2800350"/>
    <xdr:graphicFrame macro="">
      <xdr:nvGraphicFramePr>
        <xdr:cNvPr id="1536910838" name="Chart 8">
          <a:extLst>
            <a:ext uri="{FF2B5EF4-FFF2-40B4-BE49-F238E27FC236}">
              <a16:creationId xmlns:a16="http://schemas.microsoft.com/office/drawing/2014/main" id="{00000000-0008-0000-0300-0000F6659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447675</xdr:colOff>
      <xdr:row>5</xdr:row>
      <xdr:rowOff>266700</xdr:rowOff>
    </xdr:from>
    <xdr:ext cx="6134100" cy="2762250"/>
    <xdr:graphicFrame macro="">
      <xdr:nvGraphicFramePr>
        <xdr:cNvPr id="391441446" name="Chart 9">
          <a:extLst>
            <a:ext uri="{FF2B5EF4-FFF2-40B4-BE49-F238E27FC236}">
              <a16:creationId xmlns:a16="http://schemas.microsoft.com/office/drawing/2014/main" id="{00000000-0008-0000-0400-000026EC5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190500</xdr:colOff>
      <xdr:row>23</xdr:row>
      <xdr:rowOff>142875</xdr:rowOff>
    </xdr:from>
    <xdr:ext cx="5219700" cy="2819400"/>
    <xdr:graphicFrame macro="">
      <xdr:nvGraphicFramePr>
        <xdr:cNvPr id="822678141" name="Chart 10">
          <a:extLst>
            <a:ext uri="{FF2B5EF4-FFF2-40B4-BE49-F238E27FC236}">
              <a16:creationId xmlns:a16="http://schemas.microsoft.com/office/drawing/2014/main" id="{00000000-0008-0000-0400-00007D120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9</xdr:row>
      <xdr:rowOff>9525</xdr:rowOff>
    </xdr:from>
    <xdr:ext cx="5219700" cy="2743200"/>
    <xdr:graphicFrame macro="">
      <xdr:nvGraphicFramePr>
        <xdr:cNvPr id="338847158" name="Chart 11">
          <a:extLst>
            <a:ext uri="{FF2B5EF4-FFF2-40B4-BE49-F238E27FC236}">
              <a16:creationId xmlns:a16="http://schemas.microsoft.com/office/drawing/2014/main" id="{00000000-0008-0000-0500-0000B6653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0</xdr:colOff>
      <xdr:row>8</xdr:row>
      <xdr:rowOff>304800</xdr:rowOff>
    </xdr:from>
    <xdr:ext cx="5219700" cy="2800350"/>
    <xdr:graphicFrame macro="">
      <xdr:nvGraphicFramePr>
        <xdr:cNvPr id="818938813" name="Chart 12">
          <a:extLst>
            <a:ext uri="{FF2B5EF4-FFF2-40B4-BE49-F238E27FC236}">
              <a16:creationId xmlns:a16="http://schemas.microsoft.com/office/drawing/2014/main" id="{00000000-0008-0000-0500-0000BD03D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9</xdr:row>
      <xdr:rowOff>9525</xdr:rowOff>
    </xdr:from>
    <xdr:ext cx="5219700" cy="2743200"/>
    <xdr:graphicFrame macro="">
      <xdr:nvGraphicFramePr>
        <xdr:cNvPr id="1437322802" name="Chart 13">
          <a:extLst>
            <a:ext uri="{FF2B5EF4-FFF2-40B4-BE49-F238E27FC236}">
              <a16:creationId xmlns:a16="http://schemas.microsoft.com/office/drawing/2014/main" id="{00000000-0008-0000-0600-000032CEA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0</xdr:colOff>
      <xdr:row>8</xdr:row>
      <xdr:rowOff>304800</xdr:rowOff>
    </xdr:from>
    <xdr:ext cx="5219700" cy="2800350"/>
    <xdr:graphicFrame macro="">
      <xdr:nvGraphicFramePr>
        <xdr:cNvPr id="813995027" name="Chart 14">
          <a:extLst>
            <a:ext uri="{FF2B5EF4-FFF2-40B4-BE49-F238E27FC236}">
              <a16:creationId xmlns:a16="http://schemas.microsoft.com/office/drawing/2014/main" id="{00000000-0008-0000-0600-000013948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9</xdr:row>
      <xdr:rowOff>9525</xdr:rowOff>
    </xdr:from>
    <xdr:ext cx="5219700" cy="2743200"/>
    <xdr:graphicFrame macro="">
      <xdr:nvGraphicFramePr>
        <xdr:cNvPr id="1573898157" name="Chart 15">
          <a:extLst>
            <a:ext uri="{FF2B5EF4-FFF2-40B4-BE49-F238E27FC236}">
              <a16:creationId xmlns:a16="http://schemas.microsoft.com/office/drawing/2014/main" id="{00000000-0008-0000-0700-0000ADC7C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0</xdr:colOff>
      <xdr:row>8</xdr:row>
      <xdr:rowOff>304800</xdr:rowOff>
    </xdr:from>
    <xdr:ext cx="5219700" cy="2800350"/>
    <xdr:graphicFrame macro="">
      <xdr:nvGraphicFramePr>
        <xdr:cNvPr id="1007742912" name="Chart 16">
          <a:extLst>
            <a:ext uri="{FF2B5EF4-FFF2-40B4-BE49-F238E27FC236}">
              <a16:creationId xmlns:a16="http://schemas.microsoft.com/office/drawing/2014/main" id="{00000000-0008-0000-0700-0000C0EF1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9</xdr:row>
      <xdr:rowOff>9525</xdr:rowOff>
    </xdr:from>
    <xdr:ext cx="5219700" cy="2743200"/>
    <xdr:graphicFrame macro="">
      <xdr:nvGraphicFramePr>
        <xdr:cNvPr id="1431558728" name="Chart 17">
          <a:extLst>
            <a:ext uri="{FF2B5EF4-FFF2-40B4-BE49-F238E27FC236}">
              <a16:creationId xmlns:a16="http://schemas.microsoft.com/office/drawing/2014/main" id="{00000000-0008-0000-0800-000048DA5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0</xdr:colOff>
      <xdr:row>8</xdr:row>
      <xdr:rowOff>304800</xdr:rowOff>
    </xdr:from>
    <xdr:ext cx="5219700" cy="2800350"/>
    <xdr:graphicFrame macro="">
      <xdr:nvGraphicFramePr>
        <xdr:cNvPr id="1785600814" name="Chart 18">
          <a:extLst>
            <a:ext uri="{FF2B5EF4-FFF2-40B4-BE49-F238E27FC236}">
              <a16:creationId xmlns:a16="http://schemas.microsoft.com/office/drawing/2014/main" id="{00000000-0008-0000-0800-00002E1B6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4" workbookViewId="0">
      <selection activeCell="E3" sqref="E3"/>
    </sheetView>
  </sheetViews>
  <sheetFormatPr defaultColWidth="11.21875" defaultRowHeight="15" customHeight="1"/>
  <cols>
    <col min="1" max="1" width="5.109375" customWidth="1"/>
    <col min="2" max="4" width="6.21875" customWidth="1"/>
    <col min="5" max="5" width="18.88671875" customWidth="1"/>
    <col min="6" max="6" width="13.109375" customWidth="1"/>
    <col min="7" max="7" width="6.109375" customWidth="1"/>
    <col min="8" max="8" width="6.21875" customWidth="1"/>
    <col min="9" max="9" width="10.44140625" customWidth="1"/>
    <col min="10" max="10" width="9.44140625" customWidth="1"/>
    <col min="11" max="11" width="5.5546875" customWidth="1"/>
    <col min="12" max="12" width="11.77734375" customWidth="1"/>
    <col min="13" max="13" width="9.109375" customWidth="1"/>
    <col min="14" max="16" width="13.109375" customWidth="1"/>
    <col min="17" max="26" width="6.77734375" customWidth="1"/>
  </cols>
  <sheetData>
    <row r="1" spans="1:26" ht="25.5" customHeight="1">
      <c r="A1" s="6" t="s">
        <v>0</v>
      </c>
      <c r="B1" s="7"/>
      <c r="C1" s="7"/>
      <c r="D1" s="7"/>
      <c r="E1" s="5"/>
      <c r="F1" s="5"/>
      <c r="G1" s="5"/>
      <c r="H1" s="5" t="s">
        <v>1</v>
      </c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1" t="s">
        <v>7</v>
      </c>
      <c r="G2" s="5"/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.5" customHeight="1">
      <c r="A3" s="5">
        <v>6</v>
      </c>
      <c r="B3" s="5">
        <v>88</v>
      </c>
      <c r="C3" s="5">
        <v>88</v>
      </c>
      <c r="D3" s="5">
        <v>89</v>
      </c>
      <c r="E3" s="5">
        <f t="shared" ref="E3:E9" si="0">AVERAGE(B3:D3)</f>
        <v>88.333333333333329</v>
      </c>
      <c r="F3" s="6">
        <f>SLOPE(B11:B17,A11:A17)</f>
        <v>-2.0179290313068154</v>
      </c>
      <c r="G3" s="5">
        <v>1</v>
      </c>
      <c r="H3" s="5">
        <v>6</v>
      </c>
      <c r="I3" s="2">
        <f t="shared" ref="I3:I9" si="1">VLOOKUP(H3,$A$3:$E$9,5,)</f>
        <v>88.333333333333329</v>
      </c>
      <c r="J3" s="3">
        <f t="shared" ref="J3:J9" si="2">TAN(RADIANS(I3))</f>
        <v>34.367770887209979</v>
      </c>
      <c r="K3" s="5">
        <v>12</v>
      </c>
      <c r="L3" s="2">
        <f t="shared" ref="L3:L9" si="3">VLOOKUP(K3,$A$3:$E$9,5,)</f>
        <v>82.333333333333329</v>
      </c>
      <c r="M3" s="3">
        <f t="shared" ref="M3:M9" si="4">TAN(RADIANS(L3))</f>
        <v>7.4287063554162609</v>
      </c>
      <c r="N3" s="3">
        <f t="shared" ref="N3:N9" si="5">(LOG(J3)-LOG(M3))/(LOG(H3)-LOG(K3))</f>
        <v>-2.209873375780905</v>
      </c>
      <c r="O3" s="8">
        <f>AVERAGE(N3:N7)</f>
        <v>-2.007770116977972</v>
      </c>
      <c r="P3" s="6">
        <f>(F3-O3)/O3*100</f>
        <v>0.5059799547238143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5.5" customHeight="1">
      <c r="A4" s="5">
        <v>8</v>
      </c>
      <c r="B4" s="5">
        <v>87</v>
      </c>
      <c r="C4" s="5">
        <v>87</v>
      </c>
      <c r="D4" s="5">
        <v>86</v>
      </c>
      <c r="E4" s="5">
        <f t="shared" si="0"/>
        <v>86.666666666666671</v>
      </c>
      <c r="F4" s="7"/>
      <c r="G4" s="5">
        <v>2</v>
      </c>
      <c r="H4" s="5">
        <v>8</v>
      </c>
      <c r="I4" s="2">
        <f t="shared" si="1"/>
        <v>86.666666666666671</v>
      </c>
      <c r="J4" s="3">
        <f t="shared" si="2"/>
        <v>17.16933692948588</v>
      </c>
      <c r="K4" s="5">
        <v>18</v>
      </c>
      <c r="L4" s="2">
        <f t="shared" si="3"/>
        <v>72.666666666666671</v>
      </c>
      <c r="M4" s="3">
        <f t="shared" si="4"/>
        <v>3.2040638129174699</v>
      </c>
      <c r="N4" s="3">
        <f t="shared" si="5"/>
        <v>-2.0700981132252876</v>
      </c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>
      <c r="A5" s="5">
        <v>10</v>
      </c>
      <c r="B5" s="5">
        <v>84</v>
      </c>
      <c r="C5" s="5">
        <v>85</v>
      </c>
      <c r="D5" s="5">
        <v>84</v>
      </c>
      <c r="E5" s="5">
        <f t="shared" si="0"/>
        <v>84.333333333333329</v>
      </c>
      <c r="F5" s="7"/>
      <c r="G5" s="5">
        <v>3</v>
      </c>
      <c r="H5" s="5">
        <v>10</v>
      </c>
      <c r="I5" s="2">
        <f t="shared" si="1"/>
        <v>84.333333333333329</v>
      </c>
      <c r="J5" s="3">
        <f t="shared" si="2"/>
        <v>10.078031065486682</v>
      </c>
      <c r="K5" s="5">
        <v>14</v>
      </c>
      <c r="L5" s="2">
        <f t="shared" si="3"/>
        <v>81.333333333333329</v>
      </c>
      <c r="M5" s="3">
        <f t="shared" si="4"/>
        <v>6.5605537826994738</v>
      </c>
      <c r="N5" s="3">
        <f t="shared" si="5"/>
        <v>-1.2758345222837235</v>
      </c>
      <c r="O5" s="7"/>
      <c r="P5" s="7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5.5" customHeight="1">
      <c r="A6" s="5">
        <v>12</v>
      </c>
      <c r="B6" s="5">
        <v>82</v>
      </c>
      <c r="C6" s="5">
        <v>83</v>
      </c>
      <c r="D6" s="5">
        <v>82</v>
      </c>
      <c r="E6" s="5">
        <f t="shared" si="0"/>
        <v>82.333333333333329</v>
      </c>
      <c r="F6" s="7"/>
      <c r="G6" s="5">
        <v>4</v>
      </c>
      <c r="H6" s="5">
        <v>12</v>
      </c>
      <c r="I6" s="2">
        <f t="shared" si="1"/>
        <v>82.333333333333329</v>
      </c>
      <c r="J6" s="3">
        <f t="shared" si="2"/>
        <v>7.4287063554162609</v>
      </c>
      <c r="K6" s="5">
        <v>6</v>
      </c>
      <c r="L6" s="2">
        <f t="shared" si="3"/>
        <v>88.333333333333329</v>
      </c>
      <c r="M6" s="3">
        <f t="shared" si="4"/>
        <v>34.367770887209979</v>
      </c>
      <c r="N6" s="3">
        <f t="shared" si="5"/>
        <v>-2.209873375780905</v>
      </c>
      <c r="O6" s="7"/>
      <c r="P6" s="7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5.5" customHeight="1">
      <c r="A7" s="5">
        <v>14</v>
      </c>
      <c r="B7" s="5">
        <v>81</v>
      </c>
      <c r="C7" s="5">
        <v>82</v>
      </c>
      <c r="D7" s="5">
        <v>81</v>
      </c>
      <c r="E7" s="5">
        <f t="shared" si="0"/>
        <v>81.333333333333329</v>
      </c>
      <c r="F7" s="7"/>
      <c r="G7" s="5">
        <v>5</v>
      </c>
      <c r="H7" s="5">
        <v>14</v>
      </c>
      <c r="I7" s="2">
        <f t="shared" si="1"/>
        <v>81.333333333333329</v>
      </c>
      <c r="J7" s="3">
        <f t="shared" si="2"/>
        <v>6.5605537826994738</v>
      </c>
      <c r="K7" s="5">
        <v>16</v>
      </c>
      <c r="L7" s="2">
        <f t="shared" si="3"/>
        <v>78.333333333333329</v>
      </c>
      <c r="M7" s="3">
        <f t="shared" si="4"/>
        <v>4.8430045444195589</v>
      </c>
      <c r="N7" s="3">
        <f t="shared" si="5"/>
        <v>-2.2731711978190376</v>
      </c>
      <c r="O7" s="7"/>
      <c r="P7" s="7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>
      <c r="A8" s="5">
        <v>16</v>
      </c>
      <c r="B8" s="5">
        <v>78</v>
      </c>
      <c r="C8" s="5">
        <v>79</v>
      </c>
      <c r="D8" s="5">
        <v>78</v>
      </c>
      <c r="E8" s="5">
        <f t="shared" si="0"/>
        <v>78.333333333333329</v>
      </c>
      <c r="F8" s="7"/>
      <c r="G8" s="5"/>
      <c r="H8" s="5"/>
      <c r="I8" s="5" t="e">
        <f t="shared" si="1"/>
        <v>#N/A</v>
      </c>
      <c r="J8" s="5" t="e">
        <f t="shared" si="2"/>
        <v>#N/A</v>
      </c>
      <c r="K8" s="5"/>
      <c r="L8" s="5" t="e">
        <f t="shared" si="3"/>
        <v>#N/A</v>
      </c>
      <c r="M8" s="5" t="e">
        <f t="shared" si="4"/>
        <v>#N/A</v>
      </c>
      <c r="N8" s="5" t="e">
        <f t="shared" si="5"/>
        <v>#N/A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5" customHeight="1">
      <c r="A9" s="5">
        <v>18</v>
      </c>
      <c r="B9" s="5">
        <v>72</v>
      </c>
      <c r="C9" s="5">
        <v>73</v>
      </c>
      <c r="D9" s="5">
        <v>73</v>
      </c>
      <c r="E9" s="5">
        <f t="shared" si="0"/>
        <v>72.666666666666671</v>
      </c>
      <c r="F9" s="7"/>
      <c r="G9" s="5"/>
      <c r="H9" s="5"/>
      <c r="I9" s="5" t="e">
        <f t="shared" si="1"/>
        <v>#N/A</v>
      </c>
      <c r="J9" s="5" t="e">
        <f t="shared" si="2"/>
        <v>#N/A</v>
      </c>
      <c r="K9" s="5"/>
      <c r="L9" s="5" t="e">
        <f t="shared" si="3"/>
        <v>#N/A</v>
      </c>
      <c r="M9" s="5" t="e">
        <f t="shared" si="4"/>
        <v>#N/A</v>
      </c>
      <c r="N9" s="5" t="e">
        <f t="shared" si="5"/>
        <v>#N/A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5.5" customHeight="1">
      <c r="A10" s="5" t="s">
        <v>17</v>
      </c>
      <c r="B10" s="5" t="s">
        <v>18</v>
      </c>
      <c r="C10" s="6" t="s">
        <v>19</v>
      </c>
      <c r="D10" s="7"/>
      <c r="E10" s="7"/>
      <c r="F10" s="5"/>
      <c r="G10" s="5" t="s">
        <v>18</v>
      </c>
      <c r="H10" s="5" t="s">
        <v>20</v>
      </c>
      <c r="I10" s="5" t="s">
        <v>17</v>
      </c>
      <c r="J10" s="5" t="s">
        <v>21</v>
      </c>
      <c r="K10" s="5"/>
      <c r="L10" s="5" t="s">
        <v>22</v>
      </c>
      <c r="M10" s="5" t="s">
        <v>23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.5" customHeight="1">
      <c r="A11" s="5">
        <f t="shared" ref="A11:A17" si="6">LOG10(A3)</f>
        <v>0.77815125038364363</v>
      </c>
      <c r="B11" s="5">
        <f t="shared" ref="B11:B17" si="7">LOG(TAN(RADIANS(E3)))</f>
        <v>1.536151364468356</v>
      </c>
      <c r="C11" s="6">
        <f>RSQ(B11:B17,A11:A17)</f>
        <v>0.98500512716724797</v>
      </c>
      <c r="D11" s="7"/>
      <c r="E11" s="7"/>
      <c r="F11" s="5"/>
      <c r="G11" s="5">
        <f t="shared" ref="G11:G17" si="8">H11*I11+J11</f>
        <v>1.5035889357348797</v>
      </c>
      <c r="H11" s="5">
        <f t="shared" ref="H11:H17" si="9">SLOPE($B$11:$B$17,$A$11:$A$17)</f>
        <v>-2.0179290313068154</v>
      </c>
      <c r="I11" s="5">
        <f t="shared" ref="I11:I17" si="10">A11</f>
        <v>0.77815125038364363</v>
      </c>
      <c r="J11" s="5">
        <f t="shared" ref="J11:J17" si="11">INTERCEPT($B$11:$B$17,$A$11:$A$17)</f>
        <v>3.0738429346317329</v>
      </c>
      <c r="K11" s="5"/>
      <c r="L11" s="5">
        <f t="shared" ref="L11:L17" si="12">10^G11</f>
        <v>31.885184603418836</v>
      </c>
      <c r="M11" s="5">
        <f t="shared" ref="M11:M17" si="13">DEGREES(ATAN(L11))</f>
        <v>88.203648315920617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5.5" customHeight="1">
      <c r="A12" s="5">
        <f t="shared" si="6"/>
        <v>0.90308998699194354</v>
      </c>
      <c r="B12" s="5">
        <f t="shared" si="7"/>
        <v>1.2347535232665714</v>
      </c>
      <c r="C12" s="5"/>
      <c r="D12" s="5"/>
      <c r="E12" s="5"/>
      <c r="F12" s="5"/>
      <c r="G12" s="5">
        <f t="shared" si="8"/>
        <v>1.2514714319981957</v>
      </c>
      <c r="H12" s="5">
        <f t="shared" si="9"/>
        <v>-2.0179290313068154</v>
      </c>
      <c r="I12" s="5">
        <f t="shared" si="10"/>
        <v>0.90308998699194354</v>
      </c>
      <c r="J12" s="5">
        <f t="shared" si="11"/>
        <v>3.0738429346317329</v>
      </c>
      <c r="K12" s="5"/>
      <c r="L12" s="5">
        <f t="shared" si="12"/>
        <v>17.843146120095383</v>
      </c>
      <c r="M12" s="5">
        <f t="shared" si="13"/>
        <v>86.792275043057714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5.5" customHeight="1">
      <c r="A13" s="5">
        <f t="shared" si="6"/>
        <v>1</v>
      </c>
      <c r="B13" s="5">
        <f t="shared" si="7"/>
        <v>1.0033756927326543</v>
      </c>
      <c r="C13" s="5"/>
      <c r="D13" s="5"/>
      <c r="E13" s="5"/>
      <c r="F13" s="5"/>
      <c r="G13" s="5">
        <f t="shared" si="8"/>
        <v>1.0559139033249174</v>
      </c>
      <c r="H13" s="5">
        <f t="shared" si="9"/>
        <v>-2.0179290313068154</v>
      </c>
      <c r="I13" s="5">
        <f t="shared" si="10"/>
        <v>1</v>
      </c>
      <c r="J13" s="5">
        <f t="shared" si="11"/>
        <v>3.0738429346317329</v>
      </c>
      <c r="K13" s="5"/>
      <c r="L13" s="5">
        <f t="shared" si="12"/>
        <v>11.374017793459743</v>
      </c>
      <c r="M13" s="5">
        <f t="shared" si="13"/>
        <v>84.975493106809978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5.5" customHeight="1">
      <c r="A14" s="5">
        <f t="shared" si="6"/>
        <v>1.0791812460476249</v>
      </c>
      <c r="B14" s="5">
        <f t="shared" si="7"/>
        <v>0.87091319173908255</v>
      </c>
      <c r="C14" s="5"/>
      <c r="D14" s="5"/>
      <c r="E14" s="5"/>
      <c r="F14" s="5"/>
      <c r="G14" s="5">
        <f t="shared" si="8"/>
        <v>0.89613176819036733</v>
      </c>
      <c r="H14" s="5">
        <f t="shared" si="9"/>
        <v>-2.0179290313068154</v>
      </c>
      <c r="I14" s="5">
        <f t="shared" si="10"/>
        <v>1.0791812460476249</v>
      </c>
      <c r="J14" s="5">
        <f t="shared" si="11"/>
        <v>3.0738429346317329</v>
      </c>
      <c r="K14" s="5"/>
      <c r="L14" s="5">
        <f t="shared" si="12"/>
        <v>7.8728462149745386</v>
      </c>
      <c r="M14" s="5">
        <f t="shared" si="13"/>
        <v>82.761119158016456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5.5" customHeight="1">
      <c r="A15" s="5">
        <f t="shared" si="6"/>
        <v>1.146128035678238</v>
      </c>
      <c r="B15" s="5">
        <f t="shared" si="7"/>
        <v>0.81694050014085062</v>
      </c>
      <c r="C15" s="5"/>
      <c r="D15" s="5"/>
      <c r="E15" s="5"/>
      <c r="F15" s="5"/>
      <c r="G15" s="5">
        <f t="shared" si="8"/>
        <v>0.76103789784196296</v>
      </c>
      <c r="H15" s="5">
        <f t="shared" si="9"/>
        <v>-2.0179290313068154</v>
      </c>
      <c r="I15" s="5">
        <f t="shared" si="10"/>
        <v>1.146128035678238</v>
      </c>
      <c r="J15" s="5">
        <f t="shared" si="11"/>
        <v>3.0738429346317329</v>
      </c>
      <c r="K15" s="5"/>
      <c r="L15" s="5">
        <f t="shared" si="12"/>
        <v>5.768167959636374</v>
      </c>
      <c r="M15" s="5">
        <f t="shared" si="13"/>
        <v>80.164659540784612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5.5" customHeight="1">
      <c r="A16" s="5">
        <f t="shared" si="6"/>
        <v>1.2041199826559248</v>
      </c>
      <c r="B16" s="5">
        <f t="shared" si="7"/>
        <v>0.68511487656572412</v>
      </c>
      <c r="C16" s="5"/>
      <c r="D16" s="5"/>
      <c r="E16" s="5"/>
      <c r="F16" s="5"/>
      <c r="G16" s="5">
        <f t="shared" si="8"/>
        <v>0.64401426445368326</v>
      </c>
      <c r="H16" s="5">
        <f t="shared" si="9"/>
        <v>-2.0179290313068154</v>
      </c>
      <c r="I16" s="5">
        <f t="shared" si="10"/>
        <v>1.2041199826559248</v>
      </c>
      <c r="J16" s="5">
        <f t="shared" si="11"/>
        <v>3.0738429346317329</v>
      </c>
      <c r="K16" s="5"/>
      <c r="L16" s="5">
        <f t="shared" si="12"/>
        <v>4.4056933382084997</v>
      </c>
      <c r="M16" s="5">
        <f t="shared" si="13"/>
        <v>77.211736065254726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5.5" customHeight="1">
      <c r="A17" s="5">
        <f t="shared" si="6"/>
        <v>1.255272505103306</v>
      </c>
      <c r="B17" s="5">
        <f t="shared" si="7"/>
        <v>0.50570115701330931</v>
      </c>
      <c r="C17" s="5"/>
      <c r="D17" s="5"/>
      <c r="E17" s="5"/>
      <c r="F17" s="5"/>
      <c r="G17" s="5">
        <f t="shared" si="8"/>
        <v>0.54079210438253922</v>
      </c>
      <c r="H17" s="5">
        <f t="shared" si="9"/>
        <v>-2.0179290313068154</v>
      </c>
      <c r="I17" s="5">
        <f t="shared" si="10"/>
        <v>1.255272505103306</v>
      </c>
      <c r="J17" s="5">
        <f t="shared" si="11"/>
        <v>3.0738429346317329</v>
      </c>
      <c r="K17" s="5"/>
      <c r="L17" s="5">
        <f t="shared" si="12"/>
        <v>3.4736983661661358</v>
      </c>
      <c r="M17" s="5">
        <f t="shared" si="13"/>
        <v>73.94007476428034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5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5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5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5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5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5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5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5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5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5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5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5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5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5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5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5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5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5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5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5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5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5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5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5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5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5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5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5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5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5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5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5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5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5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5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5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5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5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5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5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5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5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5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5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5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5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5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5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5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5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5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5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5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5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5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5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5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5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5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5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5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5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5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5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5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5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5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5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5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5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5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5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5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5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5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5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5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5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5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5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5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5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5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5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5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5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5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5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5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5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5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5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5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5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5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5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5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5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5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5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5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5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5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5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5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5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5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5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5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5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5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5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5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5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5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5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5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5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5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5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5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5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5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5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5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5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5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5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5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5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5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5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5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5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5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5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5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5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5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5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5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5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5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5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5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5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5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5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5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5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5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5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5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5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5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5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5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5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5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5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5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5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5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5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5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5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5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5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5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5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5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5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5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5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5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5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5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5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5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5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5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5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5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5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5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5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5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5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5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5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5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5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5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5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5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5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5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5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5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5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5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5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5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5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5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5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5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5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5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5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5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5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5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5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5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5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5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5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5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5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5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5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5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5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5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5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5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5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5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5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5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5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5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5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5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5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5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5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5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5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5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5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5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5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5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5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5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5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5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5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5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5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5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5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5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5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5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5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5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5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5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5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5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5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5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5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5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5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5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5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5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5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5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5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5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5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5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5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5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5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5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5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5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5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5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5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5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5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5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5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5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5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5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5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5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5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5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5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5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5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5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5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5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5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5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5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5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5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5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5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5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5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5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5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5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5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5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5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5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5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5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5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5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5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5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5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5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5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5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5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5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5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5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5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5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5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5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5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5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5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5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5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5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5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5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5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5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5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5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5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5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5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5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5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5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5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5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5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5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5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5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5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5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5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5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5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5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5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5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5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5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5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5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5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5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5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5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5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5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5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5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5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5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5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5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5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5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5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5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5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5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5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5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5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5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5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5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5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5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5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5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5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5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5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5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5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5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5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5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5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5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5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5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5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5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5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5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5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5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5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5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5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5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5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5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5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5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5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5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5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5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5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5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5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5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5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5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5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5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5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5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5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5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5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5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5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5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5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5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5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5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5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5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5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5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5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5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5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5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5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5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5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5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5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5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5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5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5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5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5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5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5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5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5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5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5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5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5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5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5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5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5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5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5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5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5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5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5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5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5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5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5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5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5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5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5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5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5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5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5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5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5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5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5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5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5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5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5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5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5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5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5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5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5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5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5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5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5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5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5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5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5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5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5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5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5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5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5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5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5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5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5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5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5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5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5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5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5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5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5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5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5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5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5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5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5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5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5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5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5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5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5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5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5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5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5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5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5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5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5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5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5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5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5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5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5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5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5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5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5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5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5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5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5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5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5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5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5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5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5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5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5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5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5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5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5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5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5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5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5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5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5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5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5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5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5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5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5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5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5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5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5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5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5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5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5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5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5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5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5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5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5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5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5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5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5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5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5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5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5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5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5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5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5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5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5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5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5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5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5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5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5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5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5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5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5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5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5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5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5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5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5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5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5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5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5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5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5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5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5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5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5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5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5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5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5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5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5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5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5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5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5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5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5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5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5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5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5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5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5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5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5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5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5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5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5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5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5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5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5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5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5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5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5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5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5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5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5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5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5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5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5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5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5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5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5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5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5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5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5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5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5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5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5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5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5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5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5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5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5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5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5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5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5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5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5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5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5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5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5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5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5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5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5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5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5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5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5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5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5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5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5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5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5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5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5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5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5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5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5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5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5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5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5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5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5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5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5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5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5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5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5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5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5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5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5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5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5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5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5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5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5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5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5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5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5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5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5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5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5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5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5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5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5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5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5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5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5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5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5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5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5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5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5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5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5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5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5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5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5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5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5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5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5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5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5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5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5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5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5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5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5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5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5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5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5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5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5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5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5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5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5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5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5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5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5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5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5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5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5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5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5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5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5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5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5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5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5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5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5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5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5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5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5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5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5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5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5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5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5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5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5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5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5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5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5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5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5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5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5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5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5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5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5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5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5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5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5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5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5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5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5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5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5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5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5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5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5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5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5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5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5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5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5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5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5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5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5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5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5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5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5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5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5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5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5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5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5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5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5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5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5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5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5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5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5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5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5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5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5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5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5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5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5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5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5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5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5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5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5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5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5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5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5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5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5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5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5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5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5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5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5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5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5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5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5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5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5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5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5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5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5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5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5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5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5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5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5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5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5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5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5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5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5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5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5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5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5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5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5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5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5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5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5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5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5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5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5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5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5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5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5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5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5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5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5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5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5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5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5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5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5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5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5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5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5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5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5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5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5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5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5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5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C11:E11"/>
    <mergeCell ref="A1:D1"/>
    <mergeCell ref="F3:F9"/>
    <mergeCell ref="O3:O7"/>
    <mergeCell ref="P3:P7"/>
    <mergeCell ref="C10:E10"/>
  </mergeCells>
  <conditionalFormatting sqref="N3:N7">
    <cfRule type="cellIs" dxfId="44" priority="1" operator="between">
      <formula>$F$3</formula>
      <formula>$F$3-0.1</formula>
    </cfRule>
  </conditionalFormatting>
  <conditionalFormatting sqref="N3:N7">
    <cfRule type="cellIs" dxfId="43" priority="2" operator="between">
      <formula>$F$3</formula>
      <formula>$F$3+0.1</formula>
    </cfRule>
  </conditionalFormatting>
  <conditionalFormatting sqref="N3:N7">
    <cfRule type="cellIs" dxfId="42" priority="3" operator="notBetween">
      <formula>$F$3-0.1</formula>
      <formula>$F$3+0.1</formula>
    </cfRule>
  </conditionalFormatting>
  <conditionalFormatting sqref="O3:O7">
    <cfRule type="cellIs" dxfId="41" priority="4" operator="notBetween">
      <formula>$F$3-0.1</formula>
      <formula>$F$3+0.1</formula>
    </cfRule>
  </conditionalFormatting>
  <conditionalFormatting sqref="O3:O7">
    <cfRule type="cellIs" dxfId="40" priority="5" operator="between">
      <formula>$F$3-0.1</formula>
      <formula>$F$3+0.1</formula>
    </cfRule>
  </conditionalFormatting>
  <pageMargins left="0.7" right="0.7" top="0.75" bottom="0.75" header="0" footer="0"/>
  <pageSetup paperSize="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21875" defaultRowHeight="15" customHeight="1"/>
  <cols>
    <col min="1" max="1" width="5.109375" customWidth="1"/>
    <col min="2" max="4" width="6.21875" customWidth="1"/>
    <col min="5" max="5" width="18.88671875" customWidth="1"/>
    <col min="6" max="6" width="13.109375" customWidth="1"/>
    <col min="7" max="7" width="6.109375" customWidth="1"/>
    <col min="8" max="8" width="6.21875" customWidth="1"/>
    <col min="9" max="9" width="10.44140625" customWidth="1"/>
    <col min="10" max="10" width="9.44140625" customWidth="1"/>
    <col min="11" max="11" width="5.5546875" customWidth="1"/>
    <col min="12" max="12" width="9.33203125" customWidth="1"/>
    <col min="13" max="13" width="9.109375" customWidth="1"/>
    <col min="14" max="16" width="13.109375" customWidth="1"/>
    <col min="17" max="26" width="6.77734375" customWidth="1"/>
  </cols>
  <sheetData>
    <row r="1" spans="1:26" ht="25.5" customHeight="1">
      <c r="A1" s="6" t="s">
        <v>0</v>
      </c>
      <c r="B1" s="7"/>
      <c r="C1" s="7"/>
      <c r="D1" s="7"/>
      <c r="E1" s="5"/>
      <c r="F1" s="5"/>
      <c r="G1" s="5"/>
      <c r="H1" s="5" t="s">
        <v>1</v>
      </c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1" t="s">
        <v>7</v>
      </c>
      <c r="G2" s="5"/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.5" customHeight="1">
      <c r="A3" s="5">
        <v>6</v>
      </c>
      <c r="B3" s="5">
        <v>88</v>
      </c>
      <c r="C3" s="5">
        <v>88</v>
      </c>
      <c r="D3" s="5">
        <v>89</v>
      </c>
      <c r="E3" s="5">
        <f t="shared" ref="E3:E9" si="0">AVERAGE(B3:D3)</f>
        <v>88.333333333333329</v>
      </c>
      <c r="F3" s="6">
        <f>SLOPE(B11:B17,A11:A17)</f>
        <v>-2.0179290313068154</v>
      </c>
      <c r="G3" s="5">
        <v>1</v>
      </c>
      <c r="H3" s="4">
        <v>8</v>
      </c>
      <c r="I3" s="2">
        <f t="shared" ref="I3:I9" si="1">VLOOKUP(H3,$A$3:$E$9,5,)</f>
        <v>86.666666666666671</v>
      </c>
      <c r="J3" s="3">
        <f t="shared" ref="J3:J9" si="2">TAN(RADIANS(I3))</f>
        <v>17.16933692948588</v>
      </c>
      <c r="K3" s="4">
        <v>18</v>
      </c>
      <c r="L3" s="2">
        <f t="shared" ref="L3:L9" si="3">VLOOKUP(K3,$A$3:$E$9,5,)</f>
        <v>72.666666666666671</v>
      </c>
      <c r="M3" s="3">
        <f t="shared" ref="M3:M9" si="4">TAN(RADIANS(L3))</f>
        <v>3.2040638129174699</v>
      </c>
      <c r="N3" s="3">
        <f t="shared" ref="N3:N9" si="5">(LOG(J3)-LOG(M3))/(LOG(H3)-LOG(K3))</f>
        <v>-2.0700981132252876</v>
      </c>
      <c r="O3" s="8">
        <f>AVERAGE(N3:N7)</f>
        <v>-1.4382540437987408</v>
      </c>
      <c r="P3" s="6">
        <f>(F3-O3)/O3*100</f>
        <v>40.304074930811765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5.5" customHeight="1">
      <c r="A4" s="5">
        <v>8</v>
      </c>
      <c r="B4" s="5">
        <v>87</v>
      </c>
      <c r="C4" s="5">
        <v>87</v>
      </c>
      <c r="D4" s="5">
        <v>86</v>
      </c>
      <c r="E4" s="5">
        <f t="shared" si="0"/>
        <v>86.666666666666671</v>
      </c>
      <c r="F4" s="7"/>
      <c r="G4" s="5">
        <v>2</v>
      </c>
      <c r="H4" s="4">
        <v>10</v>
      </c>
      <c r="I4" s="2">
        <f t="shared" si="1"/>
        <v>84.333333333333329</v>
      </c>
      <c r="J4" s="3">
        <f t="shared" si="2"/>
        <v>10.078031065486682</v>
      </c>
      <c r="K4" s="4">
        <v>16</v>
      </c>
      <c r="L4" s="2">
        <f t="shared" si="3"/>
        <v>78.333333333333329</v>
      </c>
      <c r="M4" s="3">
        <f t="shared" si="4"/>
        <v>4.8430045444195589</v>
      </c>
      <c r="N4" s="3">
        <f t="shared" si="5"/>
        <v>-1.5591850049458755</v>
      </c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>
      <c r="A5" s="5">
        <v>10</v>
      </c>
      <c r="B5" s="5">
        <v>84</v>
      </c>
      <c r="C5" s="5">
        <v>85</v>
      </c>
      <c r="D5" s="5">
        <v>84</v>
      </c>
      <c r="E5" s="5">
        <f t="shared" si="0"/>
        <v>84.333333333333329</v>
      </c>
      <c r="F5" s="7"/>
      <c r="G5" s="5">
        <v>3</v>
      </c>
      <c r="H5" s="4">
        <v>12</v>
      </c>
      <c r="I5" s="2">
        <f t="shared" si="1"/>
        <v>82.333333333333329</v>
      </c>
      <c r="J5" s="3">
        <f t="shared" si="2"/>
        <v>7.4287063554162609</v>
      </c>
      <c r="K5" s="4">
        <v>14</v>
      </c>
      <c r="L5" s="2">
        <f t="shared" si="3"/>
        <v>81.333333333333329</v>
      </c>
      <c r="M5" s="3">
        <f t="shared" si="4"/>
        <v>6.5605537826994738</v>
      </c>
      <c r="N5" s="3">
        <f t="shared" si="5"/>
        <v>-0.80620283505800228</v>
      </c>
      <c r="O5" s="7"/>
      <c r="P5" s="7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5.5" customHeight="1">
      <c r="A6" s="5">
        <v>12</v>
      </c>
      <c r="B6" s="5">
        <v>82</v>
      </c>
      <c r="C6" s="5">
        <v>83</v>
      </c>
      <c r="D6" s="5">
        <v>82</v>
      </c>
      <c r="E6" s="5">
        <f t="shared" si="0"/>
        <v>82.333333333333329</v>
      </c>
      <c r="F6" s="7"/>
      <c r="G6" s="5">
        <v>4</v>
      </c>
      <c r="H6" s="4">
        <v>14</v>
      </c>
      <c r="I6" s="2">
        <f t="shared" si="1"/>
        <v>81.333333333333329</v>
      </c>
      <c r="J6" s="3">
        <f t="shared" si="2"/>
        <v>6.5605537826994738</v>
      </c>
      <c r="K6" s="4">
        <v>12</v>
      </c>
      <c r="L6" s="2">
        <f t="shared" si="3"/>
        <v>82.333333333333329</v>
      </c>
      <c r="M6" s="3">
        <f t="shared" si="4"/>
        <v>7.4287063554162609</v>
      </c>
      <c r="N6" s="3">
        <f t="shared" si="5"/>
        <v>-0.80620283505800228</v>
      </c>
      <c r="O6" s="7"/>
      <c r="P6" s="7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5.5" customHeight="1">
      <c r="A7" s="5">
        <v>14</v>
      </c>
      <c r="B7" s="5">
        <v>81</v>
      </c>
      <c r="C7" s="5">
        <v>82</v>
      </c>
      <c r="D7" s="5">
        <v>81</v>
      </c>
      <c r="E7" s="5">
        <f t="shared" si="0"/>
        <v>81.333333333333329</v>
      </c>
      <c r="F7" s="7"/>
      <c r="G7" s="5">
        <v>5</v>
      </c>
      <c r="H7" s="4">
        <v>18</v>
      </c>
      <c r="I7" s="2">
        <f t="shared" si="1"/>
        <v>72.666666666666671</v>
      </c>
      <c r="J7" s="3">
        <f t="shared" si="2"/>
        <v>3.2040638129174699</v>
      </c>
      <c r="K7" s="4">
        <v>10</v>
      </c>
      <c r="L7" s="2">
        <f t="shared" si="3"/>
        <v>84.333333333333329</v>
      </c>
      <c r="M7" s="3">
        <f t="shared" si="4"/>
        <v>10.078031065486682</v>
      </c>
      <c r="N7" s="3">
        <f t="shared" si="5"/>
        <v>-1.9495814307065364</v>
      </c>
      <c r="O7" s="7"/>
      <c r="P7" s="7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>
      <c r="A8" s="5">
        <v>16</v>
      </c>
      <c r="B8" s="5">
        <v>78</v>
      </c>
      <c r="C8" s="5">
        <v>79</v>
      </c>
      <c r="D8" s="5">
        <v>78</v>
      </c>
      <c r="E8" s="5">
        <f t="shared" si="0"/>
        <v>78.333333333333329</v>
      </c>
      <c r="F8" s="7"/>
      <c r="G8" s="5"/>
      <c r="H8" s="5"/>
      <c r="I8" s="5" t="e">
        <f t="shared" si="1"/>
        <v>#N/A</v>
      </c>
      <c r="J8" s="5" t="e">
        <f t="shared" si="2"/>
        <v>#N/A</v>
      </c>
      <c r="K8" s="5"/>
      <c r="L8" s="5" t="e">
        <f t="shared" si="3"/>
        <v>#N/A</v>
      </c>
      <c r="M8" s="5" t="e">
        <f t="shared" si="4"/>
        <v>#N/A</v>
      </c>
      <c r="N8" s="5" t="e">
        <f t="shared" si="5"/>
        <v>#N/A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5" customHeight="1">
      <c r="A9" s="5">
        <v>18</v>
      </c>
      <c r="B9" s="5">
        <v>72</v>
      </c>
      <c r="C9" s="5">
        <v>73</v>
      </c>
      <c r="D9" s="5">
        <v>73</v>
      </c>
      <c r="E9" s="5">
        <f t="shared" si="0"/>
        <v>72.666666666666671</v>
      </c>
      <c r="F9" s="7"/>
      <c r="G9" s="5"/>
      <c r="H9" s="5"/>
      <c r="I9" s="5" t="e">
        <f t="shared" si="1"/>
        <v>#N/A</v>
      </c>
      <c r="J9" s="5" t="e">
        <f t="shared" si="2"/>
        <v>#N/A</v>
      </c>
      <c r="K9" s="5"/>
      <c r="L9" s="5" t="e">
        <f t="shared" si="3"/>
        <v>#N/A</v>
      </c>
      <c r="M9" s="5" t="e">
        <f t="shared" si="4"/>
        <v>#N/A</v>
      </c>
      <c r="N9" s="5" t="e">
        <f t="shared" si="5"/>
        <v>#N/A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5.5" customHeight="1">
      <c r="A10" s="5" t="s">
        <v>17</v>
      </c>
      <c r="B10" s="5" t="s">
        <v>18</v>
      </c>
      <c r="C10" s="6" t="s">
        <v>19</v>
      </c>
      <c r="D10" s="7"/>
      <c r="E10" s="7"/>
      <c r="F10" s="5"/>
      <c r="G10" s="5" t="s">
        <v>18</v>
      </c>
      <c r="H10" s="5" t="s">
        <v>20</v>
      </c>
      <c r="I10" s="5" t="s">
        <v>17</v>
      </c>
      <c r="J10" s="5" t="s">
        <v>21</v>
      </c>
      <c r="K10" s="5"/>
      <c r="L10" s="5" t="s">
        <v>22</v>
      </c>
      <c r="M10" s="5" t="s">
        <v>23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.5" customHeight="1">
      <c r="A11" s="5">
        <f t="shared" ref="A11:A17" si="6">LOG10(A3)</f>
        <v>0.77815125038364363</v>
      </c>
      <c r="B11" s="5">
        <f t="shared" ref="B11:B17" si="7">LOG(TAN(RADIANS(E3)))</f>
        <v>1.536151364468356</v>
      </c>
      <c r="C11" s="6">
        <f>RSQ(B11:B17,A11:A17)</f>
        <v>0.98500512716724797</v>
      </c>
      <c r="D11" s="7"/>
      <c r="E11" s="7"/>
      <c r="F11" s="5"/>
      <c r="G11" s="5">
        <f t="shared" ref="G11:G17" si="8">H11*I11+J11</f>
        <v>1.5035889357348797</v>
      </c>
      <c r="H11" s="5">
        <f t="shared" ref="H11:H17" si="9">SLOPE($B$11:$B$17,$A$11:$A$17)</f>
        <v>-2.0179290313068154</v>
      </c>
      <c r="I11" s="5">
        <f t="shared" ref="I11:I17" si="10">A11</f>
        <v>0.77815125038364363</v>
      </c>
      <c r="J11" s="5">
        <f t="shared" ref="J11:J17" si="11">INTERCEPT($B$11:$B$17,$A$11:$A$17)</f>
        <v>3.0738429346317329</v>
      </c>
      <c r="K11" s="5"/>
      <c r="L11" s="5">
        <f t="shared" ref="L11:L17" si="12">10^G11</f>
        <v>31.885184603418836</v>
      </c>
      <c r="M11" s="5">
        <f t="shared" ref="M11:M17" si="13">DEGREES(ATAN(L11))</f>
        <v>88.203648315920617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5.5" customHeight="1">
      <c r="A12" s="5">
        <f t="shared" si="6"/>
        <v>0.90308998699194354</v>
      </c>
      <c r="B12" s="5">
        <f t="shared" si="7"/>
        <v>1.2347535232665714</v>
      </c>
      <c r="C12" s="5"/>
      <c r="D12" s="5"/>
      <c r="E12" s="5"/>
      <c r="F12" s="5"/>
      <c r="G12" s="5">
        <f t="shared" si="8"/>
        <v>1.2514714319981957</v>
      </c>
      <c r="H12" s="5">
        <f t="shared" si="9"/>
        <v>-2.0179290313068154</v>
      </c>
      <c r="I12" s="5">
        <f t="shared" si="10"/>
        <v>0.90308998699194354</v>
      </c>
      <c r="J12" s="5">
        <f t="shared" si="11"/>
        <v>3.0738429346317329</v>
      </c>
      <c r="K12" s="5"/>
      <c r="L12" s="5">
        <f t="shared" si="12"/>
        <v>17.843146120095383</v>
      </c>
      <c r="M12" s="5">
        <f t="shared" si="13"/>
        <v>86.792275043057714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5.5" customHeight="1">
      <c r="A13" s="5">
        <f t="shared" si="6"/>
        <v>1</v>
      </c>
      <c r="B13" s="5">
        <f t="shared" si="7"/>
        <v>1.0033756927326543</v>
      </c>
      <c r="C13" s="5"/>
      <c r="D13" s="5"/>
      <c r="E13" s="5"/>
      <c r="F13" s="5"/>
      <c r="G13" s="5">
        <f t="shared" si="8"/>
        <v>1.0559139033249174</v>
      </c>
      <c r="H13" s="5">
        <f t="shared" si="9"/>
        <v>-2.0179290313068154</v>
      </c>
      <c r="I13" s="5">
        <f t="shared" si="10"/>
        <v>1</v>
      </c>
      <c r="J13" s="5">
        <f t="shared" si="11"/>
        <v>3.0738429346317329</v>
      </c>
      <c r="K13" s="5"/>
      <c r="L13" s="5">
        <f t="shared" si="12"/>
        <v>11.374017793459743</v>
      </c>
      <c r="M13" s="5">
        <f t="shared" si="13"/>
        <v>84.975493106809978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5.5" customHeight="1">
      <c r="A14" s="5">
        <f t="shared" si="6"/>
        <v>1.0791812460476249</v>
      </c>
      <c r="B14" s="5">
        <f t="shared" si="7"/>
        <v>0.87091319173908255</v>
      </c>
      <c r="C14" s="5"/>
      <c r="D14" s="5"/>
      <c r="E14" s="5"/>
      <c r="F14" s="5"/>
      <c r="G14" s="5">
        <f t="shared" si="8"/>
        <v>0.89613176819036733</v>
      </c>
      <c r="H14" s="5">
        <f t="shared" si="9"/>
        <v>-2.0179290313068154</v>
      </c>
      <c r="I14" s="5">
        <f t="shared" si="10"/>
        <v>1.0791812460476249</v>
      </c>
      <c r="J14" s="5">
        <f t="shared" si="11"/>
        <v>3.0738429346317329</v>
      </c>
      <c r="K14" s="5"/>
      <c r="L14" s="5">
        <f t="shared" si="12"/>
        <v>7.8728462149745386</v>
      </c>
      <c r="M14" s="5">
        <f t="shared" si="13"/>
        <v>82.761119158016456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5.5" customHeight="1">
      <c r="A15" s="5">
        <f t="shared" si="6"/>
        <v>1.146128035678238</v>
      </c>
      <c r="B15" s="5">
        <f t="shared" si="7"/>
        <v>0.81694050014085062</v>
      </c>
      <c r="C15" s="5"/>
      <c r="D15" s="5"/>
      <c r="E15" s="5"/>
      <c r="F15" s="5"/>
      <c r="G15" s="5">
        <f t="shared" si="8"/>
        <v>0.76103789784196296</v>
      </c>
      <c r="H15" s="5">
        <f t="shared" si="9"/>
        <v>-2.0179290313068154</v>
      </c>
      <c r="I15" s="5">
        <f t="shared" si="10"/>
        <v>1.146128035678238</v>
      </c>
      <c r="J15" s="5">
        <f t="shared" si="11"/>
        <v>3.0738429346317329</v>
      </c>
      <c r="K15" s="5"/>
      <c r="L15" s="5">
        <f t="shared" si="12"/>
        <v>5.768167959636374</v>
      </c>
      <c r="M15" s="5">
        <f t="shared" si="13"/>
        <v>80.164659540784612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5.5" customHeight="1">
      <c r="A16" s="5">
        <f t="shared" si="6"/>
        <v>1.2041199826559248</v>
      </c>
      <c r="B16" s="5">
        <f t="shared" si="7"/>
        <v>0.68511487656572412</v>
      </c>
      <c r="C16" s="5"/>
      <c r="D16" s="5"/>
      <c r="E16" s="5"/>
      <c r="F16" s="5"/>
      <c r="G16" s="5">
        <f t="shared" si="8"/>
        <v>0.64401426445368326</v>
      </c>
      <c r="H16" s="5">
        <f t="shared" si="9"/>
        <v>-2.0179290313068154</v>
      </c>
      <c r="I16" s="5">
        <f t="shared" si="10"/>
        <v>1.2041199826559248</v>
      </c>
      <c r="J16" s="5">
        <f t="shared" si="11"/>
        <v>3.0738429346317329</v>
      </c>
      <c r="K16" s="5"/>
      <c r="L16" s="5">
        <f t="shared" si="12"/>
        <v>4.4056933382084997</v>
      </c>
      <c r="M16" s="5">
        <f t="shared" si="13"/>
        <v>77.211736065254726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5.5" customHeight="1">
      <c r="A17" s="5">
        <f t="shared" si="6"/>
        <v>1.255272505103306</v>
      </c>
      <c r="B17" s="5">
        <f t="shared" si="7"/>
        <v>0.50570115701330931</v>
      </c>
      <c r="C17" s="5"/>
      <c r="D17" s="5"/>
      <c r="E17" s="5"/>
      <c r="F17" s="5"/>
      <c r="G17" s="5">
        <f t="shared" si="8"/>
        <v>0.54079210438253922</v>
      </c>
      <c r="H17" s="5">
        <f t="shared" si="9"/>
        <v>-2.0179290313068154</v>
      </c>
      <c r="I17" s="5">
        <f t="shared" si="10"/>
        <v>1.255272505103306</v>
      </c>
      <c r="J17" s="5">
        <f t="shared" si="11"/>
        <v>3.0738429346317329</v>
      </c>
      <c r="K17" s="5"/>
      <c r="L17" s="5">
        <f t="shared" si="12"/>
        <v>3.4736983661661358</v>
      </c>
      <c r="M17" s="5">
        <f t="shared" si="13"/>
        <v>73.94007476428034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5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5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5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5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5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5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5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5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5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5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5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5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5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5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5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5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5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5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5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5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5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5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5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5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5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5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5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5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5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5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5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5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5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5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5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5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5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5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5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5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5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5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5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5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5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5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5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5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5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5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5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5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5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5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5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5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5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5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5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5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5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5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5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5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5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5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5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5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5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5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5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5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5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5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5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5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5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5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5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5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5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5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5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5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5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5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5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5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5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5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5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5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5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5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5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5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5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5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5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5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5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5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5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5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5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5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5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5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5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5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5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5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5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5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5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5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5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5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5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5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5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5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5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5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5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5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5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5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5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5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5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5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5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5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5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5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5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5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5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5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5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5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5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5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5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5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5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5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5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5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5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5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5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5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5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5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5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5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5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5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5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5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5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5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5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5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5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5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5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5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5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5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5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5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5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5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5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5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5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5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5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5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5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5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5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5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5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5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5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5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5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5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5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5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5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5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5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5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5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5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5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5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5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5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5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5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5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5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5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5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5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5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5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5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5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5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5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5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5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5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5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5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5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5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5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5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5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5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5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5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5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5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5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5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5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5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5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5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5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5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5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5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5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5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5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5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5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5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5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5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5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5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5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5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5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5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5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5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5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5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5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5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5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5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5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5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5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5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5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5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5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5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5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5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5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5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5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5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5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5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5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5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5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5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5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5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5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5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5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5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5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5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5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5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5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5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5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5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5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5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5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5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5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5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5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5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5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5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5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5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5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5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5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5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5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5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5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5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5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5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5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5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5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5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5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5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5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5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5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5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5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5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5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5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5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5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5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5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5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5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5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5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5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5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5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5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5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5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5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5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5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5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5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5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5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5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5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5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5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5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5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5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5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5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5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5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5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5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5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5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5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5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5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5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5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5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5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5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5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5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5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5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5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5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5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5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5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5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5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5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5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5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5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5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5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5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5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5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5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5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5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5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5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5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5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5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5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5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5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5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5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5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5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5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5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5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5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5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5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5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5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5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5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5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5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5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5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5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5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5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5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5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5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5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5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5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5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5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5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5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5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5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5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5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5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5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5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5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5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5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5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5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5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5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5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5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5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5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5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5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5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5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5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5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5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5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5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5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5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5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5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5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5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5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5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5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5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5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5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5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5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5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5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5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5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5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5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5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5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5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5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5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5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5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5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5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5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5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5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5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5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5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5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5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5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5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5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5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5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5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5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5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5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5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5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5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5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5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5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5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5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5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5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5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5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5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5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5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5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5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5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5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5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5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5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5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5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5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5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5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5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5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5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5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5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5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5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5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5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5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5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5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5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5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5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5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5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5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5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5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5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5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5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5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5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5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5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5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5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5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5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5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5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5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5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5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5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5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5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5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5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5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5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5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5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5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5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5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5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5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5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5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5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5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5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5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5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5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5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5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5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5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5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5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5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5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5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5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5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5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5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5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5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5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5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5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5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5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5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5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5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5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5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5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5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5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5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5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5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5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5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5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5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5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5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5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5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5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5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5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5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5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5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5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5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5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5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5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5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5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5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5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5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5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5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5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5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5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5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5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5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5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5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5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5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5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5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5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5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5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5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5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5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5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5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5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5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5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5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5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5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5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5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5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5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5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5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5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5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5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5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5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5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5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5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5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5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5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5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5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5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5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5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5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5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5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5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5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5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5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5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5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5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5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5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5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5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5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5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5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5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5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5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5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5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5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5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5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5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5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5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5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5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5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5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5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5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5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5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5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5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5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5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5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5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5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5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5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5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5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5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5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5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5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5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5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5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5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5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5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5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5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5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5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5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5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5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5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5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5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5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5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5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5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5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5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5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5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5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5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5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5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5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5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5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5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5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5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5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5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5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5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5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5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5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5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5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5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5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5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5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5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5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5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5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5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5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5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5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5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5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5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5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5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5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5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5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5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5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5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5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5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5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5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5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5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5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5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5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5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5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5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5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5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5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5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5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5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5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5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5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5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5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5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5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5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5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5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5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5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5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5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5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5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5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5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5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5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5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5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5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5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5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5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5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5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5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5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5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5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5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5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5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5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5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5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5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5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5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5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5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5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5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5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5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5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5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5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5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5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5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5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5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5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5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5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5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5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5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5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5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5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5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5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5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5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5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5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5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5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5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5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5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5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5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5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5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5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5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5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5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5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5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5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5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5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5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5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5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5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5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5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5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5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5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5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5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5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5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5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5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5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5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5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5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5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5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5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5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5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5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5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5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5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5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5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5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5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5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5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5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5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5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5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5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5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5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5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5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5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5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5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5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5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5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5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5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5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5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5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5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5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5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C11:E11"/>
    <mergeCell ref="A1:D1"/>
    <mergeCell ref="F3:F9"/>
    <mergeCell ref="O3:O7"/>
    <mergeCell ref="P3:P7"/>
    <mergeCell ref="C10:E10"/>
  </mergeCells>
  <conditionalFormatting sqref="N3:N7">
    <cfRule type="cellIs" dxfId="39" priority="1" operator="between">
      <formula>$F$3</formula>
      <formula>$F$3-0.1</formula>
    </cfRule>
  </conditionalFormatting>
  <conditionalFormatting sqref="N3:N7">
    <cfRule type="cellIs" dxfId="38" priority="2" operator="between">
      <formula>$F$3</formula>
      <formula>$F$3+0.1</formula>
    </cfRule>
  </conditionalFormatting>
  <conditionalFormatting sqref="N3:N7">
    <cfRule type="cellIs" dxfId="37" priority="3" operator="notBetween">
      <formula>$F$3-0.1</formula>
      <formula>$F$3+0.1</formula>
    </cfRule>
  </conditionalFormatting>
  <conditionalFormatting sqref="O3:O7">
    <cfRule type="cellIs" dxfId="36" priority="4" operator="notBetween">
      <formula>$F$3-0.1</formula>
      <formula>$F$3+0.1</formula>
    </cfRule>
  </conditionalFormatting>
  <conditionalFormatting sqref="O3:O7">
    <cfRule type="cellIs" dxfId="35" priority="5" operator="between">
      <formula>$F$3-0.1</formula>
      <formula>$F$3+0.1</formula>
    </cfRule>
  </conditionalFormatting>
  <pageMargins left="0.7" right="0.7" top="0.75" bottom="0.75" header="0" footer="0"/>
  <pageSetup paperSize="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21875" defaultRowHeight="15" customHeight="1"/>
  <cols>
    <col min="1" max="1" width="5.109375" customWidth="1"/>
    <col min="2" max="4" width="6.21875" customWidth="1"/>
    <col min="5" max="5" width="18.88671875" customWidth="1"/>
    <col min="6" max="6" width="13.109375" customWidth="1"/>
    <col min="7" max="7" width="6.109375" customWidth="1"/>
    <col min="8" max="8" width="6.21875" customWidth="1"/>
    <col min="9" max="9" width="15.33203125" customWidth="1"/>
    <col min="10" max="10" width="14.44140625" customWidth="1"/>
    <col min="11" max="11" width="5.5546875" customWidth="1"/>
    <col min="12" max="12" width="15.109375" customWidth="1"/>
    <col min="13" max="13" width="15.21875" customWidth="1"/>
    <col min="14" max="16" width="13.109375" customWidth="1"/>
    <col min="17" max="26" width="6.77734375" customWidth="1"/>
  </cols>
  <sheetData>
    <row r="1" spans="1:26" ht="25.5" customHeight="1">
      <c r="A1" s="6" t="s">
        <v>0</v>
      </c>
      <c r="B1" s="7"/>
      <c r="C1" s="7"/>
      <c r="D1" s="7"/>
      <c r="E1" s="5"/>
      <c r="F1" s="5"/>
      <c r="G1" s="5"/>
      <c r="H1" s="5" t="s">
        <v>1</v>
      </c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1" t="s">
        <v>7</v>
      </c>
      <c r="G2" s="5"/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.5" customHeight="1">
      <c r="A3" s="5">
        <v>6</v>
      </c>
      <c r="B3" s="5">
        <v>88</v>
      </c>
      <c r="C3" s="5">
        <v>88</v>
      </c>
      <c r="D3" s="5">
        <v>89</v>
      </c>
      <c r="E3" s="5">
        <f t="shared" ref="E3:E9" si="0">AVERAGE(B3:D3)</f>
        <v>88.333333333333329</v>
      </c>
      <c r="F3" s="6">
        <f>SLOPE(B11:B17,A11:A17)</f>
        <v>-2.0179290313068154</v>
      </c>
      <c r="G3" s="5">
        <v>1</v>
      </c>
      <c r="H3" s="5">
        <v>6</v>
      </c>
      <c r="I3" s="2">
        <f t="shared" ref="I3:I9" si="1">VLOOKUP(H3,$A$3:$E$9,5,)</f>
        <v>88.333333333333329</v>
      </c>
      <c r="J3" s="3">
        <f t="shared" ref="J3:J9" si="2">TAN(RADIANS(I3))</f>
        <v>34.367770887209979</v>
      </c>
      <c r="K3" s="5">
        <v>14</v>
      </c>
      <c r="L3" s="2">
        <f t="shared" ref="L3:L9" si="3">VLOOKUP(K3,$A$3:$E$9,5,)</f>
        <v>81.333333333333329</v>
      </c>
      <c r="M3" s="3">
        <f t="shared" ref="M3:M9" si="4">TAN(RADIANS(L3))</f>
        <v>6.5605537826994738</v>
      </c>
      <c r="N3" s="3">
        <f t="shared" ref="N3:N9" si="5">(LOG(J3)-LOG(M3))/(LOG(H3)-LOG(K3))</f>
        <v>-1.9545006453375056</v>
      </c>
      <c r="O3" s="8">
        <f>AVERAGE(N3:N7)</f>
        <v>-2.0092116086271976</v>
      </c>
      <c r="P3" s="6">
        <f>(F3-O3)/O3*100</f>
        <v>0.43387280076358176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5.5" customHeight="1">
      <c r="A4" s="5">
        <v>8</v>
      </c>
      <c r="B4" s="5">
        <v>87</v>
      </c>
      <c r="C4" s="5">
        <v>87</v>
      </c>
      <c r="D4" s="5">
        <v>86</v>
      </c>
      <c r="E4" s="5">
        <f t="shared" si="0"/>
        <v>86.666666666666671</v>
      </c>
      <c r="F4" s="7"/>
      <c r="G4" s="5">
        <v>2</v>
      </c>
      <c r="H4" s="5">
        <v>8</v>
      </c>
      <c r="I4" s="2">
        <f t="shared" si="1"/>
        <v>86.666666666666671</v>
      </c>
      <c r="J4" s="3">
        <f t="shared" si="2"/>
        <v>17.16933692948588</v>
      </c>
      <c r="K4" s="5">
        <v>18</v>
      </c>
      <c r="L4" s="2">
        <f t="shared" si="3"/>
        <v>72.666666666666671</v>
      </c>
      <c r="M4" s="3">
        <f t="shared" si="4"/>
        <v>3.2040638129174699</v>
      </c>
      <c r="N4" s="3">
        <f t="shared" si="5"/>
        <v>-2.0700981132252876</v>
      </c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>
      <c r="A5" s="5">
        <v>10</v>
      </c>
      <c r="B5" s="5">
        <v>84</v>
      </c>
      <c r="C5" s="5">
        <v>85</v>
      </c>
      <c r="D5" s="5">
        <v>84</v>
      </c>
      <c r="E5" s="5">
        <f t="shared" si="0"/>
        <v>84.333333333333329</v>
      </c>
      <c r="F5" s="7"/>
      <c r="G5" s="5">
        <v>3</v>
      </c>
      <c r="H5" s="5">
        <v>10</v>
      </c>
      <c r="I5" s="2">
        <f t="shared" si="1"/>
        <v>84.333333333333329</v>
      </c>
      <c r="J5" s="3">
        <f t="shared" si="2"/>
        <v>10.078031065486682</v>
      </c>
      <c r="K5" s="5">
        <v>18</v>
      </c>
      <c r="L5" s="2">
        <f t="shared" si="3"/>
        <v>72.666666666666671</v>
      </c>
      <c r="M5" s="3">
        <f t="shared" si="4"/>
        <v>3.2040638129174699</v>
      </c>
      <c r="N5" s="3">
        <f t="shared" si="5"/>
        <v>-1.9495814307065364</v>
      </c>
      <c r="O5" s="7"/>
      <c r="P5" s="7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5.5" customHeight="1">
      <c r="A6" s="5">
        <v>12</v>
      </c>
      <c r="B6" s="5">
        <v>82</v>
      </c>
      <c r="C6" s="5">
        <v>83</v>
      </c>
      <c r="D6" s="5">
        <v>82</v>
      </c>
      <c r="E6" s="5">
        <f t="shared" si="0"/>
        <v>82.333333333333329</v>
      </c>
      <c r="F6" s="7"/>
      <c r="G6" s="5">
        <v>4</v>
      </c>
      <c r="H6" s="5">
        <v>12</v>
      </c>
      <c r="I6" s="2">
        <f t="shared" si="1"/>
        <v>82.333333333333329</v>
      </c>
      <c r="J6" s="3">
        <f t="shared" si="2"/>
        <v>7.4287063554162609</v>
      </c>
      <c r="K6" s="5">
        <v>18</v>
      </c>
      <c r="L6" s="2">
        <f t="shared" si="3"/>
        <v>72.666666666666671</v>
      </c>
      <c r="M6" s="3">
        <f t="shared" si="4"/>
        <v>3.2040638129174699</v>
      </c>
      <c r="N6" s="3">
        <f t="shared" si="5"/>
        <v>-2.0739929777564425</v>
      </c>
      <c r="O6" s="7"/>
      <c r="P6" s="7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5.5" customHeight="1">
      <c r="A7" s="5">
        <v>14</v>
      </c>
      <c r="B7" s="5">
        <v>81</v>
      </c>
      <c r="C7" s="5">
        <v>82</v>
      </c>
      <c r="D7" s="5">
        <v>81</v>
      </c>
      <c r="E7" s="5">
        <f t="shared" si="0"/>
        <v>81.333333333333329</v>
      </c>
      <c r="F7" s="7"/>
      <c r="G7" s="5">
        <v>5</v>
      </c>
      <c r="H7" s="5">
        <v>16</v>
      </c>
      <c r="I7" s="2">
        <f t="shared" si="1"/>
        <v>78.333333333333329</v>
      </c>
      <c r="J7" s="3">
        <f t="shared" si="2"/>
        <v>4.8430045444195589</v>
      </c>
      <c r="K7" s="5">
        <v>6</v>
      </c>
      <c r="L7" s="2">
        <f t="shared" si="3"/>
        <v>88.333333333333329</v>
      </c>
      <c r="M7" s="3">
        <f t="shared" si="4"/>
        <v>34.367770887209979</v>
      </c>
      <c r="N7" s="3">
        <f t="shared" si="5"/>
        <v>-1.9978848761102153</v>
      </c>
      <c r="O7" s="7"/>
      <c r="P7" s="7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>
      <c r="A8" s="5">
        <v>16</v>
      </c>
      <c r="B8" s="5">
        <v>78</v>
      </c>
      <c r="C8" s="5">
        <v>79</v>
      </c>
      <c r="D8" s="5">
        <v>78</v>
      </c>
      <c r="E8" s="5">
        <f t="shared" si="0"/>
        <v>78.333333333333329</v>
      </c>
      <c r="F8" s="7"/>
      <c r="G8" s="5"/>
      <c r="H8" s="5"/>
      <c r="I8" s="5" t="e">
        <f t="shared" si="1"/>
        <v>#N/A</v>
      </c>
      <c r="J8" s="5" t="e">
        <f t="shared" si="2"/>
        <v>#N/A</v>
      </c>
      <c r="K8" s="5"/>
      <c r="L8" s="5" t="e">
        <f t="shared" si="3"/>
        <v>#N/A</v>
      </c>
      <c r="M8" s="5" t="e">
        <f t="shared" si="4"/>
        <v>#N/A</v>
      </c>
      <c r="N8" s="5" t="e">
        <f t="shared" si="5"/>
        <v>#N/A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5" customHeight="1">
      <c r="A9" s="5">
        <v>18</v>
      </c>
      <c r="B9" s="5">
        <v>72</v>
      </c>
      <c r="C9" s="5">
        <v>73</v>
      </c>
      <c r="D9" s="5">
        <v>73</v>
      </c>
      <c r="E9" s="5">
        <f t="shared" si="0"/>
        <v>72.666666666666671</v>
      </c>
      <c r="F9" s="7"/>
      <c r="G9" s="5"/>
      <c r="H9" s="5"/>
      <c r="I9" s="5" t="e">
        <f t="shared" si="1"/>
        <v>#N/A</v>
      </c>
      <c r="J9" s="5" t="e">
        <f t="shared" si="2"/>
        <v>#N/A</v>
      </c>
      <c r="K9" s="5"/>
      <c r="L9" s="5" t="e">
        <f t="shared" si="3"/>
        <v>#N/A</v>
      </c>
      <c r="M9" s="5" t="e">
        <f t="shared" si="4"/>
        <v>#N/A</v>
      </c>
      <c r="N9" s="5" t="e">
        <f t="shared" si="5"/>
        <v>#N/A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5.5" customHeight="1">
      <c r="A10" s="5" t="s">
        <v>17</v>
      </c>
      <c r="B10" s="5" t="s">
        <v>18</v>
      </c>
      <c r="C10" s="6" t="s">
        <v>19</v>
      </c>
      <c r="D10" s="7"/>
      <c r="E10" s="7"/>
      <c r="F10" s="5"/>
      <c r="G10" s="5" t="s">
        <v>18</v>
      </c>
      <c r="H10" s="5" t="s">
        <v>20</v>
      </c>
      <c r="I10" s="5" t="s">
        <v>17</v>
      </c>
      <c r="J10" s="5" t="s">
        <v>21</v>
      </c>
      <c r="K10" s="5"/>
      <c r="L10" s="5" t="s">
        <v>22</v>
      </c>
      <c r="M10" s="5" t="s">
        <v>23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.5" customHeight="1">
      <c r="A11" s="5">
        <f t="shared" ref="A11:A17" si="6">LOG10(A3)</f>
        <v>0.77815125038364363</v>
      </c>
      <c r="B11" s="5">
        <f t="shared" ref="B11:B17" si="7">LOG(TAN(RADIANS(E3)))</f>
        <v>1.536151364468356</v>
      </c>
      <c r="C11" s="6">
        <f>RSQ(B11:B17,A11:A17)</f>
        <v>0.98500512716724797</v>
      </c>
      <c r="D11" s="7"/>
      <c r="E11" s="7"/>
      <c r="F11" s="5"/>
      <c r="G11" s="5">
        <f t="shared" ref="G11:G17" si="8">H11*I11+J11</f>
        <v>1.5035889357348797</v>
      </c>
      <c r="H11" s="5">
        <f t="shared" ref="H11:H17" si="9">SLOPE($B$11:$B$17,$A$11:$A$17)</f>
        <v>-2.0179290313068154</v>
      </c>
      <c r="I11" s="5">
        <f t="shared" ref="I11:I17" si="10">A11</f>
        <v>0.77815125038364363</v>
      </c>
      <c r="J11" s="5">
        <f t="shared" ref="J11:J17" si="11">INTERCEPT($B$11:$B$17,$A$11:$A$17)</f>
        <v>3.0738429346317329</v>
      </c>
      <c r="K11" s="5"/>
      <c r="L11" s="5">
        <f t="shared" ref="L11:L17" si="12">10^G11</f>
        <v>31.885184603418836</v>
      </c>
      <c r="M11" s="5">
        <f t="shared" ref="M11:M17" si="13">DEGREES(ATAN(L11))</f>
        <v>88.203648315920617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5.5" customHeight="1">
      <c r="A12" s="5">
        <f t="shared" si="6"/>
        <v>0.90308998699194354</v>
      </c>
      <c r="B12" s="5">
        <f t="shared" si="7"/>
        <v>1.2347535232665714</v>
      </c>
      <c r="C12" s="5"/>
      <c r="D12" s="5"/>
      <c r="E12" s="5"/>
      <c r="F12" s="5"/>
      <c r="G12" s="5">
        <f t="shared" si="8"/>
        <v>1.2514714319981957</v>
      </c>
      <c r="H12" s="5">
        <f t="shared" si="9"/>
        <v>-2.0179290313068154</v>
      </c>
      <c r="I12" s="5">
        <f t="shared" si="10"/>
        <v>0.90308998699194354</v>
      </c>
      <c r="J12" s="5">
        <f t="shared" si="11"/>
        <v>3.0738429346317329</v>
      </c>
      <c r="K12" s="5"/>
      <c r="L12" s="5">
        <f t="shared" si="12"/>
        <v>17.843146120095383</v>
      </c>
      <c r="M12" s="5">
        <f t="shared" si="13"/>
        <v>86.792275043057714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5.5" customHeight="1">
      <c r="A13" s="5">
        <f t="shared" si="6"/>
        <v>1</v>
      </c>
      <c r="B13" s="5">
        <f t="shared" si="7"/>
        <v>1.0033756927326543</v>
      </c>
      <c r="C13" s="5"/>
      <c r="D13" s="5"/>
      <c r="E13" s="5"/>
      <c r="F13" s="5"/>
      <c r="G13" s="5">
        <f t="shared" si="8"/>
        <v>1.0559139033249174</v>
      </c>
      <c r="H13" s="5">
        <f t="shared" si="9"/>
        <v>-2.0179290313068154</v>
      </c>
      <c r="I13" s="5">
        <f t="shared" si="10"/>
        <v>1</v>
      </c>
      <c r="J13" s="5">
        <f t="shared" si="11"/>
        <v>3.0738429346317329</v>
      </c>
      <c r="K13" s="5"/>
      <c r="L13" s="5">
        <f t="shared" si="12"/>
        <v>11.374017793459743</v>
      </c>
      <c r="M13" s="5">
        <f t="shared" si="13"/>
        <v>84.975493106809978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5.5" customHeight="1">
      <c r="A14" s="5">
        <f t="shared" si="6"/>
        <v>1.0791812460476249</v>
      </c>
      <c r="B14" s="5">
        <f t="shared" si="7"/>
        <v>0.87091319173908255</v>
      </c>
      <c r="C14" s="5"/>
      <c r="D14" s="5"/>
      <c r="E14" s="5"/>
      <c r="F14" s="5"/>
      <c r="G14" s="5">
        <f t="shared" si="8"/>
        <v>0.89613176819036733</v>
      </c>
      <c r="H14" s="5">
        <f t="shared" si="9"/>
        <v>-2.0179290313068154</v>
      </c>
      <c r="I14" s="5">
        <f t="shared" si="10"/>
        <v>1.0791812460476249</v>
      </c>
      <c r="J14" s="5">
        <f t="shared" si="11"/>
        <v>3.0738429346317329</v>
      </c>
      <c r="K14" s="5"/>
      <c r="L14" s="5">
        <f t="shared" si="12"/>
        <v>7.8728462149745386</v>
      </c>
      <c r="M14" s="5">
        <f t="shared" si="13"/>
        <v>82.761119158016456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5.5" customHeight="1">
      <c r="A15" s="5">
        <f t="shared" si="6"/>
        <v>1.146128035678238</v>
      </c>
      <c r="B15" s="5">
        <f t="shared" si="7"/>
        <v>0.81694050014085062</v>
      </c>
      <c r="C15" s="5"/>
      <c r="D15" s="5"/>
      <c r="E15" s="5"/>
      <c r="F15" s="5"/>
      <c r="G15" s="5">
        <f t="shared" si="8"/>
        <v>0.76103789784196296</v>
      </c>
      <c r="H15" s="5">
        <f t="shared" si="9"/>
        <v>-2.0179290313068154</v>
      </c>
      <c r="I15" s="5">
        <f t="shared" si="10"/>
        <v>1.146128035678238</v>
      </c>
      <c r="J15" s="5">
        <f t="shared" si="11"/>
        <v>3.0738429346317329</v>
      </c>
      <c r="K15" s="5"/>
      <c r="L15" s="5">
        <f t="shared" si="12"/>
        <v>5.768167959636374</v>
      </c>
      <c r="M15" s="5">
        <f t="shared" si="13"/>
        <v>80.164659540784612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5.5" customHeight="1">
      <c r="A16" s="5">
        <f t="shared" si="6"/>
        <v>1.2041199826559248</v>
      </c>
      <c r="B16" s="5">
        <f t="shared" si="7"/>
        <v>0.68511487656572412</v>
      </c>
      <c r="C16" s="5"/>
      <c r="D16" s="5"/>
      <c r="E16" s="5"/>
      <c r="F16" s="5"/>
      <c r="G16" s="5">
        <f t="shared" si="8"/>
        <v>0.64401426445368326</v>
      </c>
      <c r="H16" s="5">
        <f t="shared" si="9"/>
        <v>-2.0179290313068154</v>
      </c>
      <c r="I16" s="5">
        <f t="shared" si="10"/>
        <v>1.2041199826559248</v>
      </c>
      <c r="J16" s="5">
        <f t="shared" si="11"/>
        <v>3.0738429346317329</v>
      </c>
      <c r="K16" s="5"/>
      <c r="L16" s="5">
        <f t="shared" si="12"/>
        <v>4.4056933382084997</v>
      </c>
      <c r="M16" s="5">
        <f t="shared" si="13"/>
        <v>77.211736065254726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5.5" customHeight="1">
      <c r="A17" s="5">
        <f t="shared" si="6"/>
        <v>1.255272505103306</v>
      </c>
      <c r="B17" s="5">
        <f t="shared" si="7"/>
        <v>0.50570115701330931</v>
      </c>
      <c r="C17" s="5"/>
      <c r="D17" s="5"/>
      <c r="E17" s="5"/>
      <c r="F17" s="5"/>
      <c r="G17" s="5">
        <f t="shared" si="8"/>
        <v>0.54079210438253922</v>
      </c>
      <c r="H17" s="5">
        <f t="shared" si="9"/>
        <v>-2.0179290313068154</v>
      </c>
      <c r="I17" s="5">
        <f t="shared" si="10"/>
        <v>1.255272505103306</v>
      </c>
      <c r="J17" s="5">
        <f t="shared" si="11"/>
        <v>3.0738429346317329</v>
      </c>
      <c r="K17" s="5"/>
      <c r="L17" s="5">
        <f t="shared" si="12"/>
        <v>3.4736983661661358</v>
      </c>
      <c r="M17" s="5">
        <f t="shared" si="13"/>
        <v>73.94007476428034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5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5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5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5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5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5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5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5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5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5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5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5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5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5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5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5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5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5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5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5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5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5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5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5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5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5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5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5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5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5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5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5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5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5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5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5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5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5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5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5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5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5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5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5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5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5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5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5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5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5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5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5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5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5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5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5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5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5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5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5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5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5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5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5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5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5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5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5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5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5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5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5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5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5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5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5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5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5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5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5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5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5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5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5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5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5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5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5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5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5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5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5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5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5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5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5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5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5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5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5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5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5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5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5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5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5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5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5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5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5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5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5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5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5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5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5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5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5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5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5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5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5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5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5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5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5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5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5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5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5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5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5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5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5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5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5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5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5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5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5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5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5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5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5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5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5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5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5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5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5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5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5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5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5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5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5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5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5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5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5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5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5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5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5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5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5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5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5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5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5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5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5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5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5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5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5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5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5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5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5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5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5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5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5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5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5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5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5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5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5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5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5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5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5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5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5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5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5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5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5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5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5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5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5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5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5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5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5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5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5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5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5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5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5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5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5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5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5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5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5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5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5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5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5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5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5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5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5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5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5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5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5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5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5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5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5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5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5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5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5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5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5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5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5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5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5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5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5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5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5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5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5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5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5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5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5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5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5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5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5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5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5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5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5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5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5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5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5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5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5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5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5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5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5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5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5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5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5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5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5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5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5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5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5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5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5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5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5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5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5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5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5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5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5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5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5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5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5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5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5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5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5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5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5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5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5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5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5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5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5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5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5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5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5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5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5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5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5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5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5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5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5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5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5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5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5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5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5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5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5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5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5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5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5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5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5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5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5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5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5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5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5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5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5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5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5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5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5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5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5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5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5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5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5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5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5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5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5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5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5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5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5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5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5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5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5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5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5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5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5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5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5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5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5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5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5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5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5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5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5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5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5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5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5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5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5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5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5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5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5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5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5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5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5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5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5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5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5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5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5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5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5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5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5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5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5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5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5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5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5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5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5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5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5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5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5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5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5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5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5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5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5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5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5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5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5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5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5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5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5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5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5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5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5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5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5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5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5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5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5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5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5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5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5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5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5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5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5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5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5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5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5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5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5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5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5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5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5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5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5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5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5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5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5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5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5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5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5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5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5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5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5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5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5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5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5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5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5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5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5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5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5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5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5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5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5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5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5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5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5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5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5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5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5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5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5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5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5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5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5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5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5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5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5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5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5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5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5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5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5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5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5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5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5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5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5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5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5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5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5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5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5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5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5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5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5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5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5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5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5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5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5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5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5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5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5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5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5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5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5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5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5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5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5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5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5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5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5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5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5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5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5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5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5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5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5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5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5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5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5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5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5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5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5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5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5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5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5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5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5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5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5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5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5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5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5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5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5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5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5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5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5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5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5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5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5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5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5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5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5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5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5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5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5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5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5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5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5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5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5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5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5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5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5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5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5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5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5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5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5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5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5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5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5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5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5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5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5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5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5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5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5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5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5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5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5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5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5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5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5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5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5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5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5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5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5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5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5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5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5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5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5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5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5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5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5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5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5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5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5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5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5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5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5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5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5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5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5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5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5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5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5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5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5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5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5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5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5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5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5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5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5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5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5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5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5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5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5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5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5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5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5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5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5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5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5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5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5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5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5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5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5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5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5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5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5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5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5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5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5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5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5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5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5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5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5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5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5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5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5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5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5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5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5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5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5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5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5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5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5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5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5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5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5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5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5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5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5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5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5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5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5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5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5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5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5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5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5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5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5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5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5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5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5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5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5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5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5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5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5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5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5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5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5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5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5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5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5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5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5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5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5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5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5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5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5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5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5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5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5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5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5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5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5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5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5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5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5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5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5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5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5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5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5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5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5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5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5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5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5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5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5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5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5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5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5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5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5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5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5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5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5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5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5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5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5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5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5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5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5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5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5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5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5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5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5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5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5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5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5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5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5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5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5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5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5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5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5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5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5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5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5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5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5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5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5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5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5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5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5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5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5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5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5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5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5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5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5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5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5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5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5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5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5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5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5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5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5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5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5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5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5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5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5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5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5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5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5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5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5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5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5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5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5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5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5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5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5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5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5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5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5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5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5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5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5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5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5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5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5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5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5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5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5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5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5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5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5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5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5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5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5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5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5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5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5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5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5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5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5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5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5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5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5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5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5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5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5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5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5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5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5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5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5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5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5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5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5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5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5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5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5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5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5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5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5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5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5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5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5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5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5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5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5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5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5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5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5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5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5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5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5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5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5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5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5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5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5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5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5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5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5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5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5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5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5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5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5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5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5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5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5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5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5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5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5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5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5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5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5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5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5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5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C11:E11"/>
    <mergeCell ref="A1:D1"/>
    <mergeCell ref="F3:F9"/>
    <mergeCell ref="O3:O7"/>
    <mergeCell ref="P3:P7"/>
    <mergeCell ref="C10:E10"/>
  </mergeCells>
  <conditionalFormatting sqref="N3:N7">
    <cfRule type="cellIs" dxfId="34" priority="1" operator="between">
      <formula>$F$3</formula>
      <formula>$F$3-0.1</formula>
    </cfRule>
  </conditionalFormatting>
  <conditionalFormatting sqref="N3:N7">
    <cfRule type="cellIs" dxfId="33" priority="2" operator="between">
      <formula>$F$3</formula>
      <formula>$F$3+0.1</formula>
    </cfRule>
  </conditionalFormatting>
  <conditionalFormatting sqref="N3:N7">
    <cfRule type="cellIs" dxfId="32" priority="3" operator="notBetween">
      <formula>$F$3-0.1</formula>
      <formula>$F$3+0.1</formula>
    </cfRule>
  </conditionalFormatting>
  <conditionalFormatting sqref="O3:O7">
    <cfRule type="cellIs" dxfId="31" priority="4" operator="notBetween">
      <formula>$F$3-0.1</formula>
      <formula>$F$3+0.1</formula>
    </cfRule>
  </conditionalFormatting>
  <conditionalFormatting sqref="O3:O7">
    <cfRule type="cellIs" dxfId="30" priority="5" operator="between">
      <formula>$F$3-0.1</formula>
      <formula>$F$3+0.1</formula>
    </cfRule>
  </conditionalFormatting>
  <pageMargins left="0.7" right="0.7" top="0.75" bottom="0.75" header="0" footer="0"/>
  <pageSetup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1.21875" defaultRowHeight="15" customHeight="1"/>
  <cols>
    <col min="1" max="1" width="5.109375" customWidth="1"/>
    <col min="2" max="4" width="6.21875" customWidth="1"/>
    <col min="5" max="5" width="18.88671875" customWidth="1"/>
    <col min="6" max="6" width="13.109375" customWidth="1"/>
    <col min="7" max="7" width="6.109375" customWidth="1"/>
    <col min="8" max="8" width="6.21875" customWidth="1"/>
    <col min="9" max="9" width="10.44140625" customWidth="1"/>
    <col min="10" max="10" width="9.44140625" customWidth="1"/>
    <col min="11" max="11" width="5.5546875" customWidth="1"/>
    <col min="12" max="12" width="9.33203125" customWidth="1"/>
    <col min="13" max="13" width="9.109375" customWidth="1"/>
    <col min="14" max="16" width="13.109375" customWidth="1"/>
    <col min="17" max="26" width="6.77734375" customWidth="1"/>
  </cols>
  <sheetData>
    <row r="1" spans="1:26" ht="25.5" customHeight="1">
      <c r="A1" s="6" t="s">
        <v>0</v>
      </c>
      <c r="B1" s="7"/>
      <c r="C1" s="7"/>
      <c r="D1" s="7"/>
      <c r="E1" s="5"/>
      <c r="F1" s="5"/>
      <c r="G1" s="5"/>
      <c r="H1" s="5" t="s">
        <v>1</v>
      </c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1" t="s">
        <v>7</v>
      </c>
      <c r="G2" s="5"/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.5" customHeight="1">
      <c r="A3" s="5">
        <v>6</v>
      </c>
      <c r="B3" s="5">
        <v>88</v>
      </c>
      <c r="C3" s="5">
        <v>88</v>
      </c>
      <c r="D3" s="5">
        <v>89</v>
      </c>
      <c r="E3" s="5">
        <f t="shared" ref="E3:E9" si="0">AVERAGE(B3:D3)</f>
        <v>88.333333333333329</v>
      </c>
      <c r="F3" s="6">
        <f>SLOPE(B11:B17,A11:A17)</f>
        <v>-2.0179290313068154</v>
      </c>
      <c r="G3" s="5">
        <v>1</v>
      </c>
      <c r="H3" s="5">
        <v>6</v>
      </c>
      <c r="I3" s="2">
        <f t="shared" ref="I3:I9" si="1">VLOOKUP(H3,$A$3:$E$9,5,)</f>
        <v>88.333333333333329</v>
      </c>
      <c r="J3" s="3">
        <f t="shared" ref="J3:J9" si="2">TAN(RADIANS(I3))</f>
        <v>34.367770887209979</v>
      </c>
      <c r="K3" s="5">
        <v>14</v>
      </c>
      <c r="L3" s="2">
        <f t="shared" ref="L3:L9" si="3">VLOOKUP(K3,$A$3:$E$9,5,)</f>
        <v>81.333333333333329</v>
      </c>
      <c r="M3" s="3">
        <f t="shared" ref="M3:M9" si="4">TAN(RADIANS(L3))</f>
        <v>6.5605537826994738</v>
      </c>
      <c r="N3" s="3">
        <f t="shared" ref="N3:N9" si="5">(LOG(J3)-LOG(M3))/(LOG(H3)-LOG(K3))</f>
        <v>-1.9545006453375056</v>
      </c>
      <c r="O3" s="8">
        <f>AVERAGE(N3:N7)</f>
        <v>-2.0092116086271976</v>
      </c>
      <c r="P3" s="6">
        <f>(F3-O3)/O3*100</f>
        <v>0.43387280076358176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5.5" customHeight="1">
      <c r="A4" s="5">
        <v>8</v>
      </c>
      <c r="B4" s="5">
        <v>87</v>
      </c>
      <c r="C4" s="5">
        <v>87</v>
      </c>
      <c r="D4" s="5">
        <v>86</v>
      </c>
      <c r="E4" s="5">
        <f t="shared" si="0"/>
        <v>86.666666666666671</v>
      </c>
      <c r="F4" s="7"/>
      <c r="G4" s="5">
        <v>2</v>
      </c>
      <c r="H4" s="5">
        <v>8</v>
      </c>
      <c r="I4" s="2">
        <f t="shared" si="1"/>
        <v>86.666666666666671</v>
      </c>
      <c r="J4" s="3">
        <f t="shared" si="2"/>
        <v>17.16933692948588</v>
      </c>
      <c r="K4" s="5">
        <v>18</v>
      </c>
      <c r="L4" s="2">
        <f t="shared" si="3"/>
        <v>72.666666666666671</v>
      </c>
      <c r="M4" s="3">
        <f t="shared" si="4"/>
        <v>3.2040638129174699</v>
      </c>
      <c r="N4" s="3">
        <f t="shared" si="5"/>
        <v>-2.0700981132252876</v>
      </c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>
      <c r="A5" s="5">
        <v>10</v>
      </c>
      <c r="B5" s="5">
        <v>84</v>
      </c>
      <c r="C5" s="5">
        <v>85</v>
      </c>
      <c r="D5" s="5">
        <v>84</v>
      </c>
      <c r="E5" s="5">
        <f t="shared" si="0"/>
        <v>84.333333333333329</v>
      </c>
      <c r="F5" s="7"/>
      <c r="G5" s="5">
        <v>3</v>
      </c>
      <c r="H5" s="5">
        <v>18</v>
      </c>
      <c r="I5" s="2">
        <f t="shared" si="1"/>
        <v>72.666666666666671</v>
      </c>
      <c r="J5" s="3">
        <f t="shared" si="2"/>
        <v>3.2040638129174699</v>
      </c>
      <c r="K5" s="5">
        <v>10</v>
      </c>
      <c r="L5" s="2">
        <f t="shared" si="3"/>
        <v>84.333333333333329</v>
      </c>
      <c r="M5" s="3">
        <f t="shared" si="4"/>
        <v>10.078031065486682</v>
      </c>
      <c r="N5" s="3">
        <f t="shared" si="5"/>
        <v>-1.9495814307065364</v>
      </c>
      <c r="O5" s="7"/>
      <c r="P5" s="7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5.5" customHeight="1">
      <c r="A6" s="5">
        <v>12</v>
      </c>
      <c r="B6" s="5">
        <v>82</v>
      </c>
      <c r="C6" s="5">
        <v>83</v>
      </c>
      <c r="D6" s="5">
        <v>82</v>
      </c>
      <c r="E6" s="5">
        <f t="shared" si="0"/>
        <v>82.333333333333329</v>
      </c>
      <c r="F6" s="7"/>
      <c r="G6" s="5">
        <v>4</v>
      </c>
      <c r="H6" s="5">
        <v>12</v>
      </c>
      <c r="I6" s="2">
        <f t="shared" si="1"/>
        <v>82.333333333333329</v>
      </c>
      <c r="J6" s="3">
        <f t="shared" si="2"/>
        <v>7.4287063554162609</v>
      </c>
      <c r="K6" s="5">
        <v>18</v>
      </c>
      <c r="L6" s="2">
        <f t="shared" si="3"/>
        <v>72.666666666666671</v>
      </c>
      <c r="M6" s="3">
        <f t="shared" si="4"/>
        <v>3.2040638129174699</v>
      </c>
      <c r="N6" s="3">
        <f t="shared" si="5"/>
        <v>-2.0739929777564425</v>
      </c>
      <c r="O6" s="7"/>
      <c r="P6" s="7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5.5" customHeight="1">
      <c r="A7" s="5">
        <v>14</v>
      </c>
      <c r="B7" s="5">
        <v>81</v>
      </c>
      <c r="C7" s="5">
        <v>82</v>
      </c>
      <c r="D7" s="5">
        <v>81</v>
      </c>
      <c r="E7" s="5">
        <f t="shared" si="0"/>
        <v>81.333333333333329</v>
      </c>
      <c r="F7" s="7"/>
      <c r="G7" s="5">
        <v>5</v>
      </c>
      <c r="H7" s="5">
        <v>16</v>
      </c>
      <c r="I7" s="2">
        <f t="shared" si="1"/>
        <v>78.333333333333329</v>
      </c>
      <c r="J7" s="3">
        <f t="shared" si="2"/>
        <v>4.8430045444195589</v>
      </c>
      <c r="K7" s="5">
        <v>6</v>
      </c>
      <c r="L7" s="2">
        <f t="shared" si="3"/>
        <v>88.333333333333329</v>
      </c>
      <c r="M7" s="3">
        <f t="shared" si="4"/>
        <v>34.367770887209979</v>
      </c>
      <c r="N7" s="3">
        <f t="shared" si="5"/>
        <v>-1.9978848761102153</v>
      </c>
      <c r="O7" s="7"/>
      <c r="P7" s="7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>
      <c r="A8" s="5">
        <v>16</v>
      </c>
      <c r="B8" s="5">
        <v>78</v>
      </c>
      <c r="C8" s="5">
        <v>79</v>
      </c>
      <c r="D8" s="5">
        <v>78</v>
      </c>
      <c r="E8" s="5">
        <f t="shared" si="0"/>
        <v>78.333333333333329</v>
      </c>
      <c r="F8" s="7"/>
      <c r="G8" s="5"/>
      <c r="H8" s="5"/>
      <c r="I8" s="5" t="e">
        <f t="shared" si="1"/>
        <v>#N/A</v>
      </c>
      <c r="J8" s="5" t="e">
        <f t="shared" si="2"/>
        <v>#N/A</v>
      </c>
      <c r="K8" s="5"/>
      <c r="L8" s="5" t="e">
        <f t="shared" si="3"/>
        <v>#N/A</v>
      </c>
      <c r="M8" s="5" t="e">
        <f t="shared" si="4"/>
        <v>#N/A</v>
      </c>
      <c r="N8" s="5" t="e">
        <f t="shared" si="5"/>
        <v>#N/A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5" customHeight="1">
      <c r="A9" s="5">
        <v>18</v>
      </c>
      <c r="B9" s="5">
        <v>72</v>
      </c>
      <c r="C9" s="5">
        <v>73</v>
      </c>
      <c r="D9" s="5">
        <v>73</v>
      </c>
      <c r="E9" s="5">
        <f t="shared" si="0"/>
        <v>72.666666666666671</v>
      </c>
      <c r="F9" s="7"/>
      <c r="G9" s="5"/>
      <c r="H9" s="5"/>
      <c r="I9" s="5" t="e">
        <f t="shared" si="1"/>
        <v>#N/A</v>
      </c>
      <c r="J9" s="5" t="e">
        <f t="shared" si="2"/>
        <v>#N/A</v>
      </c>
      <c r="K9" s="5"/>
      <c r="L9" s="5" t="e">
        <f t="shared" si="3"/>
        <v>#N/A</v>
      </c>
      <c r="M9" s="5" t="e">
        <f t="shared" si="4"/>
        <v>#N/A</v>
      </c>
      <c r="N9" s="5" t="e">
        <f t="shared" si="5"/>
        <v>#N/A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5.5" customHeight="1">
      <c r="A10" s="5" t="s">
        <v>17</v>
      </c>
      <c r="B10" s="5" t="s">
        <v>18</v>
      </c>
      <c r="C10" s="6" t="s">
        <v>19</v>
      </c>
      <c r="D10" s="7"/>
      <c r="E10" s="7"/>
      <c r="F10" s="5"/>
      <c r="G10" s="5" t="s">
        <v>18</v>
      </c>
      <c r="H10" s="5" t="s">
        <v>20</v>
      </c>
      <c r="I10" s="5" t="s">
        <v>17</v>
      </c>
      <c r="J10" s="5" t="s">
        <v>21</v>
      </c>
      <c r="K10" s="5"/>
      <c r="L10" s="5" t="s">
        <v>22</v>
      </c>
      <c r="M10" s="5" t="s">
        <v>23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.5" customHeight="1">
      <c r="A11" s="5">
        <f t="shared" ref="A11:A17" si="6">LOG10(A3)</f>
        <v>0.77815125038364363</v>
      </c>
      <c r="B11" s="5">
        <f t="shared" ref="B11:B17" si="7">LOG(TAN(RADIANS(E3)))</f>
        <v>1.536151364468356</v>
      </c>
      <c r="C11" s="6">
        <f>RSQ(B11:B17,A11:A17)</f>
        <v>0.98500512716724797</v>
      </c>
      <c r="D11" s="7"/>
      <c r="E11" s="7"/>
      <c r="F11" s="5"/>
      <c r="G11" s="5">
        <f t="shared" ref="G11:G17" si="8">H11*I11+J11</f>
        <v>1.5035889357348797</v>
      </c>
      <c r="H11" s="5">
        <f t="shared" ref="H11:H17" si="9">SLOPE($B$11:$B$17,$A$11:$A$17)</f>
        <v>-2.0179290313068154</v>
      </c>
      <c r="I11" s="5">
        <f t="shared" ref="I11:I17" si="10">A11</f>
        <v>0.77815125038364363</v>
      </c>
      <c r="J11" s="5">
        <f t="shared" ref="J11:J17" si="11">INTERCEPT($B$11:$B$17,$A$11:$A$17)</f>
        <v>3.0738429346317329</v>
      </c>
      <c r="K11" s="5"/>
      <c r="L11" s="5">
        <f t="shared" ref="L11:L17" si="12">10^G11</f>
        <v>31.885184603418836</v>
      </c>
      <c r="M11" s="5">
        <f t="shared" ref="M11:M17" si="13">DEGREES(ATAN(L11))</f>
        <v>88.203648315920617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5.5" customHeight="1">
      <c r="A12" s="5">
        <f t="shared" si="6"/>
        <v>0.90308998699194354</v>
      </c>
      <c r="B12" s="5">
        <f t="shared" si="7"/>
        <v>1.2347535232665714</v>
      </c>
      <c r="C12" s="5"/>
      <c r="D12" s="5"/>
      <c r="E12" s="5"/>
      <c r="F12" s="5"/>
      <c r="G12" s="5">
        <f t="shared" si="8"/>
        <v>1.2514714319981957</v>
      </c>
      <c r="H12" s="5">
        <f t="shared" si="9"/>
        <v>-2.0179290313068154</v>
      </c>
      <c r="I12" s="5">
        <f t="shared" si="10"/>
        <v>0.90308998699194354</v>
      </c>
      <c r="J12" s="5">
        <f t="shared" si="11"/>
        <v>3.0738429346317329</v>
      </c>
      <c r="K12" s="5"/>
      <c r="L12" s="5">
        <f t="shared" si="12"/>
        <v>17.843146120095383</v>
      </c>
      <c r="M12" s="5">
        <f t="shared" si="13"/>
        <v>86.792275043057714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5.5" customHeight="1">
      <c r="A13" s="5">
        <f t="shared" si="6"/>
        <v>1</v>
      </c>
      <c r="B13" s="5">
        <f t="shared" si="7"/>
        <v>1.0033756927326543</v>
      </c>
      <c r="C13" s="5"/>
      <c r="D13" s="5"/>
      <c r="E13" s="5"/>
      <c r="F13" s="5"/>
      <c r="G13" s="5">
        <f t="shared" si="8"/>
        <v>1.0559139033249174</v>
      </c>
      <c r="H13" s="5">
        <f t="shared" si="9"/>
        <v>-2.0179290313068154</v>
      </c>
      <c r="I13" s="5">
        <f t="shared" si="10"/>
        <v>1</v>
      </c>
      <c r="J13" s="5">
        <f t="shared" si="11"/>
        <v>3.0738429346317329</v>
      </c>
      <c r="K13" s="5"/>
      <c r="L13" s="5">
        <f t="shared" si="12"/>
        <v>11.374017793459743</v>
      </c>
      <c r="M13" s="5">
        <f t="shared" si="13"/>
        <v>84.975493106809978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5.5" customHeight="1">
      <c r="A14" s="5">
        <f t="shared" si="6"/>
        <v>1.0791812460476249</v>
      </c>
      <c r="B14" s="5">
        <f t="shared" si="7"/>
        <v>0.87091319173908255</v>
      </c>
      <c r="C14" s="5"/>
      <c r="D14" s="5"/>
      <c r="E14" s="5"/>
      <c r="F14" s="5"/>
      <c r="G14" s="5">
        <f t="shared" si="8"/>
        <v>0.89613176819036733</v>
      </c>
      <c r="H14" s="5">
        <f t="shared" si="9"/>
        <v>-2.0179290313068154</v>
      </c>
      <c r="I14" s="5">
        <f t="shared" si="10"/>
        <v>1.0791812460476249</v>
      </c>
      <c r="J14" s="5">
        <f t="shared" si="11"/>
        <v>3.0738429346317329</v>
      </c>
      <c r="K14" s="5"/>
      <c r="L14" s="5">
        <f t="shared" si="12"/>
        <v>7.8728462149745386</v>
      </c>
      <c r="M14" s="5">
        <f t="shared" si="13"/>
        <v>82.761119158016456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5.5" customHeight="1">
      <c r="A15" s="5">
        <f t="shared" si="6"/>
        <v>1.146128035678238</v>
      </c>
      <c r="B15" s="5">
        <f t="shared" si="7"/>
        <v>0.81694050014085062</v>
      </c>
      <c r="C15" s="5"/>
      <c r="D15" s="5"/>
      <c r="E15" s="5"/>
      <c r="F15" s="5"/>
      <c r="G15" s="5">
        <f t="shared" si="8"/>
        <v>0.76103789784196296</v>
      </c>
      <c r="H15" s="5">
        <f t="shared" si="9"/>
        <v>-2.0179290313068154</v>
      </c>
      <c r="I15" s="5">
        <f t="shared" si="10"/>
        <v>1.146128035678238</v>
      </c>
      <c r="J15" s="5">
        <f t="shared" si="11"/>
        <v>3.0738429346317329</v>
      </c>
      <c r="K15" s="5"/>
      <c r="L15" s="5">
        <f t="shared" si="12"/>
        <v>5.768167959636374</v>
      </c>
      <c r="M15" s="5">
        <f t="shared" si="13"/>
        <v>80.164659540784612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5.5" customHeight="1">
      <c r="A16" s="5">
        <f t="shared" si="6"/>
        <v>1.2041199826559248</v>
      </c>
      <c r="B16" s="5">
        <f t="shared" si="7"/>
        <v>0.68511487656572412</v>
      </c>
      <c r="C16" s="5"/>
      <c r="D16" s="5"/>
      <c r="E16" s="5"/>
      <c r="F16" s="5"/>
      <c r="G16" s="5">
        <f t="shared" si="8"/>
        <v>0.64401426445368326</v>
      </c>
      <c r="H16" s="5">
        <f t="shared" si="9"/>
        <v>-2.0179290313068154</v>
      </c>
      <c r="I16" s="5">
        <f t="shared" si="10"/>
        <v>1.2041199826559248</v>
      </c>
      <c r="J16" s="5">
        <f t="shared" si="11"/>
        <v>3.0738429346317329</v>
      </c>
      <c r="K16" s="5"/>
      <c r="L16" s="5">
        <f t="shared" si="12"/>
        <v>4.4056933382084997</v>
      </c>
      <c r="M16" s="5">
        <f t="shared" si="13"/>
        <v>77.211736065254726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5.5" customHeight="1">
      <c r="A17" s="5">
        <f t="shared" si="6"/>
        <v>1.255272505103306</v>
      </c>
      <c r="B17" s="5">
        <f t="shared" si="7"/>
        <v>0.50570115701330931</v>
      </c>
      <c r="C17" s="5"/>
      <c r="D17" s="5"/>
      <c r="E17" s="5"/>
      <c r="F17" s="5"/>
      <c r="G17" s="5">
        <f t="shared" si="8"/>
        <v>0.54079210438253922</v>
      </c>
      <c r="H17" s="5">
        <f t="shared" si="9"/>
        <v>-2.0179290313068154</v>
      </c>
      <c r="I17" s="5">
        <f t="shared" si="10"/>
        <v>1.255272505103306</v>
      </c>
      <c r="J17" s="5">
        <f t="shared" si="11"/>
        <v>3.0738429346317329</v>
      </c>
      <c r="K17" s="5"/>
      <c r="L17" s="5">
        <f t="shared" si="12"/>
        <v>3.4736983661661358</v>
      </c>
      <c r="M17" s="5">
        <f t="shared" si="13"/>
        <v>73.94007476428034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5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5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5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5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5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5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5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5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5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5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5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5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5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5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5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5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5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5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5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5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5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5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5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5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5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5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5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5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5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5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5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5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5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5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5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5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5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5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5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5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5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5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5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5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5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5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5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5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5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5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5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5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5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5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5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5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5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5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5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5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5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5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5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5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5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5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5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5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5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5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5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5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5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5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5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5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5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5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5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5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5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5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5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5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5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5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5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5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5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5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5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5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5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5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5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5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5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5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5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5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5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5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5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5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5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5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5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5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5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5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5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5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5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5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5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5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5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5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5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5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5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5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5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5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5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5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5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5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5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5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5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5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5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5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5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5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5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5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5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5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5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5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5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5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5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5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5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5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5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5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5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5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5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5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5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5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5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5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5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5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5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5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5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5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5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5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5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5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5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5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5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5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5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5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5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5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5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5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5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5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5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5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5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5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5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5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5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5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5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5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5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5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5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5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5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5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5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5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5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5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5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5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5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5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5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5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5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5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5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5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5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5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5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5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5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5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5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5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5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5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5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5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5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5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5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5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5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5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5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5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5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5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5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5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5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5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5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5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5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5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5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5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5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5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5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5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5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5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5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5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5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5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5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5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5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5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5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5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5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5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5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5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5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5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5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5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5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5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5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5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5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5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5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5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5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5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5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5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5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5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5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5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5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5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5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5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5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5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5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5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5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5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5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5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5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5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5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5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5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5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5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5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5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5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5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5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5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5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5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5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5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5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5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5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5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5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5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5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5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5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5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5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5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5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5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5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5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5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5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5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5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5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5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5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5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5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5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5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5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5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5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5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5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5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5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5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5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5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5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5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5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5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5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5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5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5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5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5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5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5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5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5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5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5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5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5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5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5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5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5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5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5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5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5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5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5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5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5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5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5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5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5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5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5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5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5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5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5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5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5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5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5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5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5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5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5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5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5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5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5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5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5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5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5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5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5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5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5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5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5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5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5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5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5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5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5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5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5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5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5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5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5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5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5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5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5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5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5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5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5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5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5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5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5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5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5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5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5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5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5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5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5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5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5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5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5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5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5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5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5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5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5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5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5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5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5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5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5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5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5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5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5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5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5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5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5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5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5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5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5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5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5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5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5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5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5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5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5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5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5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5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5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5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5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5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5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5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5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5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5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5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5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5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5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5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5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5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5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5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5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5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5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5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5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5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5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5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5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5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5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5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5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5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5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5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5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5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5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5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5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5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5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5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5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5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5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5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5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5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5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5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5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5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5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5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5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5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5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5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5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5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5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5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5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5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5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5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5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5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5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5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5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5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5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5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5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5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5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5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5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5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5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5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5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5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5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5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5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5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5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5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5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5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5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5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5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5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5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5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5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5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5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5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5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5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5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5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5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5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5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5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5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5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5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5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5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5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5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5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5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5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5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5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5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5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5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5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5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5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5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5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5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5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5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5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5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5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5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5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5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5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5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5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5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5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5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5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5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5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5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5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5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5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5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5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5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5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5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5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5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5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5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5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5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5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5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5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5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5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5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5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5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5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5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5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5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5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5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5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5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5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5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5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5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5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5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5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5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5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5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5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5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5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5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5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5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5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5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5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5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5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5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5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5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5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5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5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5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5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5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5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5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5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5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5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5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5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5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5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5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5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5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5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5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5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5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5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5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5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5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5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5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5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5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5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5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5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5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5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5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5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5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5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5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5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5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5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5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5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5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5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5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5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5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5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5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5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5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5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5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5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5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5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5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5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5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5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5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5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5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5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5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5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5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5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5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5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5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5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5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5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5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5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5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5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5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5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5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5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5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5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5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5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5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5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5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5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5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5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5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5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5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5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5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5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5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5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5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5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5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5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5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5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5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5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5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5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5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5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5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5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5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5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5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5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5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5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5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5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5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5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5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5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5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5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5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5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5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5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5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5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5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5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5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5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5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5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5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5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5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5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5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5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5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5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5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5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5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5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5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5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5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5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5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5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5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5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5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5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5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5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5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5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5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5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5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5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5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5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5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5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5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5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5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5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5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5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5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5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5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5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5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5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5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5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5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5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5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5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5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5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5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5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5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5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5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5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5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5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5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5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5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5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5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5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5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5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5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5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5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5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5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5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5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5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5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5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5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5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5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5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5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5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5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5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5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5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5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5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5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5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5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5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5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5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5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5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5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5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5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5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5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5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5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5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5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5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5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5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5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5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5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5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5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5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5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5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5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5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5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5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5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5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5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5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5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5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5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5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5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5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5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5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5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5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5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5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5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5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5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5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5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5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5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5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5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5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5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5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5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5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5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5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C11:E11"/>
    <mergeCell ref="A1:D1"/>
    <mergeCell ref="F3:F9"/>
    <mergeCell ref="O3:O7"/>
    <mergeCell ref="P3:P7"/>
    <mergeCell ref="C10:E10"/>
  </mergeCells>
  <conditionalFormatting sqref="N3:N7">
    <cfRule type="cellIs" dxfId="29" priority="1" operator="between">
      <formula>$F$3</formula>
      <formula>$F$3-0.1</formula>
    </cfRule>
  </conditionalFormatting>
  <conditionalFormatting sqref="N3:N7">
    <cfRule type="cellIs" dxfId="28" priority="2" operator="between">
      <formula>$F$3</formula>
      <formula>$F$3+0.1</formula>
    </cfRule>
  </conditionalFormatting>
  <conditionalFormatting sqref="N3:N7">
    <cfRule type="cellIs" dxfId="27" priority="3" operator="notBetween">
      <formula>$F$3-0.1</formula>
      <formula>$F$3+0.1</formula>
    </cfRule>
  </conditionalFormatting>
  <conditionalFormatting sqref="O3:O7">
    <cfRule type="cellIs" dxfId="26" priority="4" operator="notBetween">
      <formula>$F$3-0.1</formula>
      <formula>$F$3+0.1</formula>
    </cfRule>
  </conditionalFormatting>
  <conditionalFormatting sqref="O3:O7">
    <cfRule type="cellIs" dxfId="25" priority="5" operator="between">
      <formula>$F$3-0.1</formula>
      <formula>$F$3+0.1</formula>
    </cfRule>
  </conditionalFormatting>
  <pageMargins left="0.7" right="0.7" top="0.75" bottom="0.75" header="0" footer="0"/>
  <pageSetup paperSize="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1.21875" defaultRowHeight="15" customHeight="1"/>
  <cols>
    <col min="1" max="1" width="8.5546875" customWidth="1"/>
    <col min="2" max="4" width="6.21875" customWidth="1"/>
    <col min="5" max="5" width="18.88671875" customWidth="1"/>
    <col min="6" max="6" width="13.109375" customWidth="1"/>
    <col min="7" max="7" width="6.109375" customWidth="1"/>
    <col min="8" max="8" width="6.21875" customWidth="1"/>
    <col min="9" max="9" width="10.44140625" customWidth="1"/>
    <col min="10" max="10" width="9.44140625" customWidth="1"/>
    <col min="11" max="11" width="5.5546875" customWidth="1"/>
    <col min="12" max="12" width="9.33203125" customWidth="1"/>
    <col min="13" max="13" width="9.109375" customWidth="1"/>
    <col min="14" max="16" width="13.109375" customWidth="1"/>
    <col min="17" max="26" width="6.77734375" customWidth="1"/>
  </cols>
  <sheetData>
    <row r="1" spans="1:26" ht="25.5" customHeight="1">
      <c r="A1" s="6" t="s">
        <v>0</v>
      </c>
      <c r="B1" s="7"/>
      <c r="C1" s="7"/>
      <c r="D1" s="7"/>
      <c r="E1" s="5"/>
      <c r="F1" s="5"/>
      <c r="G1" s="5"/>
      <c r="H1" s="5" t="s">
        <v>1</v>
      </c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1" t="s">
        <v>7</v>
      </c>
      <c r="G2" s="5"/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.5" customHeight="1">
      <c r="A3" s="5">
        <v>6</v>
      </c>
      <c r="B3" s="5">
        <v>77</v>
      </c>
      <c r="C3" s="5">
        <v>75</v>
      </c>
      <c r="D3" s="5">
        <v>76</v>
      </c>
      <c r="E3" s="5">
        <f t="shared" ref="E3:E9" si="0">AVERAGE(B3:D3)</f>
        <v>76</v>
      </c>
      <c r="F3" s="6">
        <f>SLOPE(B11:B17,A11:A17)</f>
        <v>-1.9737536874964496</v>
      </c>
      <c r="G3" s="5">
        <v>1</v>
      </c>
      <c r="H3" s="5">
        <v>6</v>
      </c>
      <c r="I3" s="2">
        <f t="shared" ref="I3:I9" si="1">VLOOKUP(H3,$A$3:$E$9,5,)</f>
        <v>76</v>
      </c>
      <c r="J3" s="3">
        <f t="shared" ref="J3:J9" si="2">TAN(RADIANS(I3))</f>
        <v>4.0107809335358455</v>
      </c>
      <c r="K3" s="5">
        <v>7</v>
      </c>
      <c r="L3" s="2">
        <f t="shared" ref="L3:L9" si="3">VLOOKUP(K3,$A$3:$E$9,5,)</f>
        <v>72</v>
      </c>
      <c r="M3" s="3">
        <f t="shared" ref="M3:M9" si="4">TAN(RADIANS(L3))</f>
        <v>3.0776835371752527</v>
      </c>
      <c r="N3" s="3">
        <f t="shared" ref="N3:N9" si="5">(LOG(J3)-LOG(M3))/(LOG(H3)-LOG(K3))</f>
        <v>-1.7178565379946376</v>
      </c>
      <c r="O3" s="8">
        <f>AVERAGE(N3:N7)</f>
        <v>-1.9115023433476979</v>
      </c>
      <c r="P3" s="6">
        <f>(F3-O3)/O3*100</f>
        <v>3.2566710872940012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5.5" customHeight="1">
      <c r="A4" s="5">
        <v>7</v>
      </c>
      <c r="B4" s="5">
        <v>73</v>
      </c>
      <c r="C4" s="5">
        <v>71</v>
      </c>
      <c r="D4" s="5">
        <v>72</v>
      </c>
      <c r="E4" s="5">
        <f t="shared" si="0"/>
        <v>72</v>
      </c>
      <c r="F4" s="7"/>
      <c r="G4" s="5">
        <v>2</v>
      </c>
      <c r="H4" s="5">
        <v>8</v>
      </c>
      <c r="I4" s="2">
        <f t="shared" si="1"/>
        <v>66.666666666666671</v>
      </c>
      <c r="J4" s="3">
        <f t="shared" si="2"/>
        <v>2.3182605768089113</v>
      </c>
      <c r="K4" s="5">
        <v>9</v>
      </c>
      <c r="L4" s="2">
        <f t="shared" si="3"/>
        <v>62.333333333333336</v>
      </c>
      <c r="M4" s="3">
        <f t="shared" si="4"/>
        <v>1.9074147437467548</v>
      </c>
      <c r="N4" s="3">
        <f t="shared" si="5"/>
        <v>-1.656166901433763</v>
      </c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>
      <c r="A5" s="5">
        <v>8</v>
      </c>
      <c r="B5" s="5">
        <v>67</v>
      </c>
      <c r="C5" s="5">
        <v>66</v>
      </c>
      <c r="D5" s="5">
        <v>67</v>
      </c>
      <c r="E5" s="5">
        <f t="shared" si="0"/>
        <v>66.666666666666671</v>
      </c>
      <c r="F5" s="7"/>
      <c r="G5" s="5">
        <v>3</v>
      </c>
      <c r="H5" s="5">
        <v>10</v>
      </c>
      <c r="I5" s="2">
        <f t="shared" si="1"/>
        <v>56.333333333333336</v>
      </c>
      <c r="J5" s="3">
        <f t="shared" si="2"/>
        <v>1.5013281854032767</v>
      </c>
      <c r="K5" s="5">
        <v>11</v>
      </c>
      <c r="L5" s="2">
        <f t="shared" si="3"/>
        <v>50.666666666666664</v>
      </c>
      <c r="M5" s="3">
        <f t="shared" si="4"/>
        <v>1.2203120903169962</v>
      </c>
      <c r="N5" s="3">
        <f t="shared" si="5"/>
        <v>-2.1744113369344014</v>
      </c>
      <c r="O5" s="7"/>
      <c r="P5" s="7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5.5" customHeight="1">
      <c r="A6" s="5">
        <v>9</v>
      </c>
      <c r="B6" s="5">
        <v>62</v>
      </c>
      <c r="C6" s="5">
        <v>62</v>
      </c>
      <c r="D6" s="5">
        <v>63</v>
      </c>
      <c r="E6" s="5">
        <f t="shared" si="0"/>
        <v>62.333333333333336</v>
      </c>
      <c r="F6" s="7"/>
      <c r="G6" s="5">
        <v>4</v>
      </c>
      <c r="H6" s="5">
        <v>11</v>
      </c>
      <c r="I6" s="2">
        <f t="shared" si="1"/>
        <v>50.666666666666664</v>
      </c>
      <c r="J6" s="3">
        <f t="shared" si="2"/>
        <v>1.2203120903169962</v>
      </c>
      <c r="K6" s="5">
        <v>12</v>
      </c>
      <c r="L6" s="2">
        <f t="shared" si="3"/>
        <v>46</v>
      </c>
      <c r="M6" s="3">
        <f t="shared" si="4"/>
        <v>1.0355303137905696</v>
      </c>
      <c r="N6" s="3">
        <f t="shared" si="5"/>
        <v>-1.8870286562235956</v>
      </c>
      <c r="O6" s="7"/>
      <c r="P6" s="7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5.5" customHeight="1">
      <c r="A7" s="5">
        <v>10</v>
      </c>
      <c r="B7" s="5">
        <v>56</v>
      </c>
      <c r="C7" s="5">
        <v>56</v>
      </c>
      <c r="D7" s="5">
        <v>57</v>
      </c>
      <c r="E7" s="5">
        <f t="shared" si="0"/>
        <v>56.333333333333336</v>
      </c>
      <c r="F7" s="7"/>
      <c r="G7" s="5">
        <v>5</v>
      </c>
      <c r="H7" s="5">
        <v>7</v>
      </c>
      <c r="I7" s="2">
        <f t="shared" si="1"/>
        <v>72</v>
      </c>
      <c r="J7" s="3">
        <f t="shared" si="2"/>
        <v>3.0776835371752527</v>
      </c>
      <c r="K7" s="5">
        <v>8</v>
      </c>
      <c r="L7" s="2">
        <f t="shared" si="3"/>
        <v>66.666666666666671</v>
      </c>
      <c r="M7" s="3">
        <f t="shared" si="4"/>
        <v>2.3182605768089113</v>
      </c>
      <c r="N7" s="3">
        <f t="shared" si="5"/>
        <v>-2.122048284152092</v>
      </c>
      <c r="O7" s="7"/>
      <c r="P7" s="7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>
      <c r="A8" s="5">
        <v>11</v>
      </c>
      <c r="B8" s="5">
        <v>50</v>
      </c>
      <c r="C8" s="5">
        <v>50</v>
      </c>
      <c r="D8" s="5">
        <v>52</v>
      </c>
      <c r="E8" s="5">
        <f t="shared" si="0"/>
        <v>50.666666666666664</v>
      </c>
      <c r="F8" s="7"/>
      <c r="G8" s="5"/>
      <c r="H8" s="5"/>
      <c r="I8" s="5" t="e">
        <f t="shared" si="1"/>
        <v>#N/A</v>
      </c>
      <c r="J8" s="5" t="e">
        <f t="shared" si="2"/>
        <v>#N/A</v>
      </c>
      <c r="K8" s="5"/>
      <c r="L8" s="5" t="e">
        <f t="shared" si="3"/>
        <v>#N/A</v>
      </c>
      <c r="M8" s="5" t="e">
        <f t="shared" si="4"/>
        <v>#N/A</v>
      </c>
      <c r="N8" s="5" t="e">
        <f t="shared" si="5"/>
        <v>#N/A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5" customHeight="1">
      <c r="A9" s="5">
        <v>12</v>
      </c>
      <c r="B9" s="5">
        <v>46</v>
      </c>
      <c r="C9" s="5">
        <v>45</v>
      </c>
      <c r="D9" s="5">
        <v>47</v>
      </c>
      <c r="E9" s="5">
        <f t="shared" si="0"/>
        <v>46</v>
      </c>
      <c r="F9" s="7"/>
      <c r="G9" s="5"/>
      <c r="H9" s="5"/>
      <c r="I9" s="5" t="e">
        <f t="shared" si="1"/>
        <v>#N/A</v>
      </c>
      <c r="J9" s="5" t="e">
        <f t="shared" si="2"/>
        <v>#N/A</v>
      </c>
      <c r="K9" s="5"/>
      <c r="L9" s="5" t="e">
        <f t="shared" si="3"/>
        <v>#N/A</v>
      </c>
      <c r="M9" s="5" t="e">
        <f t="shared" si="4"/>
        <v>#N/A</v>
      </c>
      <c r="N9" s="5" t="e">
        <f t="shared" si="5"/>
        <v>#N/A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5.5" customHeight="1">
      <c r="A10" s="5" t="s">
        <v>17</v>
      </c>
      <c r="B10" s="5" t="s">
        <v>18</v>
      </c>
      <c r="C10" s="6" t="s">
        <v>19</v>
      </c>
      <c r="D10" s="7"/>
      <c r="E10" s="7"/>
      <c r="F10" s="5"/>
      <c r="G10" s="5" t="s">
        <v>18</v>
      </c>
      <c r="H10" s="5" t="s">
        <v>20</v>
      </c>
      <c r="I10" s="5" t="s">
        <v>17</v>
      </c>
      <c r="J10" s="5" t="s">
        <v>21</v>
      </c>
      <c r="K10" s="5"/>
      <c r="L10" s="5" t="s">
        <v>22</v>
      </c>
      <c r="M10" s="5" t="s">
        <v>23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.5" customHeight="1">
      <c r="A11" s="5">
        <f t="shared" ref="A11:A17" si="6">LOG10(A3)</f>
        <v>0.77815125038364363</v>
      </c>
      <c r="B11" s="5">
        <f t="shared" ref="B11:B17" si="7">LOG(TAN(RADIANS(E3)))</f>
        <v>0.60322894172367314</v>
      </c>
      <c r="C11" s="6">
        <f>RSQ(B11:B17,A11:A17)</f>
        <v>0.99838996395802615</v>
      </c>
      <c r="D11" s="7"/>
      <c r="E11" s="7"/>
      <c r="F11" s="5"/>
      <c r="G11" s="5">
        <f t="shared" ref="G11:G17" si="8">H11*I11+J11</f>
        <v>0.61329611404329931</v>
      </c>
      <c r="H11" s="5">
        <f t="shared" ref="H11:H17" si="9">SLOPE($B$11:$B$17,$A$11:$A$17)</f>
        <v>-1.9737536874964496</v>
      </c>
      <c r="I11" s="5">
        <f t="shared" ref="I11:I17" si="10">A11</f>
        <v>0.77815125038364363</v>
      </c>
      <c r="J11" s="5">
        <f t="shared" ref="J11:J17" si="11">INTERCEPT($B$11:$B$17,$A$11:$A$17)</f>
        <v>2.149175013917989</v>
      </c>
      <c r="K11" s="5"/>
      <c r="L11" s="5">
        <f t="shared" ref="L11:L17" si="12">10^G11</f>
        <v>4.1048388691167119</v>
      </c>
      <c r="M11" s="5">
        <f t="shared" ref="M11:M17" si="13">DEGREES(ATAN(L11))</f>
        <v>76.30858859036951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5.5" customHeight="1">
      <c r="A12" s="5">
        <f t="shared" si="6"/>
        <v>0.84509804001425681</v>
      </c>
      <c r="B12" s="5">
        <f t="shared" si="7"/>
        <v>0.48822396145897268</v>
      </c>
      <c r="C12" s="5"/>
      <c r="D12" s="5"/>
      <c r="E12" s="5"/>
      <c r="F12" s="5"/>
      <c r="G12" s="5">
        <f t="shared" si="8"/>
        <v>0.48115964114382748</v>
      </c>
      <c r="H12" s="5">
        <f t="shared" si="9"/>
        <v>-1.9737536874964496</v>
      </c>
      <c r="I12" s="5">
        <f t="shared" si="10"/>
        <v>0.84509804001425681</v>
      </c>
      <c r="J12" s="5">
        <f t="shared" si="11"/>
        <v>2.149175013917989</v>
      </c>
      <c r="K12" s="5"/>
      <c r="L12" s="5">
        <f t="shared" si="12"/>
        <v>3.0280262876141677</v>
      </c>
      <c r="M12" s="5">
        <f t="shared" si="13"/>
        <v>71.724290695436238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5.5" customHeight="1">
      <c r="A13" s="5">
        <f t="shared" si="6"/>
        <v>0.90308998699194354</v>
      </c>
      <c r="B13" s="5">
        <f t="shared" si="7"/>
        <v>0.36516224988033347</v>
      </c>
      <c r="C13" s="5"/>
      <c r="D13" s="5"/>
      <c r="E13" s="5"/>
      <c r="F13" s="5"/>
      <c r="G13" s="5">
        <f t="shared" si="8"/>
        <v>0.36669782195151979</v>
      </c>
      <c r="H13" s="5">
        <f t="shared" si="9"/>
        <v>-1.9737536874964496</v>
      </c>
      <c r="I13" s="5">
        <f t="shared" si="10"/>
        <v>0.90308998699194354</v>
      </c>
      <c r="J13" s="5">
        <f t="shared" si="11"/>
        <v>2.149175013917989</v>
      </c>
      <c r="K13" s="5"/>
      <c r="L13" s="5">
        <f t="shared" si="12"/>
        <v>2.3264719569018508</v>
      </c>
      <c r="M13" s="5">
        <f t="shared" si="13"/>
        <v>66.740254976985028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5.5" customHeight="1">
      <c r="A14" s="5">
        <f t="shared" si="6"/>
        <v>0.95424250943932487</v>
      </c>
      <c r="B14" s="5">
        <f t="shared" si="7"/>
        <v>0.28044513527813292</v>
      </c>
      <c r="C14" s="5"/>
      <c r="D14" s="5"/>
      <c r="E14" s="5"/>
      <c r="F14" s="5"/>
      <c r="G14" s="5">
        <f t="shared" si="8"/>
        <v>0.26573534214625583</v>
      </c>
      <c r="H14" s="5">
        <f t="shared" si="9"/>
        <v>-1.9737536874964496</v>
      </c>
      <c r="I14" s="5">
        <f t="shared" si="10"/>
        <v>0.95424250943932487</v>
      </c>
      <c r="J14" s="5">
        <f t="shared" si="11"/>
        <v>2.149175013917989</v>
      </c>
      <c r="K14" s="5"/>
      <c r="L14" s="5">
        <f t="shared" si="12"/>
        <v>1.8438914144134577</v>
      </c>
      <c r="M14" s="5">
        <f t="shared" si="13"/>
        <v>61.527637991732036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5.5" customHeight="1">
      <c r="A15" s="5">
        <f t="shared" si="6"/>
        <v>1</v>
      </c>
      <c r="B15" s="5">
        <f t="shared" si="7"/>
        <v>0.17647563796635615</v>
      </c>
      <c r="C15" s="5"/>
      <c r="D15" s="5"/>
      <c r="E15" s="5"/>
      <c r="F15" s="5"/>
      <c r="G15" s="5">
        <f t="shared" si="8"/>
        <v>0.1754213264215394</v>
      </c>
      <c r="H15" s="5">
        <f t="shared" si="9"/>
        <v>-1.9737536874964496</v>
      </c>
      <c r="I15" s="5">
        <f t="shared" si="10"/>
        <v>1</v>
      </c>
      <c r="J15" s="5">
        <f t="shared" si="11"/>
        <v>2.149175013917989</v>
      </c>
      <c r="K15" s="5"/>
      <c r="L15" s="5">
        <f t="shared" si="12"/>
        <v>1.4976879183952805</v>
      </c>
      <c r="M15" s="5">
        <f t="shared" si="13"/>
        <v>56.269128163316068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5.5" customHeight="1">
      <c r="A16" s="5">
        <f t="shared" si="6"/>
        <v>1.0413926851582251</v>
      </c>
      <c r="B16" s="5">
        <f t="shared" si="7"/>
        <v>8.6470914092155071E-2</v>
      </c>
      <c r="C16" s="5"/>
      <c r="D16" s="5"/>
      <c r="E16" s="5"/>
      <c r="F16" s="5"/>
      <c r="G16" s="5">
        <f t="shared" si="8"/>
        <v>9.3722361455113035E-2</v>
      </c>
      <c r="H16" s="5">
        <f t="shared" si="9"/>
        <v>-1.9737536874964496</v>
      </c>
      <c r="I16" s="5">
        <f t="shared" si="10"/>
        <v>1.0413926851582251</v>
      </c>
      <c r="J16" s="5">
        <f t="shared" si="11"/>
        <v>2.149175013917989</v>
      </c>
      <c r="K16" s="5"/>
      <c r="L16" s="5">
        <f t="shared" si="12"/>
        <v>1.2408587898596182</v>
      </c>
      <c r="M16" s="5">
        <f t="shared" si="13"/>
        <v>51.13488581424533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5.5" customHeight="1">
      <c r="A17" s="5">
        <f t="shared" si="6"/>
        <v>1.0791812460476249</v>
      </c>
      <c r="B17" s="5">
        <f t="shared" si="7"/>
        <v>1.5162816816407547E-2</v>
      </c>
      <c r="C17" s="5"/>
      <c r="D17" s="5"/>
      <c r="E17" s="5"/>
      <c r="F17" s="5"/>
      <c r="G17" s="5">
        <f t="shared" si="8"/>
        <v>1.9137050054476301E-2</v>
      </c>
      <c r="H17" s="5">
        <f t="shared" si="9"/>
        <v>-1.9737536874964496</v>
      </c>
      <c r="I17" s="5">
        <f t="shared" si="10"/>
        <v>1.0791812460476249</v>
      </c>
      <c r="J17" s="5">
        <f t="shared" si="11"/>
        <v>2.149175013917989</v>
      </c>
      <c r="K17" s="5"/>
      <c r="L17" s="5">
        <f t="shared" si="12"/>
        <v>1.0450499529907442</v>
      </c>
      <c r="M17" s="5">
        <f t="shared" si="13"/>
        <v>46.261951949914184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5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5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5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5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5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5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5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5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5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5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5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5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5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5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5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5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5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5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5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5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5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5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5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5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5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5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5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5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5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5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5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5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5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5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5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5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5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5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5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5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5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5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5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5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5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5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5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5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5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5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5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5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5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5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5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5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5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5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5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5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5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5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5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5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5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5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5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5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5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5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5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5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5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5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5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5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5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5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5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5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5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5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5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5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5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5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5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5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5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5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5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5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5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5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5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5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5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5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5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5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5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5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5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5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5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5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5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5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5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5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5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5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5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5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5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5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5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5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5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5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5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5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5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5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5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5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5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5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5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5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5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5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5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5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5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5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5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5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5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5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5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5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5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5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5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5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5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5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5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5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5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5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5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5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5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5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5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5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5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5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5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5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5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5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5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5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5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5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5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5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5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5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5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5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5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5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5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5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5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5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5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5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5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5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5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5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5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5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5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5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5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5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5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5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5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5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5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5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5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5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5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5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5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5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5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5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5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5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5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5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5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5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5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5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5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5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5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5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5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5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5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5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5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5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5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5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5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5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5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5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5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5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5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5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5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5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5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5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5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5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5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5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5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5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5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5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5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5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5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5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5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5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5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5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5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5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5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5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5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5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5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5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5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5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5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5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5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5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5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5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5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5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5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5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5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5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5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5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5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5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5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5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5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5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5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5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5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5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5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5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5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5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5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5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5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5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5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5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5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5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5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5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5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5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5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5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5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5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5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5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5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5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5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5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5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5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5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5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5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5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5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5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5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5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5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5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5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5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5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5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5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5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5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5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5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5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5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5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5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5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5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5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5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5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5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5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5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5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5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5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5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5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5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5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5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5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5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5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5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5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5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5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5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5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5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5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5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5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5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5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5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5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5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5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5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5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5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5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5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5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5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5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5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5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5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5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5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5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5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5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5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5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5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5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5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5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5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5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5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5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5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5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5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5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5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5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5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5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5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5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5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5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5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5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5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5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5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5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5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5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5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5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5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5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5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5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5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5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5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5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5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5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5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5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5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5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5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5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5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5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5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5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5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5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5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5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5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5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5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5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5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5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5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5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5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5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5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5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5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5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5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5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5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5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5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5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5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5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5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5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5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5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5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5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5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5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5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5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5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5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5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5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5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5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5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5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5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5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5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5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5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5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5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5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5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5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5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5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5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5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5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5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5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5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5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5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5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5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5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5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5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5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5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5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5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5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5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5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5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5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5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5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5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5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5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5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5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5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5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5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5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5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5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5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5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5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5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5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5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5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5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5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5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5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5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5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5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5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5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5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5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5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5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5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5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5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5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5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5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5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5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5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5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5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5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5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5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5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5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5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5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5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5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5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5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5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5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5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5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5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5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5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5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5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5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5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5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5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5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5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5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5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5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5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5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5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5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5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5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5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5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5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5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5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5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5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5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5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5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5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5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5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5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5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5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5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5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5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5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5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5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5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5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5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5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5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5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5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5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5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5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5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5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5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5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5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5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5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5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5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5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5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5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5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5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5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5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5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5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5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5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5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5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5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5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5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5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5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5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5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5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5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5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5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5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5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5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5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5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5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5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5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5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5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5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5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5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5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5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5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5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5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5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5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5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5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5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5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5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5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5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5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5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5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5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5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5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5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5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5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5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5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5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5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5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5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5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5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5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5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5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5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5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5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5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5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5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5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5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5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5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5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5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5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5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5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5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5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5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5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5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5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5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5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5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5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5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5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5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5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5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5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5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5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5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5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5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5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5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5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5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5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5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5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5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5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5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5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5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5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5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5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5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5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5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5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5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5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5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5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5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5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5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5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5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5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5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5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5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5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5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5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5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5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5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5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5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5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5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5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5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5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5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5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5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5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5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5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5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5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5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5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5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5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5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5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5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5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5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5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5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5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5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5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5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5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5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5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5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5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5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5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5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5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5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5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5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5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5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5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5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5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5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5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5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5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5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5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5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5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5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5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5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5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5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5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5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5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5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5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5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5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5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5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5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5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5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5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5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5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5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5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5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5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5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5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5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5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5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5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5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5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5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5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5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5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5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5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5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5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5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5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5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5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5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5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5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5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5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5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5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5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5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5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5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5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5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5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5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5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5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5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5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5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5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5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5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5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5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5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5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5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5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5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5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5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5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5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5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5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5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5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5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5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5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5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5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5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5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5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5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5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5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5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5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5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5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5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5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5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5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5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5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5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5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5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5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5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5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5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5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5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5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5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5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5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5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5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5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5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5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5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5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5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5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5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5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5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5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5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5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5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5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5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5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5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5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5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5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5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5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5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5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C11:E11"/>
    <mergeCell ref="A1:D1"/>
    <mergeCell ref="F3:F9"/>
    <mergeCell ref="O3:O7"/>
    <mergeCell ref="P3:P7"/>
    <mergeCell ref="C10:E10"/>
  </mergeCells>
  <conditionalFormatting sqref="N3:N7">
    <cfRule type="cellIs" dxfId="24" priority="1" operator="between">
      <formula>$F$3</formula>
      <formula>$F$3-0.1</formula>
    </cfRule>
  </conditionalFormatting>
  <conditionalFormatting sqref="N3:N7">
    <cfRule type="cellIs" dxfId="23" priority="2" operator="between">
      <formula>$F$3</formula>
      <formula>$F$3+0.1</formula>
    </cfRule>
  </conditionalFormatting>
  <conditionalFormatting sqref="N3:N7">
    <cfRule type="cellIs" dxfId="22" priority="3" operator="notBetween">
      <formula>$F$3-0.1</formula>
      <formula>$F$3+0.1</formula>
    </cfRule>
  </conditionalFormatting>
  <conditionalFormatting sqref="O3:O7">
    <cfRule type="cellIs" dxfId="21" priority="4" operator="notBetween">
      <formula>$F$3-0.1</formula>
      <formula>$F$3+0.1</formula>
    </cfRule>
  </conditionalFormatting>
  <conditionalFormatting sqref="O3:O7">
    <cfRule type="cellIs" dxfId="20" priority="5" operator="between">
      <formula>$F$3-0.1</formula>
      <formula>$F$3+0.1</formula>
    </cfRule>
  </conditionalFormatting>
  <pageMargins left="0.7" right="0.7" top="0.75" bottom="0.75" header="0" footer="0"/>
  <pageSetup paperSize="8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1.21875" defaultRowHeight="15" customHeight="1"/>
  <cols>
    <col min="1" max="1" width="5.109375" customWidth="1"/>
    <col min="2" max="4" width="6.21875" customWidth="1"/>
    <col min="5" max="5" width="18.88671875" customWidth="1"/>
    <col min="6" max="6" width="13.109375" customWidth="1"/>
    <col min="7" max="7" width="6.109375" customWidth="1"/>
    <col min="8" max="8" width="6.21875" customWidth="1"/>
    <col min="9" max="9" width="10.44140625" customWidth="1"/>
    <col min="10" max="10" width="9.44140625" customWidth="1"/>
    <col min="11" max="11" width="5.5546875" customWidth="1"/>
    <col min="12" max="12" width="9.33203125" customWidth="1"/>
    <col min="13" max="13" width="9.109375" customWidth="1"/>
    <col min="14" max="16" width="13.109375" customWidth="1"/>
    <col min="17" max="26" width="6.77734375" customWidth="1"/>
  </cols>
  <sheetData>
    <row r="1" spans="1:26" ht="25.5" customHeight="1">
      <c r="A1" s="6" t="s">
        <v>0</v>
      </c>
      <c r="B1" s="7"/>
      <c r="C1" s="7"/>
      <c r="D1" s="7"/>
      <c r="E1" s="5"/>
      <c r="F1" s="5"/>
      <c r="G1" s="5"/>
      <c r="H1" s="5" t="s">
        <v>1</v>
      </c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1" t="s">
        <v>7</v>
      </c>
      <c r="G2" s="5"/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.5" customHeight="1">
      <c r="A3" s="5"/>
      <c r="B3" s="5"/>
      <c r="C3" s="5"/>
      <c r="D3" s="5"/>
      <c r="E3" s="5" t="e">
        <f t="shared" ref="E3:E9" si="0">AVERAGE(B3:D3)</f>
        <v>#DIV/0!</v>
      </c>
      <c r="F3" s="6" t="e">
        <f>SLOPE(B11:B17,A11:A17)</f>
        <v>#DIV/0!</v>
      </c>
      <c r="G3" s="5">
        <v>1</v>
      </c>
      <c r="H3" s="5"/>
      <c r="I3" s="2" t="e">
        <f t="shared" ref="I3:I9" si="1">VLOOKUP(H3,$A$3:$E$9,5,)</f>
        <v>#N/A</v>
      </c>
      <c r="J3" s="3" t="e">
        <f t="shared" ref="J3:J9" si="2">TAN(RADIANS(I3))</f>
        <v>#N/A</v>
      </c>
      <c r="K3" s="5"/>
      <c r="L3" s="2" t="e">
        <f t="shared" ref="L3:L9" si="3">VLOOKUP(K3,$A$3:$E$9,5,)</f>
        <v>#N/A</v>
      </c>
      <c r="M3" s="3" t="e">
        <f t="shared" ref="M3:M9" si="4">TAN(RADIANS(L3))</f>
        <v>#N/A</v>
      </c>
      <c r="N3" s="3" t="e">
        <f t="shared" ref="N3:N9" si="5">(LOG(J3)-LOG(M3))/(LOG(H3)-LOG(K3))</f>
        <v>#N/A</v>
      </c>
      <c r="O3" s="8" t="e">
        <f>AVERAGE(N3:N7)</f>
        <v>#N/A</v>
      </c>
      <c r="P3" s="6" t="e">
        <f>(F3-O3)/O3*100</f>
        <v>#DIV/0!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5.5" customHeight="1">
      <c r="A4" s="5"/>
      <c r="B4" s="5"/>
      <c r="C4" s="5"/>
      <c r="D4" s="5"/>
      <c r="E4" s="5" t="e">
        <f t="shared" si="0"/>
        <v>#DIV/0!</v>
      </c>
      <c r="F4" s="7"/>
      <c r="G4" s="5">
        <v>2</v>
      </c>
      <c r="H4" s="5"/>
      <c r="I4" s="2" t="e">
        <f t="shared" si="1"/>
        <v>#N/A</v>
      </c>
      <c r="J4" s="3" t="e">
        <f t="shared" si="2"/>
        <v>#N/A</v>
      </c>
      <c r="K4" s="5"/>
      <c r="L4" s="2" t="e">
        <f t="shared" si="3"/>
        <v>#N/A</v>
      </c>
      <c r="M4" s="3" t="e">
        <f t="shared" si="4"/>
        <v>#N/A</v>
      </c>
      <c r="N4" s="3" t="e">
        <f t="shared" si="5"/>
        <v>#N/A</v>
      </c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>
      <c r="A5" s="5"/>
      <c r="B5" s="5"/>
      <c r="C5" s="5"/>
      <c r="D5" s="5"/>
      <c r="E5" s="5" t="e">
        <f t="shared" si="0"/>
        <v>#DIV/0!</v>
      </c>
      <c r="F5" s="7"/>
      <c r="G5" s="5">
        <v>3</v>
      </c>
      <c r="H5" s="5"/>
      <c r="I5" s="2" t="e">
        <f t="shared" si="1"/>
        <v>#N/A</v>
      </c>
      <c r="J5" s="3" t="e">
        <f t="shared" si="2"/>
        <v>#N/A</v>
      </c>
      <c r="K5" s="5"/>
      <c r="L5" s="2" t="e">
        <f t="shared" si="3"/>
        <v>#N/A</v>
      </c>
      <c r="M5" s="3" t="e">
        <f t="shared" si="4"/>
        <v>#N/A</v>
      </c>
      <c r="N5" s="3" t="e">
        <f t="shared" si="5"/>
        <v>#N/A</v>
      </c>
      <c r="O5" s="7"/>
      <c r="P5" s="7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5.5" customHeight="1">
      <c r="A6" s="5"/>
      <c r="B6" s="5"/>
      <c r="C6" s="5"/>
      <c r="D6" s="5"/>
      <c r="E6" s="5" t="e">
        <f t="shared" si="0"/>
        <v>#DIV/0!</v>
      </c>
      <c r="F6" s="7"/>
      <c r="G6" s="5">
        <v>4</v>
      </c>
      <c r="H6" s="5"/>
      <c r="I6" s="2" t="e">
        <f t="shared" si="1"/>
        <v>#N/A</v>
      </c>
      <c r="J6" s="3" t="e">
        <f t="shared" si="2"/>
        <v>#N/A</v>
      </c>
      <c r="K6" s="5"/>
      <c r="L6" s="2" t="e">
        <f t="shared" si="3"/>
        <v>#N/A</v>
      </c>
      <c r="M6" s="3" t="e">
        <f t="shared" si="4"/>
        <v>#N/A</v>
      </c>
      <c r="N6" s="3" t="e">
        <f t="shared" si="5"/>
        <v>#N/A</v>
      </c>
      <c r="O6" s="7"/>
      <c r="P6" s="7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5.5" customHeight="1">
      <c r="A7" s="5"/>
      <c r="B7" s="5"/>
      <c r="C7" s="5"/>
      <c r="D7" s="5"/>
      <c r="E7" s="5" t="e">
        <f t="shared" si="0"/>
        <v>#DIV/0!</v>
      </c>
      <c r="F7" s="7"/>
      <c r="G7" s="5">
        <v>5</v>
      </c>
      <c r="H7" s="5"/>
      <c r="I7" s="2" t="e">
        <f t="shared" si="1"/>
        <v>#N/A</v>
      </c>
      <c r="J7" s="3" t="e">
        <f t="shared" si="2"/>
        <v>#N/A</v>
      </c>
      <c r="K7" s="5"/>
      <c r="L7" s="2" t="e">
        <f t="shared" si="3"/>
        <v>#N/A</v>
      </c>
      <c r="M7" s="3" t="e">
        <f t="shared" si="4"/>
        <v>#N/A</v>
      </c>
      <c r="N7" s="3" t="e">
        <f t="shared" si="5"/>
        <v>#N/A</v>
      </c>
      <c r="O7" s="7"/>
      <c r="P7" s="7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>
      <c r="A8" s="5"/>
      <c r="B8" s="5"/>
      <c r="C8" s="5"/>
      <c r="D8" s="5"/>
      <c r="E8" s="5" t="e">
        <f t="shared" si="0"/>
        <v>#DIV/0!</v>
      </c>
      <c r="F8" s="7"/>
      <c r="G8" s="5"/>
      <c r="H8" s="5"/>
      <c r="I8" s="5" t="e">
        <f t="shared" si="1"/>
        <v>#N/A</v>
      </c>
      <c r="J8" s="5" t="e">
        <f t="shared" si="2"/>
        <v>#N/A</v>
      </c>
      <c r="K8" s="5"/>
      <c r="L8" s="5" t="e">
        <f t="shared" si="3"/>
        <v>#N/A</v>
      </c>
      <c r="M8" s="5" t="e">
        <f t="shared" si="4"/>
        <v>#N/A</v>
      </c>
      <c r="N8" s="5" t="e">
        <f t="shared" si="5"/>
        <v>#N/A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5" customHeight="1">
      <c r="A9" s="5"/>
      <c r="B9" s="5"/>
      <c r="C9" s="5"/>
      <c r="D9" s="5"/>
      <c r="E9" s="5" t="e">
        <f t="shared" si="0"/>
        <v>#DIV/0!</v>
      </c>
      <c r="F9" s="7"/>
      <c r="G9" s="5"/>
      <c r="H9" s="5"/>
      <c r="I9" s="5" t="e">
        <f t="shared" si="1"/>
        <v>#N/A</v>
      </c>
      <c r="J9" s="5" t="e">
        <f t="shared" si="2"/>
        <v>#N/A</v>
      </c>
      <c r="K9" s="5"/>
      <c r="L9" s="5" t="e">
        <f t="shared" si="3"/>
        <v>#N/A</v>
      </c>
      <c r="M9" s="5" t="e">
        <f t="shared" si="4"/>
        <v>#N/A</v>
      </c>
      <c r="N9" s="5" t="e">
        <f t="shared" si="5"/>
        <v>#N/A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5.5" customHeight="1">
      <c r="A10" s="5" t="s">
        <v>17</v>
      </c>
      <c r="B10" s="5" t="s">
        <v>18</v>
      </c>
      <c r="C10" s="6" t="s">
        <v>19</v>
      </c>
      <c r="D10" s="7"/>
      <c r="E10" s="7"/>
      <c r="F10" s="5"/>
      <c r="G10" s="5" t="s">
        <v>18</v>
      </c>
      <c r="H10" s="5" t="s">
        <v>20</v>
      </c>
      <c r="I10" s="5" t="s">
        <v>17</v>
      </c>
      <c r="J10" s="5" t="s">
        <v>21</v>
      </c>
      <c r="K10" s="5"/>
      <c r="L10" s="5" t="s">
        <v>22</v>
      </c>
      <c r="M10" s="5" t="s">
        <v>23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.5" customHeight="1">
      <c r="A11" s="5" t="e">
        <f t="shared" ref="A11:A17" si="6">LOG10(A3)</f>
        <v>#NUM!</v>
      </c>
      <c r="B11" s="5" t="e">
        <f t="shared" ref="B11:B17" si="7">LOG(TAN(RADIANS(E3)))</f>
        <v>#DIV/0!</v>
      </c>
      <c r="C11" s="6" t="e">
        <f>RSQ(B11:B17,A11:A17)</f>
        <v>#DIV/0!</v>
      </c>
      <c r="D11" s="7"/>
      <c r="E11" s="7"/>
      <c r="F11" s="5"/>
      <c r="G11" s="5" t="e">
        <f t="shared" ref="G11:G17" si="8">H11*I11+J11</f>
        <v>#DIV/0!</v>
      </c>
      <c r="H11" s="5" t="e">
        <f t="shared" ref="H11:H17" si="9">SLOPE($B$11:$B$17,$A$11:$A$17)</f>
        <v>#DIV/0!</v>
      </c>
      <c r="I11" s="5" t="e">
        <f t="shared" ref="I11:I17" si="10">A11</f>
        <v>#NUM!</v>
      </c>
      <c r="J11" s="5" t="e">
        <f t="shared" ref="J11:J17" si="11">INTERCEPT($B$11:$B$17,$A$11:$A$17)</f>
        <v>#DIV/0!</v>
      </c>
      <c r="K11" s="5"/>
      <c r="L11" s="5" t="e">
        <f t="shared" ref="L11:L17" si="12">10^G11</f>
        <v>#DIV/0!</v>
      </c>
      <c r="M11" s="5" t="e">
        <f t="shared" ref="M11:M17" si="13">DEGREES(ATAN(L11))</f>
        <v>#DIV/0!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5.5" customHeight="1">
      <c r="A12" s="5" t="e">
        <f t="shared" si="6"/>
        <v>#NUM!</v>
      </c>
      <c r="B12" s="5" t="e">
        <f t="shared" si="7"/>
        <v>#DIV/0!</v>
      </c>
      <c r="C12" s="5"/>
      <c r="D12" s="5"/>
      <c r="E12" s="5"/>
      <c r="F12" s="5"/>
      <c r="G12" s="5" t="e">
        <f t="shared" si="8"/>
        <v>#DIV/0!</v>
      </c>
      <c r="H12" s="5" t="e">
        <f t="shared" si="9"/>
        <v>#DIV/0!</v>
      </c>
      <c r="I12" s="5" t="e">
        <f t="shared" si="10"/>
        <v>#NUM!</v>
      </c>
      <c r="J12" s="5" t="e">
        <f t="shared" si="11"/>
        <v>#DIV/0!</v>
      </c>
      <c r="K12" s="5"/>
      <c r="L12" s="5" t="e">
        <f t="shared" si="12"/>
        <v>#DIV/0!</v>
      </c>
      <c r="M12" s="5" t="e">
        <f t="shared" si="13"/>
        <v>#DIV/0!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5.5" customHeight="1">
      <c r="A13" s="5" t="e">
        <f t="shared" si="6"/>
        <v>#NUM!</v>
      </c>
      <c r="B13" s="5" t="e">
        <f t="shared" si="7"/>
        <v>#DIV/0!</v>
      </c>
      <c r="C13" s="5"/>
      <c r="D13" s="5"/>
      <c r="E13" s="5"/>
      <c r="F13" s="5"/>
      <c r="G13" s="5" t="e">
        <f t="shared" si="8"/>
        <v>#DIV/0!</v>
      </c>
      <c r="H13" s="5" t="e">
        <f t="shared" si="9"/>
        <v>#DIV/0!</v>
      </c>
      <c r="I13" s="5" t="e">
        <f t="shared" si="10"/>
        <v>#NUM!</v>
      </c>
      <c r="J13" s="5" t="e">
        <f t="shared" si="11"/>
        <v>#DIV/0!</v>
      </c>
      <c r="K13" s="5"/>
      <c r="L13" s="5" t="e">
        <f t="shared" si="12"/>
        <v>#DIV/0!</v>
      </c>
      <c r="M13" s="5" t="e">
        <f t="shared" si="13"/>
        <v>#DIV/0!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5.5" customHeight="1">
      <c r="A14" s="5" t="e">
        <f t="shared" si="6"/>
        <v>#NUM!</v>
      </c>
      <c r="B14" s="5" t="e">
        <f t="shared" si="7"/>
        <v>#DIV/0!</v>
      </c>
      <c r="C14" s="5"/>
      <c r="D14" s="5"/>
      <c r="E14" s="5"/>
      <c r="F14" s="5"/>
      <c r="G14" s="5" t="e">
        <f t="shared" si="8"/>
        <v>#DIV/0!</v>
      </c>
      <c r="H14" s="5" t="e">
        <f t="shared" si="9"/>
        <v>#DIV/0!</v>
      </c>
      <c r="I14" s="5" t="e">
        <f t="shared" si="10"/>
        <v>#NUM!</v>
      </c>
      <c r="J14" s="5" t="e">
        <f t="shared" si="11"/>
        <v>#DIV/0!</v>
      </c>
      <c r="K14" s="5"/>
      <c r="L14" s="5" t="e">
        <f t="shared" si="12"/>
        <v>#DIV/0!</v>
      </c>
      <c r="M14" s="5" t="e">
        <f t="shared" si="13"/>
        <v>#DIV/0!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5.5" customHeight="1">
      <c r="A15" s="5" t="e">
        <f t="shared" si="6"/>
        <v>#NUM!</v>
      </c>
      <c r="B15" s="5" t="e">
        <f t="shared" si="7"/>
        <v>#DIV/0!</v>
      </c>
      <c r="C15" s="5"/>
      <c r="D15" s="5"/>
      <c r="E15" s="5"/>
      <c r="F15" s="5"/>
      <c r="G15" s="5" t="e">
        <f t="shared" si="8"/>
        <v>#DIV/0!</v>
      </c>
      <c r="H15" s="5" t="e">
        <f t="shared" si="9"/>
        <v>#DIV/0!</v>
      </c>
      <c r="I15" s="5" t="e">
        <f t="shared" si="10"/>
        <v>#NUM!</v>
      </c>
      <c r="J15" s="5" t="e">
        <f t="shared" si="11"/>
        <v>#DIV/0!</v>
      </c>
      <c r="K15" s="5"/>
      <c r="L15" s="5" t="e">
        <f t="shared" si="12"/>
        <v>#DIV/0!</v>
      </c>
      <c r="M15" s="5" t="e">
        <f t="shared" si="13"/>
        <v>#DIV/0!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5.5" customHeight="1">
      <c r="A16" s="5" t="e">
        <f t="shared" si="6"/>
        <v>#NUM!</v>
      </c>
      <c r="B16" s="5" t="e">
        <f t="shared" si="7"/>
        <v>#DIV/0!</v>
      </c>
      <c r="C16" s="5"/>
      <c r="D16" s="5"/>
      <c r="E16" s="5"/>
      <c r="F16" s="5"/>
      <c r="G16" s="5" t="e">
        <f t="shared" si="8"/>
        <v>#DIV/0!</v>
      </c>
      <c r="H16" s="5" t="e">
        <f t="shared" si="9"/>
        <v>#DIV/0!</v>
      </c>
      <c r="I16" s="5" t="e">
        <f t="shared" si="10"/>
        <v>#NUM!</v>
      </c>
      <c r="J16" s="5" t="e">
        <f t="shared" si="11"/>
        <v>#DIV/0!</v>
      </c>
      <c r="K16" s="5"/>
      <c r="L16" s="5" t="e">
        <f t="shared" si="12"/>
        <v>#DIV/0!</v>
      </c>
      <c r="M16" s="5" t="e">
        <f t="shared" si="13"/>
        <v>#DIV/0!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5.5" customHeight="1">
      <c r="A17" s="5" t="e">
        <f t="shared" si="6"/>
        <v>#NUM!</v>
      </c>
      <c r="B17" s="5" t="e">
        <f t="shared" si="7"/>
        <v>#DIV/0!</v>
      </c>
      <c r="C17" s="5"/>
      <c r="D17" s="5"/>
      <c r="E17" s="5"/>
      <c r="F17" s="5"/>
      <c r="G17" s="5" t="e">
        <f t="shared" si="8"/>
        <v>#DIV/0!</v>
      </c>
      <c r="H17" s="5" t="e">
        <f t="shared" si="9"/>
        <v>#DIV/0!</v>
      </c>
      <c r="I17" s="5" t="e">
        <f t="shared" si="10"/>
        <v>#NUM!</v>
      </c>
      <c r="J17" s="5" t="e">
        <f t="shared" si="11"/>
        <v>#DIV/0!</v>
      </c>
      <c r="K17" s="5"/>
      <c r="L17" s="5" t="e">
        <f t="shared" si="12"/>
        <v>#DIV/0!</v>
      </c>
      <c r="M17" s="5" t="e">
        <f t="shared" si="13"/>
        <v>#DIV/0!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5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5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5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5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5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5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5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5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5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5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5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5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5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5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5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5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5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5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5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5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5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5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5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5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5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5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5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5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5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5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5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5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5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5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5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5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5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5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5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5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5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5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5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5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5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5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5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5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5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5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5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5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5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5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5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5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5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5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5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5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5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5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5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5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5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5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5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5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5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5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5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5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5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5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5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5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5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5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5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5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5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5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5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5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5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5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5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5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5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5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5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5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5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5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5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5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5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5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5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5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5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5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5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5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5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5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5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5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5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5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5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5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5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5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5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5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5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5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5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5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5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5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5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5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5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5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5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5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5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5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5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5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5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5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5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5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5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5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5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5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5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5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5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5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5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5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5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5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5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5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5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5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5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5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5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5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5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5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5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5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5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5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5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5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5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5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5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5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5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5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5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5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5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5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5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5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5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5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5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5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5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5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5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5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5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5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5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5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5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5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5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5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5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5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5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5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5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5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5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5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5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5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5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5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5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5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5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5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5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5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5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5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5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5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5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5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5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5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5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5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5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5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5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5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5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5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5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5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5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5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5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5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5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5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5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5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5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5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5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5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5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5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5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5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5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5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5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5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5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5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5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5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5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5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5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5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5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5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5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5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5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5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5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5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5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5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5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5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5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5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5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5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5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5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5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5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5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5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5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5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5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5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5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5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5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5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5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5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5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5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5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5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5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5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5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5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5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5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5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5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5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5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5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5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5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5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5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5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5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5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5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5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5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5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5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5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5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5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5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5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5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5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5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5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5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5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5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5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5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5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5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5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5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5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5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5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5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5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5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5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5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5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5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5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5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5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5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5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5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5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5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5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5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5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5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5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5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5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5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5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5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5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5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5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5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5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5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5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5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5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5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5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5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5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5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5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5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5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5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5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5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5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5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5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5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5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5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5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5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5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5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5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5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5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5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5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5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5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5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5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5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5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5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5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5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5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5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5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5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5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5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5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5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5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5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5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5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5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5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5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5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5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5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5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5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5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5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5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5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5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5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5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5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5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5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5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5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5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5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5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5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5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5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5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5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5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5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5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5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5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5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5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5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5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5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5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5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5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5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5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5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5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5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5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5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5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5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5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5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5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5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5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5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5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5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5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5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5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5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5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5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5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5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5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5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5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5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5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5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5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5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5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5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5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5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5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5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5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5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5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5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5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5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5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5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5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5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5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5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5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5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5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5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5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5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5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5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5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5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5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5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5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5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5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5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5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5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5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5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5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5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5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5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5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5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5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5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5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5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5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5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5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5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5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5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5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5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5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5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5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5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5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5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5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5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5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5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5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5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5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5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5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5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5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5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5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5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5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5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5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5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5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5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5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5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5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5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5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5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5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5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5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5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5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5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5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5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5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5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5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5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5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5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5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5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5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5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5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5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5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5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5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5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5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5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5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5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5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5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5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5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5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5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5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5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5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5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5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5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5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5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5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5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5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5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5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5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5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5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5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5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5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5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5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5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5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5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5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5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5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5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5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5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5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5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5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5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5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5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5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5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5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5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5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5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5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5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5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5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5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5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5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5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5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5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5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5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5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5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5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5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5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5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5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5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5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5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5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5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5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5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5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5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5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5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5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5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5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5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5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5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5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5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5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5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5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5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5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5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5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5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5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5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5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5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5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5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5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5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5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5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5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5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5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5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5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5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5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5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5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5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5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5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5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5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5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5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5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5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5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5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5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5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5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5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5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5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5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5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5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5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5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5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5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5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5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5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5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5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5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5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5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5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5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5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5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5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5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5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5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5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5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5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5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5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5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5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5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5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5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5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5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5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5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5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5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5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5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5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5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5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5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5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5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5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5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5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5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5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5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5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5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5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5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5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5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5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5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5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5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5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5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5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5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5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5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5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5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5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5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5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5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5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5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5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5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5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5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5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5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5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5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5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5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5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5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5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5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5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5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5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5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5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5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5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5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5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5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5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5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5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5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5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5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5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5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5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5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5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5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5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5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5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5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5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5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5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5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5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5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5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5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5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5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5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5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5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5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5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5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5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5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5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5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5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5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5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5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5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5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5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5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5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5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5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5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5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5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5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5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5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5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5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5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5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5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5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5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5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5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5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5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5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5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5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5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5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5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5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5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5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5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5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5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5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5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5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5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5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5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5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5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5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5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5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5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5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5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5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5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5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5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5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5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5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5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5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5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5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5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5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5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5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5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5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5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5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5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5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5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5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5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5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5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5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5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5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5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5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5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5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5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5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5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5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5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5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5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5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5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5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5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5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5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5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5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5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5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5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5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5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5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5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C11:E11"/>
    <mergeCell ref="A1:D1"/>
    <mergeCell ref="F3:F9"/>
    <mergeCell ref="O3:O7"/>
    <mergeCell ref="P3:P7"/>
    <mergeCell ref="C10:E10"/>
  </mergeCells>
  <conditionalFormatting sqref="N3:N7">
    <cfRule type="cellIs" dxfId="19" priority="1" operator="between">
      <formula>$F$3</formula>
      <formula>$F$3-0.1</formula>
    </cfRule>
  </conditionalFormatting>
  <conditionalFormatting sqref="N3:N7">
    <cfRule type="cellIs" dxfId="18" priority="2" operator="between">
      <formula>$F$3</formula>
      <formula>$F$3+0.1</formula>
    </cfRule>
  </conditionalFormatting>
  <conditionalFormatting sqref="N3:N7">
    <cfRule type="cellIs" dxfId="17" priority="3" operator="notBetween">
      <formula>$F$3-0.1</formula>
      <formula>$F$3+0.1</formula>
    </cfRule>
  </conditionalFormatting>
  <conditionalFormatting sqref="O3:O7">
    <cfRule type="cellIs" dxfId="16" priority="4" operator="notBetween">
      <formula>$F$3-0.1</formula>
      <formula>$F$3+0.1</formula>
    </cfRule>
  </conditionalFormatting>
  <conditionalFormatting sqref="O3:O7">
    <cfRule type="cellIs" dxfId="15" priority="5" operator="between">
      <formula>$F$3-0.1</formula>
      <formula>$F$3+0.1</formula>
    </cfRule>
  </conditionalFormatting>
  <pageMargins left="0.7" right="0.7" top="0.75" bottom="0.75" header="0" footer="0"/>
  <pageSetup paperSize="8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1.21875" defaultRowHeight="15" customHeight="1"/>
  <cols>
    <col min="1" max="1" width="5.109375" customWidth="1"/>
    <col min="2" max="4" width="6.21875" customWidth="1"/>
    <col min="5" max="5" width="18.88671875" customWidth="1"/>
    <col min="6" max="6" width="13.109375" customWidth="1"/>
    <col min="7" max="7" width="6.109375" customWidth="1"/>
    <col min="8" max="8" width="6.21875" customWidth="1"/>
    <col min="9" max="9" width="10.44140625" customWidth="1"/>
    <col min="10" max="10" width="9.44140625" customWidth="1"/>
    <col min="11" max="11" width="5.5546875" customWidth="1"/>
    <col min="12" max="12" width="9.33203125" customWidth="1"/>
    <col min="13" max="13" width="9.109375" customWidth="1"/>
    <col min="14" max="16" width="13.109375" customWidth="1"/>
    <col min="17" max="26" width="6.77734375" customWidth="1"/>
  </cols>
  <sheetData>
    <row r="1" spans="1:26" ht="25.5" customHeight="1">
      <c r="A1" s="6" t="s">
        <v>0</v>
      </c>
      <c r="B1" s="7"/>
      <c r="C1" s="7"/>
      <c r="D1" s="7"/>
      <c r="E1" s="5"/>
      <c r="F1" s="5"/>
      <c r="G1" s="5"/>
      <c r="H1" s="5" t="s">
        <v>1</v>
      </c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1" t="s">
        <v>7</v>
      </c>
      <c r="G2" s="5"/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.5" customHeight="1">
      <c r="A3" s="5"/>
      <c r="B3" s="5"/>
      <c r="C3" s="5"/>
      <c r="D3" s="5"/>
      <c r="E3" s="5" t="e">
        <f t="shared" ref="E3:E9" si="0">AVERAGE(B3:D3)</f>
        <v>#DIV/0!</v>
      </c>
      <c r="F3" s="6" t="e">
        <f>SLOPE(B11:B17,A11:A17)</f>
        <v>#DIV/0!</v>
      </c>
      <c r="G3" s="5">
        <v>1</v>
      </c>
      <c r="H3" s="5"/>
      <c r="I3" s="2" t="e">
        <f t="shared" ref="I3:I9" si="1">VLOOKUP(H3,$A$3:$E$9,5,)</f>
        <v>#N/A</v>
      </c>
      <c r="J3" s="3" t="e">
        <f t="shared" ref="J3:J9" si="2">TAN(RADIANS(I3))</f>
        <v>#N/A</v>
      </c>
      <c r="K3" s="5"/>
      <c r="L3" s="2" t="e">
        <f t="shared" ref="L3:L9" si="3">VLOOKUP(K3,$A$3:$E$9,5,)</f>
        <v>#N/A</v>
      </c>
      <c r="M3" s="3" t="e">
        <f t="shared" ref="M3:M9" si="4">TAN(RADIANS(L3))</f>
        <v>#N/A</v>
      </c>
      <c r="N3" s="3" t="e">
        <f t="shared" ref="N3:N9" si="5">(LOG(J3)-LOG(M3))/(LOG(H3)-LOG(K3))</f>
        <v>#N/A</v>
      </c>
      <c r="O3" s="8" t="e">
        <f>AVERAGE(N3:N7)</f>
        <v>#N/A</v>
      </c>
      <c r="P3" s="6" t="e">
        <f>(F3-O3)/O3*100</f>
        <v>#DIV/0!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5.5" customHeight="1">
      <c r="A4" s="5"/>
      <c r="B4" s="5"/>
      <c r="C4" s="5"/>
      <c r="D4" s="5"/>
      <c r="E4" s="5" t="e">
        <f t="shared" si="0"/>
        <v>#DIV/0!</v>
      </c>
      <c r="F4" s="7"/>
      <c r="G4" s="5">
        <v>2</v>
      </c>
      <c r="H4" s="5"/>
      <c r="I4" s="2" t="e">
        <f t="shared" si="1"/>
        <v>#N/A</v>
      </c>
      <c r="J4" s="3" t="e">
        <f t="shared" si="2"/>
        <v>#N/A</v>
      </c>
      <c r="K4" s="5"/>
      <c r="L4" s="2" t="e">
        <f t="shared" si="3"/>
        <v>#N/A</v>
      </c>
      <c r="M4" s="3" t="e">
        <f t="shared" si="4"/>
        <v>#N/A</v>
      </c>
      <c r="N4" s="3" t="e">
        <f t="shared" si="5"/>
        <v>#N/A</v>
      </c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>
      <c r="A5" s="5"/>
      <c r="B5" s="5"/>
      <c r="C5" s="5"/>
      <c r="D5" s="5"/>
      <c r="E5" s="5" t="e">
        <f t="shared" si="0"/>
        <v>#DIV/0!</v>
      </c>
      <c r="F5" s="7"/>
      <c r="G5" s="5">
        <v>3</v>
      </c>
      <c r="H5" s="5"/>
      <c r="I5" s="2" t="e">
        <f t="shared" si="1"/>
        <v>#N/A</v>
      </c>
      <c r="J5" s="3" t="e">
        <f t="shared" si="2"/>
        <v>#N/A</v>
      </c>
      <c r="K5" s="5"/>
      <c r="L5" s="2" t="e">
        <f t="shared" si="3"/>
        <v>#N/A</v>
      </c>
      <c r="M5" s="3" t="e">
        <f t="shared" si="4"/>
        <v>#N/A</v>
      </c>
      <c r="N5" s="3" t="e">
        <f t="shared" si="5"/>
        <v>#N/A</v>
      </c>
      <c r="O5" s="7"/>
      <c r="P5" s="7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5.5" customHeight="1">
      <c r="A6" s="5"/>
      <c r="B6" s="5"/>
      <c r="C6" s="5"/>
      <c r="D6" s="5"/>
      <c r="E6" s="5" t="e">
        <f t="shared" si="0"/>
        <v>#DIV/0!</v>
      </c>
      <c r="F6" s="7"/>
      <c r="G6" s="5">
        <v>4</v>
      </c>
      <c r="H6" s="5"/>
      <c r="I6" s="2" t="e">
        <f t="shared" si="1"/>
        <v>#N/A</v>
      </c>
      <c r="J6" s="3" t="e">
        <f t="shared" si="2"/>
        <v>#N/A</v>
      </c>
      <c r="K6" s="5"/>
      <c r="L6" s="2" t="e">
        <f t="shared" si="3"/>
        <v>#N/A</v>
      </c>
      <c r="M6" s="3" t="e">
        <f t="shared" si="4"/>
        <v>#N/A</v>
      </c>
      <c r="N6" s="3" t="e">
        <f t="shared" si="5"/>
        <v>#N/A</v>
      </c>
      <c r="O6" s="7"/>
      <c r="P6" s="7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5.5" customHeight="1">
      <c r="A7" s="5"/>
      <c r="B7" s="5"/>
      <c r="C7" s="5"/>
      <c r="D7" s="5"/>
      <c r="E7" s="5" t="e">
        <f t="shared" si="0"/>
        <v>#DIV/0!</v>
      </c>
      <c r="F7" s="7"/>
      <c r="G7" s="5">
        <v>5</v>
      </c>
      <c r="H7" s="5"/>
      <c r="I7" s="2" t="e">
        <f t="shared" si="1"/>
        <v>#N/A</v>
      </c>
      <c r="J7" s="3" t="e">
        <f t="shared" si="2"/>
        <v>#N/A</v>
      </c>
      <c r="K7" s="5"/>
      <c r="L7" s="2" t="e">
        <f t="shared" si="3"/>
        <v>#N/A</v>
      </c>
      <c r="M7" s="3" t="e">
        <f t="shared" si="4"/>
        <v>#N/A</v>
      </c>
      <c r="N7" s="3" t="e">
        <f t="shared" si="5"/>
        <v>#N/A</v>
      </c>
      <c r="O7" s="7"/>
      <c r="P7" s="7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>
      <c r="A8" s="5"/>
      <c r="B8" s="5"/>
      <c r="C8" s="5"/>
      <c r="D8" s="5"/>
      <c r="E8" s="5" t="e">
        <f t="shared" si="0"/>
        <v>#DIV/0!</v>
      </c>
      <c r="F8" s="7"/>
      <c r="G8" s="5"/>
      <c r="H8" s="5"/>
      <c r="I8" s="5" t="e">
        <f t="shared" si="1"/>
        <v>#N/A</v>
      </c>
      <c r="J8" s="5" t="e">
        <f t="shared" si="2"/>
        <v>#N/A</v>
      </c>
      <c r="K8" s="5"/>
      <c r="L8" s="5" t="e">
        <f t="shared" si="3"/>
        <v>#N/A</v>
      </c>
      <c r="M8" s="5" t="e">
        <f t="shared" si="4"/>
        <v>#N/A</v>
      </c>
      <c r="N8" s="5" t="e">
        <f t="shared" si="5"/>
        <v>#N/A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5" customHeight="1">
      <c r="A9" s="5"/>
      <c r="B9" s="5"/>
      <c r="C9" s="5"/>
      <c r="D9" s="5"/>
      <c r="E9" s="5" t="e">
        <f t="shared" si="0"/>
        <v>#DIV/0!</v>
      </c>
      <c r="F9" s="7"/>
      <c r="G9" s="5"/>
      <c r="H9" s="5"/>
      <c r="I9" s="5" t="e">
        <f t="shared" si="1"/>
        <v>#N/A</v>
      </c>
      <c r="J9" s="5" t="e">
        <f t="shared" si="2"/>
        <v>#N/A</v>
      </c>
      <c r="K9" s="5"/>
      <c r="L9" s="5" t="e">
        <f t="shared" si="3"/>
        <v>#N/A</v>
      </c>
      <c r="M9" s="5" t="e">
        <f t="shared" si="4"/>
        <v>#N/A</v>
      </c>
      <c r="N9" s="5" t="e">
        <f t="shared" si="5"/>
        <v>#N/A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5.5" customHeight="1">
      <c r="A10" s="5" t="s">
        <v>17</v>
      </c>
      <c r="B10" s="5" t="s">
        <v>18</v>
      </c>
      <c r="C10" s="6" t="s">
        <v>19</v>
      </c>
      <c r="D10" s="7"/>
      <c r="E10" s="7"/>
      <c r="F10" s="5"/>
      <c r="G10" s="5" t="s">
        <v>18</v>
      </c>
      <c r="H10" s="5" t="s">
        <v>20</v>
      </c>
      <c r="I10" s="5" t="s">
        <v>17</v>
      </c>
      <c r="J10" s="5" t="s">
        <v>21</v>
      </c>
      <c r="K10" s="5"/>
      <c r="L10" s="5" t="s">
        <v>22</v>
      </c>
      <c r="M10" s="5" t="s">
        <v>23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.5" customHeight="1">
      <c r="A11" s="5" t="e">
        <f t="shared" ref="A11:A17" si="6">LOG10(A3)</f>
        <v>#NUM!</v>
      </c>
      <c r="B11" s="5" t="e">
        <f t="shared" ref="B11:B17" si="7">LOG(TAN(RADIANS(E3)))</f>
        <v>#DIV/0!</v>
      </c>
      <c r="C11" s="6" t="e">
        <f>RSQ(B11:B17,A11:A17)</f>
        <v>#DIV/0!</v>
      </c>
      <c r="D11" s="7"/>
      <c r="E11" s="7"/>
      <c r="F11" s="5"/>
      <c r="G11" s="5" t="e">
        <f t="shared" ref="G11:G17" si="8">H11*I11+J11</f>
        <v>#DIV/0!</v>
      </c>
      <c r="H11" s="5" t="e">
        <f t="shared" ref="H11:H17" si="9">SLOPE($B$11:$B$17,$A$11:$A$17)</f>
        <v>#DIV/0!</v>
      </c>
      <c r="I11" s="5" t="e">
        <f t="shared" ref="I11:I17" si="10">A11</f>
        <v>#NUM!</v>
      </c>
      <c r="J11" s="5" t="e">
        <f t="shared" ref="J11:J17" si="11">INTERCEPT($B$11:$B$17,$A$11:$A$17)</f>
        <v>#DIV/0!</v>
      </c>
      <c r="K11" s="5"/>
      <c r="L11" s="5" t="e">
        <f t="shared" ref="L11:L17" si="12">10^G11</f>
        <v>#DIV/0!</v>
      </c>
      <c r="M11" s="5" t="e">
        <f t="shared" ref="M11:M17" si="13">DEGREES(ATAN(L11))</f>
        <v>#DIV/0!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5.5" customHeight="1">
      <c r="A12" s="5" t="e">
        <f t="shared" si="6"/>
        <v>#NUM!</v>
      </c>
      <c r="B12" s="5" t="e">
        <f t="shared" si="7"/>
        <v>#DIV/0!</v>
      </c>
      <c r="C12" s="5"/>
      <c r="D12" s="5"/>
      <c r="E12" s="5"/>
      <c r="F12" s="5"/>
      <c r="G12" s="5" t="e">
        <f t="shared" si="8"/>
        <v>#DIV/0!</v>
      </c>
      <c r="H12" s="5" t="e">
        <f t="shared" si="9"/>
        <v>#DIV/0!</v>
      </c>
      <c r="I12" s="5" t="e">
        <f t="shared" si="10"/>
        <v>#NUM!</v>
      </c>
      <c r="J12" s="5" t="e">
        <f t="shared" si="11"/>
        <v>#DIV/0!</v>
      </c>
      <c r="K12" s="5"/>
      <c r="L12" s="5" t="e">
        <f t="shared" si="12"/>
        <v>#DIV/0!</v>
      </c>
      <c r="M12" s="5" t="e">
        <f t="shared" si="13"/>
        <v>#DIV/0!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5.5" customHeight="1">
      <c r="A13" s="5" t="e">
        <f t="shared" si="6"/>
        <v>#NUM!</v>
      </c>
      <c r="B13" s="5" t="e">
        <f t="shared" si="7"/>
        <v>#DIV/0!</v>
      </c>
      <c r="C13" s="5"/>
      <c r="D13" s="5"/>
      <c r="E13" s="5"/>
      <c r="F13" s="5"/>
      <c r="G13" s="5" t="e">
        <f t="shared" si="8"/>
        <v>#DIV/0!</v>
      </c>
      <c r="H13" s="5" t="e">
        <f t="shared" si="9"/>
        <v>#DIV/0!</v>
      </c>
      <c r="I13" s="5" t="e">
        <f t="shared" si="10"/>
        <v>#NUM!</v>
      </c>
      <c r="J13" s="5" t="e">
        <f t="shared" si="11"/>
        <v>#DIV/0!</v>
      </c>
      <c r="K13" s="5"/>
      <c r="L13" s="5" t="e">
        <f t="shared" si="12"/>
        <v>#DIV/0!</v>
      </c>
      <c r="M13" s="5" t="e">
        <f t="shared" si="13"/>
        <v>#DIV/0!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5.5" customHeight="1">
      <c r="A14" s="5" t="e">
        <f t="shared" si="6"/>
        <v>#NUM!</v>
      </c>
      <c r="B14" s="5" t="e">
        <f t="shared" si="7"/>
        <v>#DIV/0!</v>
      </c>
      <c r="C14" s="5"/>
      <c r="D14" s="5"/>
      <c r="E14" s="5"/>
      <c r="F14" s="5"/>
      <c r="G14" s="5" t="e">
        <f t="shared" si="8"/>
        <v>#DIV/0!</v>
      </c>
      <c r="H14" s="5" t="e">
        <f t="shared" si="9"/>
        <v>#DIV/0!</v>
      </c>
      <c r="I14" s="5" t="e">
        <f t="shared" si="10"/>
        <v>#NUM!</v>
      </c>
      <c r="J14" s="5" t="e">
        <f t="shared" si="11"/>
        <v>#DIV/0!</v>
      </c>
      <c r="K14" s="5"/>
      <c r="L14" s="5" t="e">
        <f t="shared" si="12"/>
        <v>#DIV/0!</v>
      </c>
      <c r="M14" s="5" t="e">
        <f t="shared" si="13"/>
        <v>#DIV/0!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5.5" customHeight="1">
      <c r="A15" s="5" t="e">
        <f t="shared" si="6"/>
        <v>#NUM!</v>
      </c>
      <c r="B15" s="5" t="e">
        <f t="shared" si="7"/>
        <v>#DIV/0!</v>
      </c>
      <c r="C15" s="5"/>
      <c r="D15" s="5"/>
      <c r="E15" s="5"/>
      <c r="F15" s="5"/>
      <c r="G15" s="5" t="e">
        <f t="shared" si="8"/>
        <v>#DIV/0!</v>
      </c>
      <c r="H15" s="5" t="e">
        <f t="shared" si="9"/>
        <v>#DIV/0!</v>
      </c>
      <c r="I15" s="5" t="e">
        <f t="shared" si="10"/>
        <v>#NUM!</v>
      </c>
      <c r="J15" s="5" t="e">
        <f t="shared" si="11"/>
        <v>#DIV/0!</v>
      </c>
      <c r="K15" s="5"/>
      <c r="L15" s="5" t="e">
        <f t="shared" si="12"/>
        <v>#DIV/0!</v>
      </c>
      <c r="M15" s="5" t="e">
        <f t="shared" si="13"/>
        <v>#DIV/0!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5.5" customHeight="1">
      <c r="A16" s="5" t="e">
        <f t="shared" si="6"/>
        <v>#NUM!</v>
      </c>
      <c r="B16" s="5" t="e">
        <f t="shared" si="7"/>
        <v>#DIV/0!</v>
      </c>
      <c r="C16" s="5"/>
      <c r="D16" s="5"/>
      <c r="E16" s="5"/>
      <c r="F16" s="5"/>
      <c r="G16" s="5" t="e">
        <f t="shared" si="8"/>
        <v>#DIV/0!</v>
      </c>
      <c r="H16" s="5" t="e">
        <f t="shared" si="9"/>
        <v>#DIV/0!</v>
      </c>
      <c r="I16" s="5" t="e">
        <f t="shared" si="10"/>
        <v>#NUM!</v>
      </c>
      <c r="J16" s="5" t="e">
        <f t="shared" si="11"/>
        <v>#DIV/0!</v>
      </c>
      <c r="K16" s="5"/>
      <c r="L16" s="5" t="e">
        <f t="shared" si="12"/>
        <v>#DIV/0!</v>
      </c>
      <c r="M16" s="5" t="e">
        <f t="shared" si="13"/>
        <v>#DIV/0!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5.5" customHeight="1">
      <c r="A17" s="5" t="e">
        <f t="shared" si="6"/>
        <v>#NUM!</v>
      </c>
      <c r="B17" s="5" t="e">
        <f t="shared" si="7"/>
        <v>#DIV/0!</v>
      </c>
      <c r="C17" s="5"/>
      <c r="D17" s="5"/>
      <c r="E17" s="5"/>
      <c r="F17" s="5"/>
      <c r="G17" s="5" t="e">
        <f t="shared" si="8"/>
        <v>#DIV/0!</v>
      </c>
      <c r="H17" s="5" t="e">
        <f t="shared" si="9"/>
        <v>#DIV/0!</v>
      </c>
      <c r="I17" s="5" t="e">
        <f t="shared" si="10"/>
        <v>#NUM!</v>
      </c>
      <c r="J17" s="5" t="e">
        <f t="shared" si="11"/>
        <v>#DIV/0!</v>
      </c>
      <c r="K17" s="5"/>
      <c r="L17" s="5" t="e">
        <f t="shared" si="12"/>
        <v>#DIV/0!</v>
      </c>
      <c r="M17" s="5" t="e">
        <f t="shared" si="13"/>
        <v>#DIV/0!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5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5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5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5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5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5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5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5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5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5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5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5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5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5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5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5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5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5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5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5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5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5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5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5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5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5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5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5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5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5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5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5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5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5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5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5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5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5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5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5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5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5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5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5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5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5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5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5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5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5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5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5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5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5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5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5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5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5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5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5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5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5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5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5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5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5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5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5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5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5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5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5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5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5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5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5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5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5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5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5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5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5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5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5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5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5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5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5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5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5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5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5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5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5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5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5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5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5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5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5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5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5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5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5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5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5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5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5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5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5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5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5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5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5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5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5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5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5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5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5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5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5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5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5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5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5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5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5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5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5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5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5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5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5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5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5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5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5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5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5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5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5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5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5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5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5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5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5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5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5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5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5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5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5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5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5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5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5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5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5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5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5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5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5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5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5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5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5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5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5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5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5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5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5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5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5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5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5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5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5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5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5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5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5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5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5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5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5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5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5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5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5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5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5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5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5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5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5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5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5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5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5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5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5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5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5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5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5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5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5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5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5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5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5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5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5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5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5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5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5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5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5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5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5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5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5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5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5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5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5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5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5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5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5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5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5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5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5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5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5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5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5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5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5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5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5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5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5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5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5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5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5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5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5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5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5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5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5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5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5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5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5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5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5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5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5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5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5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5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5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5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5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5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5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5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5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5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5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5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5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5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5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5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5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5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5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5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5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5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5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5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5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5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5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5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5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5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5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5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5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5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5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5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5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5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5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5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5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5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5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5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5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5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5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5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5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5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5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5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5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5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5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5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5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5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5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5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5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5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5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5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5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5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5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5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5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5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5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5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5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5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5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5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5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5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5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5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5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5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5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5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5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5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5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5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5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5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5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5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5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5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5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5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5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5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5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5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5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5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5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5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5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5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5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5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5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5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5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5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5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5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5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5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5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5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5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5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5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5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5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5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5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5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5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5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5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5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5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5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5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5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5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5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5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5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5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5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5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5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5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5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5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5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5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5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5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5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5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5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5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5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5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5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5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5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5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5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5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5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5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5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5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5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5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5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5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5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5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5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5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5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5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5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5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5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5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5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5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5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5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5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5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5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5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5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5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5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5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5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5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5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5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5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5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5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5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5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5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5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5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5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5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5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5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5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5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5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5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5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5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5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5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5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5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5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5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5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5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5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5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5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5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5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5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5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5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5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5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5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5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5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5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5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5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5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5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5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5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5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5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5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5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5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5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5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5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5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5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5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5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5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5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5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5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5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5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5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5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5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5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5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5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5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5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5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5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5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5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5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5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5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5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5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5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5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5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5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5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5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5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5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5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5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5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5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5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5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5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5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5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5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5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5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5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5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5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5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5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5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5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5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5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5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5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5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5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5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5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5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5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5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5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5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5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5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5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5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5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5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5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5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5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5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5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5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5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5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5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5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5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5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5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5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5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5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5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5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5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5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5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5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5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5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5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5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5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5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5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5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5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5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5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5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5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5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5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5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5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5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5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5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5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5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5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5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5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5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5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5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5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5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5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5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5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5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5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5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5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5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5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5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5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5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5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5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5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5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5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5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5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5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5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5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5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5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5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5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5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5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5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5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5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5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5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5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5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5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5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5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5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5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5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5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5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5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5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5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5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5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5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5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5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5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5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5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5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5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5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5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5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5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5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5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5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5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5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5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5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5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5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5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5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5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5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5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5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5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5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5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5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5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5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5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5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5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5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5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5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5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5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5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5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5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5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5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5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5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5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5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5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5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5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5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5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5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5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5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5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5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5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5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5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5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5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5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5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5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5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5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5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5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5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5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5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5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5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5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5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5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5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5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5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5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5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5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5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5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5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5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5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5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5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5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5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5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5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5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5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5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5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5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5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5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5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5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5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5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5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5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5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5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5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5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5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5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5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5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5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5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5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5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5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5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5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5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5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5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5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5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5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5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5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5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5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5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5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5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5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5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5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5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5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5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5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5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5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5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5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5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5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5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5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5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5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5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5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5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5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5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5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5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5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5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5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5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5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5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5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5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5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5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5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5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5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5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5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5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5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5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5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5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5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5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5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5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5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5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5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5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5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5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5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5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5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5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5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5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5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5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5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5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5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5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5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5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5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5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5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5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5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5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5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5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5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5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5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5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5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5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5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5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5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5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5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5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5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5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5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5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5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5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5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5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5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5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5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5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5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5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5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5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5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5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5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5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5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5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5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5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5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5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5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5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5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5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5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5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5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5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5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5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5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5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5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5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5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5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5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5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5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5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5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5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5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5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5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5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5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5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5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5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5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5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5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5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5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5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5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5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5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5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5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5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C11:E11"/>
    <mergeCell ref="A1:D1"/>
    <mergeCell ref="F3:F9"/>
    <mergeCell ref="O3:O7"/>
    <mergeCell ref="P3:P7"/>
    <mergeCell ref="C10:E10"/>
  </mergeCells>
  <conditionalFormatting sqref="N3:N7">
    <cfRule type="cellIs" dxfId="14" priority="1" operator="between">
      <formula>$F$3</formula>
      <formula>$F$3-0.1</formula>
    </cfRule>
  </conditionalFormatting>
  <conditionalFormatting sqref="N3:N7">
    <cfRule type="cellIs" dxfId="13" priority="2" operator="between">
      <formula>$F$3</formula>
      <formula>$F$3+0.1</formula>
    </cfRule>
  </conditionalFormatting>
  <conditionalFormatting sqref="N3:N7">
    <cfRule type="cellIs" dxfId="12" priority="3" operator="notBetween">
      <formula>$F$3-0.1</formula>
      <formula>$F$3+0.1</formula>
    </cfRule>
  </conditionalFormatting>
  <conditionalFormatting sqref="O3:O7">
    <cfRule type="cellIs" dxfId="11" priority="4" operator="notBetween">
      <formula>$F$3-0.1</formula>
      <formula>$F$3+0.1</formula>
    </cfRule>
  </conditionalFormatting>
  <conditionalFormatting sqref="O3:O7">
    <cfRule type="cellIs" dxfId="10" priority="5" operator="between">
      <formula>$F$3-0.1</formula>
      <formula>$F$3+0.1</formula>
    </cfRule>
  </conditionalFormatting>
  <pageMargins left="0.7" right="0.7" top="0.75" bottom="0.75" header="0" footer="0"/>
  <pageSetup paperSize="8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1.21875" defaultRowHeight="15" customHeight="1"/>
  <cols>
    <col min="1" max="1" width="5.109375" customWidth="1"/>
    <col min="2" max="4" width="6.21875" customWidth="1"/>
    <col min="5" max="5" width="18.88671875" customWidth="1"/>
    <col min="6" max="6" width="13.109375" customWidth="1"/>
    <col min="7" max="7" width="6.109375" customWidth="1"/>
    <col min="8" max="8" width="6.21875" customWidth="1"/>
    <col min="9" max="9" width="10.44140625" customWidth="1"/>
    <col min="10" max="10" width="9.44140625" customWidth="1"/>
    <col min="11" max="11" width="5.5546875" customWidth="1"/>
    <col min="12" max="12" width="9.33203125" customWidth="1"/>
    <col min="13" max="13" width="9.109375" customWidth="1"/>
    <col min="14" max="16" width="13.109375" customWidth="1"/>
    <col min="17" max="26" width="6.77734375" customWidth="1"/>
  </cols>
  <sheetData>
    <row r="1" spans="1:26" ht="25.5" customHeight="1">
      <c r="A1" s="6" t="s">
        <v>0</v>
      </c>
      <c r="B1" s="7"/>
      <c r="C1" s="7"/>
      <c r="D1" s="7"/>
      <c r="E1" s="5"/>
      <c r="F1" s="5"/>
      <c r="G1" s="5"/>
      <c r="H1" s="5" t="s">
        <v>1</v>
      </c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1" t="s">
        <v>7</v>
      </c>
      <c r="G2" s="5"/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.5" customHeight="1">
      <c r="A3" s="5"/>
      <c r="B3" s="5"/>
      <c r="C3" s="5"/>
      <c r="D3" s="5"/>
      <c r="E3" s="5" t="e">
        <f t="shared" ref="E3:E9" si="0">AVERAGE(B3:D3)</f>
        <v>#DIV/0!</v>
      </c>
      <c r="F3" s="6" t="e">
        <f>SLOPE(B11:B17,A11:A17)</f>
        <v>#DIV/0!</v>
      </c>
      <c r="G3" s="5">
        <v>1</v>
      </c>
      <c r="H3" s="5"/>
      <c r="I3" s="2" t="e">
        <f t="shared" ref="I3:I9" si="1">VLOOKUP(H3,$A$3:$E$9,5,)</f>
        <v>#N/A</v>
      </c>
      <c r="J3" s="3" t="e">
        <f t="shared" ref="J3:J9" si="2">TAN(RADIANS(I3))</f>
        <v>#N/A</v>
      </c>
      <c r="K3" s="5"/>
      <c r="L3" s="2" t="e">
        <f t="shared" ref="L3:L9" si="3">VLOOKUP(K3,$A$3:$E$9,5,)</f>
        <v>#N/A</v>
      </c>
      <c r="M3" s="3" t="e">
        <f t="shared" ref="M3:M9" si="4">TAN(RADIANS(L3))</f>
        <v>#N/A</v>
      </c>
      <c r="N3" s="3" t="e">
        <f t="shared" ref="N3:N9" si="5">(LOG(J3)-LOG(M3))/(LOG(H3)-LOG(K3))</f>
        <v>#N/A</v>
      </c>
      <c r="O3" s="8" t="e">
        <f>AVERAGE(N3:N7)</f>
        <v>#N/A</v>
      </c>
      <c r="P3" s="6" t="e">
        <f>(F3-O3)/O3*100</f>
        <v>#DIV/0!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5.5" customHeight="1">
      <c r="A4" s="5"/>
      <c r="B4" s="5"/>
      <c r="C4" s="5"/>
      <c r="D4" s="5"/>
      <c r="E4" s="5" t="e">
        <f t="shared" si="0"/>
        <v>#DIV/0!</v>
      </c>
      <c r="F4" s="7"/>
      <c r="G4" s="5">
        <v>2</v>
      </c>
      <c r="H4" s="5"/>
      <c r="I4" s="2" t="e">
        <f t="shared" si="1"/>
        <v>#N/A</v>
      </c>
      <c r="J4" s="3" t="e">
        <f t="shared" si="2"/>
        <v>#N/A</v>
      </c>
      <c r="K4" s="5"/>
      <c r="L4" s="2" t="e">
        <f t="shared" si="3"/>
        <v>#N/A</v>
      </c>
      <c r="M4" s="3" t="e">
        <f t="shared" si="4"/>
        <v>#N/A</v>
      </c>
      <c r="N4" s="3" t="e">
        <f t="shared" si="5"/>
        <v>#N/A</v>
      </c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>
      <c r="A5" s="5"/>
      <c r="B5" s="5"/>
      <c r="C5" s="5"/>
      <c r="D5" s="5"/>
      <c r="E5" s="5" t="e">
        <f t="shared" si="0"/>
        <v>#DIV/0!</v>
      </c>
      <c r="F5" s="7"/>
      <c r="G5" s="5">
        <v>3</v>
      </c>
      <c r="H5" s="5"/>
      <c r="I5" s="2" t="e">
        <f t="shared" si="1"/>
        <v>#N/A</v>
      </c>
      <c r="J5" s="3" t="e">
        <f t="shared" si="2"/>
        <v>#N/A</v>
      </c>
      <c r="K5" s="5"/>
      <c r="L5" s="2" t="e">
        <f t="shared" si="3"/>
        <v>#N/A</v>
      </c>
      <c r="M5" s="3" t="e">
        <f t="shared" si="4"/>
        <v>#N/A</v>
      </c>
      <c r="N5" s="3" t="e">
        <f t="shared" si="5"/>
        <v>#N/A</v>
      </c>
      <c r="O5" s="7"/>
      <c r="P5" s="7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5.5" customHeight="1">
      <c r="A6" s="5"/>
      <c r="B6" s="5"/>
      <c r="C6" s="5"/>
      <c r="D6" s="5"/>
      <c r="E6" s="5" t="e">
        <f t="shared" si="0"/>
        <v>#DIV/0!</v>
      </c>
      <c r="F6" s="7"/>
      <c r="G6" s="5">
        <v>4</v>
      </c>
      <c r="H6" s="5"/>
      <c r="I6" s="2" t="e">
        <f t="shared" si="1"/>
        <v>#N/A</v>
      </c>
      <c r="J6" s="3" t="e">
        <f t="shared" si="2"/>
        <v>#N/A</v>
      </c>
      <c r="K6" s="5"/>
      <c r="L6" s="2" t="e">
        <f t="shared" si="3"/>
        <v>#N/A</v>
      </c>
      <c r="M6" s="3" t="e">
        <f t="shared" si="4"/>
        <v>#N/A</v>
      </c>
      <c r="N6" s="3" t="e">
        <f t="shared" si="5"/>
        <v>#N/A</v>
      </c>
      <c r="O6" s="7"/>
      <c r="P6" s="7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5.5" customHeight="1">
      <c r="A7" s="5"/>
      <c r="B7" s="5"/>
      <c r="C7" s="5"/>
      <c r="D7" s="5"/>
      <c r="E7" s="5" t="e">
        <f t="shared" si="0"/>
        <v>#DIV/0!</v>
      </c>
      <c r="F7" s="7"/>
      <c r="G7" s="5">
        <v>5</v>
      </c>
      <c r="H7" s="5"/>
      <c r="I7" s="2" t="e">
        <f t="shared" si="1"/>
        <v>#N/A</v>
      </c>
      <c r="J7" s="3" t="e">
        <f t="shared" si="2"/>
        <v>#N/A</v>
      </c>
      <c r="K7" s="5"/>
      <c r="L7" s="2" t="e">
        <f t="shared" si="3"/>
        <v>#N/A</v>
      </c>
      <c r="M7" s="3" t="e">
        <f t="shared" si="4"/>
        <v>#N/A</v>
      </c>
      <c r="N7" s="3" t="e">
        <f t="shared" si="5"/>
        <v>#N/A</v>
      </c>
      <c r="O7" s="7"/>
      <c r="P7" s="7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>
      <c r="A8" s="5"/>
      <c r="B8" s="5"/>
      <c r="C8" s="5"/>
      <c r="D8" s="5"/>
      <c r="E8" s="5" t="e">
        <f t="shared" si="0"/>
        <v>#DIV/0!</v>
      </c>
      <c r="F8" s="7"/>
      <c r="G8" s="5"/>
      <c r="H8" s="5"/>
      <c r="I8" s="5" t="e">
        <f t="shared" si="1"/>
        <v>#N/A</v>
      </c>
      <c r="J8" s="5" t="e">
        <f t="shared" si="2"/>
        <v>#N/A</v>
      </c>
      <c r="K8" s="5"/>
      <c r="L8" s="5" t="e">
        <f t="shared" si="3"/>
        <v>#N/A</v>
      </c>
      <c r="M8" s="5" t="e">
        <f t="shared" si="4"/>
        <v>#N/A</v>
      </c>
      <c r="N8" s="5" t="e">
        <f t="shared" si="5"/>
        <v>#N/A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5" customHeight="1">
      <c r="A9" s="5"/>
      <c r="B9" s="5"/>
      <c r="C9" s="5"/>
      <c r="D9" s="5"/>
      <c r="E9" s="5" t="e">
        <f t="shared" si="0"/>
        <v>#DIV/0!</v>
      </c>
      <c r="F9" s="7"/>
      <c r="G9" s="5"/>
      <c r="H9" s="5"/>
      <c r="I9" s="5" t="e">
        <f t="shared" si="1"/>
        <v>#N/A</v>
      </c>
      <c r="J9" s="5" t="e">
        <f t="shared" si="2"/>
        <v>#N/A</v>
      </c>
      <c r="K9" s="5"/>
      <c r="L9" s="5" t="e">
        <f t="shared" si="3"/>
        <v>#N/A</v>
      </c>
      <c r="M9" s="5" t="e">
        <f t="shared" si="4"/>
        <v>#N/A</v>
      </c>
      <c r="N9" s="5" t="e">
        <f t="shared" si="5"/>
        <v>#N/A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5.5" customHeight="1">
      <c r="A10" s="5" t="s">
        <v>17</v>
      </c>
      <c r="B10" s="5" t="s">
        <v>18</v>
      </c>
      <c r="C10" s="6" t="s">
        <v>19</v>
      </c>
      <c r="D10" s="7"/>
      <c r="E10" s="7"/>
      <c r="F10" s="5"/>
      <c r="G10" s="5" t="s">
        <v>18</v>
      </c>
      <c r="H10" s="5" t="s">
        <v>20</v>
      </c>
      <c r="I10" s="5" t="s">
        <v>17</v>
      </c>
      <c r="J10" s="5" t="s">
        <v>21</v>
      </c>
      <c r="K10" s="5"/>
      <c r="L10" s="5" t="s">
        <v>22</v>
      </c>
      <c r="M10" s="5" t="s">
        <v>23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.5" customHeight="1">
      <c r="A11" s="5" t="e">
        <f t="shared" ref="A11:A17" si="6">LOG10(A3)</f>
        <v>#NUM!</v>
      </c>
      <c r="B11" s="5" t="e">
        <f t="shared" ref="B11:B17" si="7">LOG(TAN(RADIANS(E3)))</f>
        <v>#DIV/0!</v>
      </c>
      <c r="C11" s="6" t="e">
        <f>RSQ(B11:B17,A11:A17)</f>
        <v>#DIV/0!</v>
      </c>
      <c r="D11" s="7"/>
      <c r="E11" s="7"/>
      <c r="F11" s="5"/>
      <c r="G11" s="5" t="e">
        <f t="shared" ref="G11:G17" si="8">H11*I11+J11</f>
        <v>#DIV/0!</v>
      </c>
      <c r="H11" s="5" t="e">
        <f t="shared" ref="H11:H17" si="9">SLOPE($B$11:$B$17,$A$11:$A$17)</f>
        <v>#DIV/0!</v>
      </c>
      <c r="I11" s="5" t="e">
        <f t="shared" ref="I11:I17" si="10">A11</f>
        <v>#NUM!</v>
      </c>
      <c r="J11" s="5" t="e">
        <f t="shared" ref="J11:J17" si="11">INTERCEPT($B$11:$B$17,$A$11:$A$17)</f>
        <v>#DIV/0!</v>
      </c>
      <c r="K11" s="5"/>
      <c r="L11" s="5" t="e">
        <f t="shared" ref="L11:L17" si="12">10^G11</f>
        <v>#DIV/0!</v>
      </c>
      <c r="M11" s="5" t="e">
        <f t="shared" ref="M11:M17" si="13">DEGREES(ATAN(L11))</f>
        <v>#DIV/0!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5.5" customHeight="1">
      <c r="A12" s="5" t="e">
        <f t="shared" si="6"/>
        <v>#NUM!</v>
      </c>
      <c r="B12" s="5" t="e">
        <f t="shared" si="7"/>
        <v>#DIV/0!</v>
      </c>
      <c r="C12" s="5"/>
      <c r="D12" s="5"/>
      <c r="E12" s="5"/>
      <c r="F12" s="5"/>
      <c r="G12" s="5" t="e">
        <f t="shared" si="8"/>
        <v>#DIV/0!</v>
      </c>
      <c r="H12" s="5" t="e">
        <f t="shared" si="9"/>
        <v>#DIV/0!</v>
      </c>
      <c r="I12" s="5" t="e">
        <f t="shared" si="10"/>
        <v>#NUM!</v>
      </c>
      <c r="J12" s="5" t="e">
        <f t="shared" si="11"/>
        <v>#DIV/0!</v>
      </c>
      <c r="K12" s="5"/>
      <c r="L12" s="5" t="e">
        <f t="shared" si="12"/>
        <v>#DIV/0!</v>
      </c>
      <c r="M12" s="5" t="e">
        <f t="shared" si="13"/>
        <v>#DIV/0!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5.5" customHeight="1">
      <c r="A13" s="5" t="e">
        <f t="shared" si="6"/>
        <v>#NUM!</v>
      </c>
      <c r="B13" s="5" t="e">
        <f t="shared" si="7"/>
        <v>#DIV/0!</v>
      </c>
      <c r="C13" s="5"/>
      <c r="D13" s="5"/>
      <c r="E13" s="5"/>
      <c r="F13" s="5"/>
      <c r="G13" s="5" t="e">
        <f t="shared" si="8"/>
        <v>#DIV/0!</v>
      </c>
      <c r="H13" s="5" t="e">
        <f t="shared" si="9"/>
        <v>#DIV/0!</v>
      </c>
      <c r="I13" s="5" t="e">
        <f t="shared" si="10"/>
        <v>#NUM!</v>
      </c>
      <c r="J13" s="5" t="e">
        <f t="shared" si="11"/>
        <v>#DIV/0!</v>
      </c>
      <c r="K13" s="5"/>
      <c r="L13" s="5" t="e">
        <f t="shared" si="12"/>
        <v>#DIV/0!</v>
      </c>
      <c r="M13" s="5" t="e">
        <f t="shared" si="13"/>
        <v>#DIV/0!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5.5" customHeight="1">
      <c r="A14" s="5" t="e">
        <f t="shared" si="6"/>
        <v>#NUM!</v>
      </c>
      <c r="B14" s="5" t="e">
        <f t="shared" si="7"/>
        <v>#DIV/0!</v>
      </c>
      <c r="C14" s="5"/>
      <c r="D14" s="5"/>
      <c r="E14" s="5"/>
      <c r="F14" s="5"/>
      <c r="G14" s="5" t="e">
        <f t="shared" si="8"/>
        <v>#DIV/0!</v>
      </c>
      <c r="H14" s="5" t="e">
        <f t="shared" si="9"/>
        <v>#DIV/0!</v>
      </c>
      <c r="I14" s="5" t="e">
        <f t="shared" si="10"/>
        <v>#NUM!</v>
      </c>
      <c r="J14" s="5" t="e">
        <f t="shared" si="11"/>
        <v>#DIV/0!</v>
      </c>
      <c r="K14" s="5"/>
      <c r="L14" s="5" t="e">
        <f t="shared" si="12"/>
        <v>#DIV/0!</v>
      </c>
      <c r="M14" s="5" t="e">
        <f t="shared" si="13"/>
        <v>#DIV/0!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5.5" customHeight="1">
      <c r="A15" s="5" t="e">
        <f t="shared" si="6"/>
        <v>#NUM!</v>
      </c>
      <c r="B15" s="5" t="e">
        <f t="shared" si="7"/>
        <v>#DIV/0!</v>
      </c>
      <c r="C15" s="5"/>
      <c r="D15" s="5"/>
      <c r="E15" s="5"/>
      <c r="F15" s="5"/>
      <c r="G15" s="5" t="e">
        <f t="shared" si="8"/>
        <v>#DIV/0!</v>
      </c>
      <c r="H15" s="5" t="e">
        <f t="shared" si="9"/>
        <v>#DIV/0!</v>
      </c>
      <c r="I15" s="5" t="e">
        <f t="shared" si="10"/>
        <v>#NUM!</v>
      </c>
      <c r="J15" s="5" t="e">
        <f t="shared" si="11"/>
        <v>#DIV/0!</v>
      </c>
      <c r="K15" s="5"/>
      <c r="L15" s="5" t="e">
        <f t="shared" si="12"/>
        <v>#DIV/0!</v>
      </c>
      <c r="M15" s="5" t="e">
        <f t="shared" si="13"/>
        <v>#DIV/0!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5.5" customHeight="1">
      <c r="A16" s="5" t="e">
        <f t="shared" si="6"/>
        <v>#NUM!</v>
      </c>
      <c r="B16" s="5" t="e">
        <f t="shared" si="7"/>
        <v>#DIV/0!</v>
      </c>
      <c r="C16" s="5"/>
      <c r="D16" s="5"/>
      <c r="E16" s="5"/>
      <c r="F16" s="5"/>
      <c r="G16" s="5" t="e">
        <f t="shared" si="8"/>
        <v>#DIV/0!</v>
      </c>
      <c r="H16" s="5" t="e">
        <f t="shared" si="9"/>
        <v>#DIV/0!</v>
      </c>
      <c r="I16" s="5" t="e">
        <f t="shared" si="10"/>
        <v>#NUM!</v>
      </c>
      <c r="J16" s="5" t="e">
        <f t="shared" si="11"/>
        <v>#DIV/0!</v>
      </c>
      <c r="K16" s="5"/>
      <c r="L16" s="5" t="e">
        <f t="shared" si="12"/>
        <v>#DIV/0!</v>
      </c>
      <c r="M16" s="5" t="e">
        <f t="shared" si="13"/>
        <v>#DIV/0!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5.5" customHeight="1">
      <c r="A17" s="5" t="e">
        <f t="shared" si="6"/>
        <v>#NUM!</v>
      </c>
      <c r="B17" s="5" t="e">
        <f t="shared" si="7"/>
        <v>#DIV/0!</v>
      </c>
      <c r="C17" s="5"/>
      <c r="D17" s="5"/>
      <c r="E17" s="5"/>
      <c r="F17" s="5"/>
      <c r="G17" s="5" t="e">
        <f t="shared" si="8"/>
        <v>#DIV/0!</v>
      </c>
      <c r="H17" s="5" t="e">
        <f t="shared" si="9"/>
        <v>#DIV/0!</v>
      </c>
      <c r="I17" s="5" t="e">
        <f t="shared" si="10"/>
        <v>#NUM!</v>
      </c>
      <c r="J17" s="5" t="e">
        <f t="shared" si="11"/>
        <v>#DIV/0!</v>
      </c>
      <c r="K17" s="5"/>
      <c r="L17" s="5" t="e">
        <f t="shared" si="12"/>
        <v>#DIV/0!</v>
      </c>
      <c r="M17" s="5" t="e">
        <f t="shared" si="13"/>
        <v>#DIV/0!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5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5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5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5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5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5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5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5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5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5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5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5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5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5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5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5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5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5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5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5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5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5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5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5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5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5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5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5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5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5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5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5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5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5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5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5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5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5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5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5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5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5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5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5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5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5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5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5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5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5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5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5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5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5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5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5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5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5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5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5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5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5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5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5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5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5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5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5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5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5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5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5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5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5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5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5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5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5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5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5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5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5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5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5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5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5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5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5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5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5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5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5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5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5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5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5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5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5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5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5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5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5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5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5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5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5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5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5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5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5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5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5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5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5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5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5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5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5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5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5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5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5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5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5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5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5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5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5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5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5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5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5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5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5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5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5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5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5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5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5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5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5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5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5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5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5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5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5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5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5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5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5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5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5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5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5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5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5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5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5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5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5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5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5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5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5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5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5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5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5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5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5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5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5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5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5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5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5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5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5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5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5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5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5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5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5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5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5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5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5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5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5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5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5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5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5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5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5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5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5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5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5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5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5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5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5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5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5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5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5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5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5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5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5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5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5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5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5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5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5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5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5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5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5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5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5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5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5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5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5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5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5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5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5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5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5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5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5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5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5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5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5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5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5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5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5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5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5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5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5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5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5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5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5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5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5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5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5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5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5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5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5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5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5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5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5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5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5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5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5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5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5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5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5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5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5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5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5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5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5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5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5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5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5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5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5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5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5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5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5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5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5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5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5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5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5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5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5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5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5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5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5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5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5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5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5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5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5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5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5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5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5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5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5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5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5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5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5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5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5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5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5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5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5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5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5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5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5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5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5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5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5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5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5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5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5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5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5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5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5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5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5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5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5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5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5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5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5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5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5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5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5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5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5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5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5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5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5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5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5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5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5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5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5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5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5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5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5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5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5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5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5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5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5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5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5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5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5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5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5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5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5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5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5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5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5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5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5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5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5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5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5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5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5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5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5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5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5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5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5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5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5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5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5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5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5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5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5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5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5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5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5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5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5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5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5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5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5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5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5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5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5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5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5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5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5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5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5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5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5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5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5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5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5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5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5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5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5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5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5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5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5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5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5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5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5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5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5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5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5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5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5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5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5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5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5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5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5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5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5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5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5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5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5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5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5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5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5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5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5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5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5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5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5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5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5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5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5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5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5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5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5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5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5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5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5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5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5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5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5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5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5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5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5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5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5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5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5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5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5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5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5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5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5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5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5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5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5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5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5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5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5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5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5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5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5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5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5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5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5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5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5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5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5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5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5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5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5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5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5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5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5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5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5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5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5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5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5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5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5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5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5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5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5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5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5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5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5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5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5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5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5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5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5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5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5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5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5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5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5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5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5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5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5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5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5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5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5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5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5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5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5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5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5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5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5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5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5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5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5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5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5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5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5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5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5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5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5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5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5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5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5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5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5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5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5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5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5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5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5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5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5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5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5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5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5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5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5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5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5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5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5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5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5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5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5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5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5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5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5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5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5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5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5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5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5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5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5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5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5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5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5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5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5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5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5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5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5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5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5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5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5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5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5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5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5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5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5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5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5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5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5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5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5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5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5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5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5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5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5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5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5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5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5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5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5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5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5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5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5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5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5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5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5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5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5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5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5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5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5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5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5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5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5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5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5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5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5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5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5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5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5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5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5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5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5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5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5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5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5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5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5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5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5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5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5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5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5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5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5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5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5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5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5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5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5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5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5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5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5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5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5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5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5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5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5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5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5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5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5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5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5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5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5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5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5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5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5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5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5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5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5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5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5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5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5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5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5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5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5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5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5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5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5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5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5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5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5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5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5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5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5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5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5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5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5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5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5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5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5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5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5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5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5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5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5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5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5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5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5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5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5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5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5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5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5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5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5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5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5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5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5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5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5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5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5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5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5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5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5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5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5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5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5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5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5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5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5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5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5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5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5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5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5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5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5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5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5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5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5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5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5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5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5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5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5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5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5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5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5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5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5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5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5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5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5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5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5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5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5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5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5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5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5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5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5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5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5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5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5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5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5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5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5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5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5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5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5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5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5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5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5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5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5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5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5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5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5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5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5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5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5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5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5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5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5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5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5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5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5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5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5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5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5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5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5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5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5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5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5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5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5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5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5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5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5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5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5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5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5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5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5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5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5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5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5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5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5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5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5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5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5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5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5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5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5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5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5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5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5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5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5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5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5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5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5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5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5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5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5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5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5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5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5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5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5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5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5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5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5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5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5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5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5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5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5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5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5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5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5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5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5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5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5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5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5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5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5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5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5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5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5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5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5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5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5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5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5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5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5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5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5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5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5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5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5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5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5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5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5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5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5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5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C11:E11"/>
    <mergeCell ref="A1:D1"/>
    <mergeCell ref="F3:F9"/>
    <mergeCell ref="O3:O7"/>
    <mergeCell ref="P3:P7"/>
    <mergeCell ref="C10:E10"/>
  </mergeCells>
  <conditionalFormatting sqref="N3:N7">
    <cfRule type="cellIs" dxfId="9" priority="1" operator="between">
      <formula>$F$3</formula>
      <formula>$F$3-0.1</formula>
    </cfRule>
  </conditionalFormatting>
  <conditionalFormatting sqref="N3:N7">
    <cfRule type="cellIs" dxfId="8" priority="2" operator="between">
      <formula>$F$3</formula>
      <formula>$F$3+0.1</formula>
    </cfRule>
  </conditionalFormatting>
  <conditionalFormatting sqref="N3:N7">
    <cfRule type="cellIs" dxfId="7" priority="3" operator="notBetween">
      <formula>$F$3-0.1</formula>
      <formula>$F$3+0.1</formula>
    </cfRule>
  </conditionalFormatting>
  <conditionalFormatting sqref="O3:O7">
    <cfRule type="cellIs" dxfId="6" priority="4" operator="notBetween">
      <formula>$F$3-0.1</formula>
      <formula>$F$3+0.1</formula>
    </cfRule>
  </conditionalFormatting>
  <conditionalFormatting sqref="O3:O7">
    <cfRule type="cellIs" dxfId="5" priority="5" operator="between">
      <formula>$F$3-0.1</formula>
      <formula>$F$3+0.1</formula>
    </cfRule>
  </conditionalFormatting>
  <pageMargins left="0.7" right="0.7" top="0.75" bottom="0.75" header="0" footer="0"/>
  <pageSetup paperSize="8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1.21875" defaultRowHeight="15" customHeight="1"/>
  <cols>
    <col min="1" max="1" width="5.109375" customWidth="1"/>
    <col min="2" max="4" width="6.21875" customWidth="1"/>
    <col min="5" max="5" width="18.88671875" customWidth="1"/>
    <col min="6" max="6" width="13.109375" customWidth="1"/>
    <col min="7" max="7" width="6.109375" customWidth="1"/>
    <col min="8" max="8" width="6.21875" customWidth="1"/>
    <col min="9" max="9" width="10.44140625" customWidth="1"/>
    <col min="10" max="10" width="9.44140625" customWidth="1"/>
    <col min="11" max="11" width="5.5546875" customWidth="1"/>
    <col min="12" max="12" width="9.33203125" customWidth="1"/>
    <col min="13" max="13" width="9.109375" customWidth="1"/>
    <col min="14" max="16" width="13.109375" customWidth="1"/>
    <col min="17" max="26" width="6.77734375" customWidth="1"/>
  </cols>
  <sheetData>
    <row r="1" spans="1:26" ht="25.5" customHeight="1">
      <c r="A1" s="6" t="s">
        <v>0</v>
      </c>
      <c r="B1" s="7"/>
      <c r="C1" s="7"/>
      <c r="D1" s="7"/>
      <c r="E1" s="5"/>
      <c r="F1" s="5"/>
      <c r="G1" s="5"/>
      <c r="H1" s="5" t="s">
        <v>1</v>
      </c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1" t="s">
        <v>7</v>
      </c>
      <c r="G2" s="5"/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.5" customHeight="1">
      <c r="A3" s="5"/>
      <c r="B3" s="5"/>
      <c r="C3" s="5"/>
      <c r="D3" s="5"/>
      <c r="E3" s="5" t="e">
        <f t="shared" ref="E3:E9" si="0">AVERAGE(B3:D3)</f>
        <v>#DIV/0!</v>
      </c>
      <c r="F3" s="6" t="e">
        <f>SLOPE(B11:B17,A11:A17)</f>
        <v>#DIV/0!</v>
      </c>
      <c r="G3" s="5">
        <v>1</v>
      </c>
      <c r="H3" s="5"/>
      <c r="I3" s="2" t="e">
        <f t="shared" ref="I3:I9" si="1">VLOOKUP(H3,$A$3:$E$9,5,)</f>
        <v>#N/A</v>
      </c>
      <c r="J3" s="3" t="e">
        <f t="shared" ref="J3:J9" si="2">TAN(RADIANS(I3))</f>
        <v>#N/A</v>
      </c>
      <c r="K3" s="5"/>
      <c r="L3" s="2" t="e">
        <f t="shared" ref="L3:L9" si="3">VLOOKUP(K3,$A$3:$E$9,5,)</f>
        <v>#N/A</v>
      </c>
      <c r="M3" s="3" t="e">
        <f t="shared" ref="M3:M9" si="4">TAN(RADIANS(L3))</f>
        <v>#N/A</v>
      </c>
      <c r="N3" s="3" t="e">
        <f t="shared" ref="N3:N9" si="5">(LOG(J3)-LOG(M3))/(LOG(H3)-LOG(K3))</f>
        <v>#N/A</v>
      </c>
      <c r="O3" s="8" t="e">
        <f>AVERAGE(N3:N7)</f>
        <v>#N/A</v>
      </c>
      <c r="P3" s="6" t="e">
        <f>(F3-O3)/O3*100</f>
        <v>#DIV/0!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5.5" customHeight="1">
      <c r="A4" s="5"/>
      <c r="B4" s="5"/>
      <c r="C4" s="5"/>
      <c r="D4" s="5"/>
      <c r="E4" s="5" t="e">
        <f t="shared" si="0"/>
        <v>#DIV/0!</v>
      </c>
      <c r="F4" s="7"/>
      <c r="G4" s="5">
        <v>2</v>
      </c>
      <c r="H4" s="5"/>
      <c r="I4" s="2" t="e">
        <f t="shared" si="1"/>
        <v>#N/A</v>
      </c>
      <c r="J4" s="3" t="e">
        <f t="shared" si="2"/>
        <v>#N/A</v>
      </c>
      <c r="K4" s="5"/>
      <c r="L4" s="2" t="e">
        <f t="shared" si="3"/>
        <v>#N/A</v>
      </c>
      <c r="M4" s="3" t="e">
        <f t="shared" si="4"/>
        <v>#N/A</v>
      </c>
      <c r="N4" s="3" t="e">
        <f t="shared" si="5"/>
        <v>#N/A</v>
      </c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>
      <c r="A5" s="5"/>
      <c r="B5" s="5"/>
      <c r="C5" s="5"/>
      <c r="D5" s="5"/>
      <c r="E5" s="5" t="e">
        <f t="shared" si="0"/>
        <v>#DIV/0!</v>
      </c>
      <c r="F5" s="7"/>
      <c r="G5" s="5">
        <v>3</v>
      </c>
      <c r="H5" s="5"/>
      <c r="I5" s="2" t="e">
        <f t="shared" si="1"/>
        <v>#N/A</v>
      </c>
      <c r="J5" s="3" t="e">
        <f t="shared" si="2"/>
        <v>#N/A</v>
      </c>
      <c r="K5" s="5"/>
      <c r="L5" s="2" t="e">
        <f t="shared" si="3"/>
        <v>#N/A</v>
      </c>
      <c r="M5" s="3" t="e">
        <f t="shared" si="4"/>
        <v>#N/A</v>
      </c>
      <c r="N5" s="3" t="e">
        <f t="shared" si="5"/>
        <v>#N/A</v>
      </c>
      <c r="O5" s="7"/>
      <c r="P5" s="7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5.5" customHeight="1">
      <c r="A6" s="5"/>
      <c r="B6" s="5"/>
      <c r="C6" s="5"/>
      <c r="D6" s="5"/>
      <c r="E6" s="5" t="e">
        <f t="shared" si="0"/>
        <v>#DIV/0!</v>
      </c>
      <c r="F6" s="7"/>
      <c r="G6" s="5">
        <v>4</v>
      </c>
      <c r="H6" s="5"/>
      <c r="I6" s="2" t="e">
        <f t="shared" si="1"/>
        <v>#N/A</v>
      </c>
      <c r="J6" s="3" t="e">
        <f t="shared" si="2"/>
        <v>#N/A</v>
      </c>
      <c r="K6" s="5"/>
      <c r="L6" s="2" t="e">
        <f t="shared" si="3"/>
        <v>#N/A</v>
      </c>
      <c r="M6" s="3" t="e">
        <f t="shared" si="4"/>
        <v>#N/A</v>
      </c>
      <c r="N6" s="3" t="e">
        <f t="shared" si="5"/>
        <v>#N/A</v>
      </c>
      <c r="O6" s="7"/>
      <c r="P6" s="7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5.5" customHeight="1">
      <c r="A7" s="5"/>
      <c r="B7" s="5"/>
      <c r="C7" s="5"/>
      <c r="D7" s="5"/>
      <c r="E7" s="5" t="e">
        <f t="shared" si="0"/>
        <v>#DIV/0!</v>
      </c>
      <c r="F7" s="7"/>
      <c r="G7" s="5">
        <v>5</v>
      </c>
      <c r="H7" s="5"/>
      <c r="I7" s="2" t="e">
        <f t="shared" si="1"/>
        <v>#N/A</v>
      </c>
      <c r="J7" s="3" t="e">
        <f t="shared" si="2"/>
        <v>#N/A</v>
      </c>
      <c r="K7" s="5"/>
      <c r="L7" s="2" t="e">
        <f t="shared" si="3"/>
        <v>#N/A</v>
      </c>
      <c r="M7" s="3" t="e">
        <f t="shared" si="4"/>
        <v>#N/A</v>
      </c>
      <c r="N7" s="3" t="e">
        <f t="shared" si="5"/>
        <v>#N/A</v>
      </c>
      <c r="O7" s="7"/>
      <c r="P7" s="7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>
      <c r="A8" s="5"/>
      <c r="B8" s="5"/>
      <c r="C8" s="5"/>
      <c r="D8" s="5"/>
      <c r="E8" s="5" t="e">
        <f t="shared" si="0"/>
        <v>#DIV/0!</v>
      </c>
      <c r="F8" s="7"/>
      <c r="G8" s="5"/>
      <c r="H8" s="5"/>
      <c r="I8" s="5" t="e">
        <f t="shared" si="1"/>
        <v>#N/A</v>
      </c>
      <c r="J8" s="5" t="e">
        <f t="shared" si="2"/>
        <v>#N/A</v>
      </c>
      <c r="K8" s="5"/>
      <c r="L8" s="5" t="e">
        <f t="shared" si="3"/>
        <v>#N/A</v>
      </c>
      <c r="M8" s="5" t="e">
        <f t="shared" si="4"/>
        <v>#N/A</v>
      </c>
      <c r="N8" s="5" t="e">
        <f t="shared" si="5"/>
        <v>#N/A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5" customHeight="1">
      <c r="A9" s="5"/>
      <c r="B9" s="5"/>
      <c r="C9" s="5"/>
      <c r="D9" s="5"/>
      <c r="E9" s="5" t="e">
        <f t="shared" si="0"/>
        <v>#DIV/0!</v>
      </c>
      <c r="F9" s="7"/>
      <c r="G9" s="5"/>
      <c r="H9" s="5"/>
      <c r="I9" s="5" t="e">
        <f t="shared" si="1"/>
        <v>#N/A</v>
      </c>
      <c r="J9" s="5" t="e">
        <f t="shared" si="2"/>
        <v>#N/A</v>
      </c>
      <c r="K9" s="5"/>
      <c r="L9" s="5" t="e">
        <f t="shared" si="3"/>
        <v>#N/A</v>
      </c>
      <c r="M9" s="5" t="e">
        <f t="shared" si="4"/>
        <v>#N/A</v>
      </c>
      <c r="N9" s="5" t="e">
        <f t="shared" si="5"/>
        <v>#N/A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5.5" customHeight="1">
      <c r="A10" s="5" t="s">
        <v>17</v>
      </c>
      <c r="B10" s="5" t="s">
        <v>18</v>
      </c>
      <c r="C10" s="6" t="s">
        <v>19</v>
      </c>
      <c r="D10" s="7"/>
      <c r="E10" s="7"/>
      <c r="F10" s="5"/>
      <c r="G10" s="5" t="s">
        <v>18</v>
      </c>
      <c r="H10" s="5" t="s">
        <v>20</v>
      </c>
      <c r="I10" s="5" t="s">
        <v>17</v>
      </c>
      <c r="J10" s="5" t="s">
        <v>21</v>
      </c>
      <c r="K10" s="5"/>
      <c r="L10" s="5" t="s">
        <v>22</v>
      </c>
      <c r="M10" s="5" t="s">
        <v>23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.5" customHeight="1">
      <c r="A11" s="5" t="e">
        <f t="shared" ref="A11:A17" si="6">LOG10(A3)</f>
        <v>#NUM!</v>
      </c>
      <c r="B11" s="5" t="e">
        <f t="shared" ref="B11:B17" si="7">LOG(TAN(RADIANS(E3)))</f>
        <v>#DIV/0!</v>
      </c>
      <c r="C11" s="6" t="e">
        <f>RSQ(B11:B17,A11:A17)</f>
        <v>#DIV/0!</v>
      </c>
      <c r="D11" s="7"/>
      <c r="E11" s="7"/>
      <c r="F11" s="5"/>
      <c r="G11" s="5" t="e">
        <f t="shared" ref="G11:G17" si="8">H11*I11+J11</f>
        <v>#DIV/0!</v>
      </c>
      <c r="H11" s="5" t="e">
        <f t="shared" ref="H11:H17" si="9">SLOPE($B$11:$B$17,$A$11:$A$17)</f>
        <v>#DIV/0!</v>
      </c>
      <c r="I11" s="5" t="e">
        <f t="shared" ref="I11:I17" si="10">A11</f>
        <v>#NUM!</v>
      </c>
      <c r="J11" s="5" t="e">
        <f t="shared" ref="J11:J17" si="11">INTERCEPT($B$11:$B$17,$A$11:$A$17)</f>
        <v>#DIV/0!</v>
      </c>
      <c r="K11" s="5"/>
      <c r="L11" s="5" t="e">
        <f t="shared" ref="L11:L17" si="12">10^G11</f>
        <v>#DIV/0!</v>
      </c>
      <c r="M11" s="5" t="e">
        <f t="shared" ref="M11:M17" si="13">DEGREES(ATAN(L11))</f>
        <v>#DIV/0!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5.5" customHeight="1">
      <c r="A12" s="5" t="e">
        <f t="shared" si="6"/>
        <v>#NUM!</v>
      </c>
      <c r="B12" s="5" t="e">
        <f t="shared" si="7"/>
        <v>#DIV/0!</v>
      </c>
      <c r="C12" s="5"/>
      <c r="D12" s="5"/>
      <c r="E12" s="5"/>
      <c r="F12" s="5"/>
      <c r="G12" s="5" t="e">
        <f t="shared" si="8"/>
        <v>#DIV/0!</v>
      </c>
      <c r="H12" s="5" t="e">
        <f t="shared" si="9"/>
        <v>#DIV/0!</v>
      </c>
      <c r="I12" s="5" t="e">
        <f t="shared" si="10"/>
        <v>#NUM!</v>
      </c>
      <c r="J12" s="5" t="e">
        <f t="shared" si="11"/>
        <v>#DIV/0!</v>
      </c>
      <c r="K12" s="5"/>
      <c r="L12" s="5" t="e">
        <f t="shared" si="12"/>
        <v>#DIV/0!</v>
      </c>
      <c r="M12" s="5" t="e">
        <f t="shared" si="13"/>
        <v>#DIV/0!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5.5" customHeight="1">
      <c r="A13" s="5" t="e">
        <f t="shared" si="6"/>
        <v>#NUM!</v>
      </c>
      <c r="B13" s="5" t="e">
        <f t="shared" si="7"/>
        <v>#DIV/0!</v>
      </c>
      <c r="C13" s="5"/>
      <c r="D13" s="5"/>
      <c r="E13" s="5"/>
      <c r="F13" s="5"/>
      <c r="G13" s="5" t="e">
        <f t="shared" si="8"/>
        <v>#DIV/0!</v>
      </c>
      <c r="H13" s="5" t="e">
        <f t="shared" si="9"/>
        <v>#DIV/0!</v>
      </c>
      <c r="I13" s="5" t="e">
        <f t="shared" si="10"/>
        <v>#NUM!</v>
      </c>
      <c r="J13" s="5" t="e">
        <f t="shared" si="11"/>
        <v>#DIV/0!</v>
      </c>
      <c r="K13" s="5"/>
      <c r="L13" s="5" t="e">
        <f t="shared" si="12"/>
        <v>#DIV/0!</v>
      </c>
      <c r="M13" s="5" t="e">
        <f t="shared" si="13"/>
        <v>#DIV/0!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5.5" customHeight="1">
      <c r="A14" s="5" t="e">
        <f t="shared" si="6"/>
        <v>#NUM!</v>
      </c>
      <c r="B14" s="5" t="e">
        <f t="shared" si="7"/>
        <v>#DIV/0!</v>
      </c>
      <c r="C14" s="5"/>
      <c r="D14" s="5"/>
      <c r="E14" s="5"/>
      <c r="F14" s="5"/>
      <c r="G14" s="5" t="e">
        <f t="shared" si="8"/>
        <v>#DIV/0!</v>
      </c>
      <c r="H14" s="5" t="e">
        <f t="shared" si="9"/>
        <v>#DIV/0!</v>
      </c>
      <c r="I14" s="5" t="e">
        <f t="shared" si="10"/>
        <v>#NUM!</v>
      </c>
      <c r="J14" s="5" t="e">
        <f t="shared" si="11"/>
        <v>#DIV/0!</v>
      </c>
      <c r="K14" s="5"/>
      <c r="L14" s="5" t="e">
        <f t="shared" si="12"/>
        <v>#DIV/0!</v>
      </c>
      <c r="M14" s="5" t="e">
        <f t="shared" si="13"/>
        <v>#DIV/0!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5.5" customHeight="1">
      <c r="A15" s="5" t="e">
        <f t="shared" si="6"/>
        <v>#NUM!</v>
      </c>
      <c r="B15" s="5" t="e">
        <f t="shared" si="7"/>
        <v>#DIV/0!</v>
      </c>
      <c r="C15" s="5"/>
      <c r="D15" s="5"/>
      <c r="E15" s="5"/>
      <c r="F15" s="5"/>
      <c r="G15" s="5" t="e">
        <f t="shared" si="8"/>
        <v>#DIV/0!</v>
      </c>
      <c r="H15" s="5" t="e">
        <f t="shared" si="9"/>
        <v>#DIV/0!</v>
      </c>
      <c r="I15" s="5" t="e">
        <f t="shared" si="10"/>
        <v>#NUM!</v>
      </c>
      <c r="J15" s="5" t="e">
        <f t="shared" si="11"/>
        <v>#DIV/0!</v>
      </c>
      <c r="K15" s="5"/>
      <c r="L15" s="5" t="e">
        <f t="shared" si="12"/>
        <v>#DIV/0!</v>
      </c>
      <c r="M15" s="5" t="e">
        <f t="shared" si="13"/>
        <v>#DIV/0!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5.5" customHeight="1">
      <c r="A16" s="5" t="e">
        <f t="shared" si="6"/>
        <v>#NUM!</v>
      </c>
      <c r="B16" s="5" t="e">
        <f t="shared" si="7"/>
        <v>#DIV/0!</v>
      </c>
      <c r="C16" s="5"/>
      <c r="D16" s="5"/>
      <c r="E16" s="5"/>
      <c r="F16" s="5"/>
      <c r="G16" s="5" t="e">
        <f t="shared" si="8"/>
        <v>#DIV/0!</v>
      </c>
      <c r="H16" s="5" t="e">
        <f t="shared" si="9"/>
        <v>#DIV/0!</v>
      </c>
      <c r="I16" s="5" t="e">
        <f t="shared" si="10"/>
        <v>#NUM!</v>
      </c>
      <c r="J16" s="5" t="e">
        <f t="shared" si="11"/>
        <v>#DIV/0!</v>
      </c>
      <c r="K16" s="5"/>
      <c r="L16" s="5" t="e">
        <f t="shared" si="12"/>
        <v>#DIV/0!</v>
      </c>
      <c r="M16" s="5" t="e">
        <f t="shared" si="13"/>
        <v>#DIV/0!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5.5" customHeight="1">
      <c r="A17" s="5" t="e">
        <f t="shared" si="6"/>
        <v>#NUM!</v>
      </c>
      <c r="B17" s="5" t="e">
        <f t="shared" si="7"/>
        <v>#DIV/0!</v>
      </c>
      <c r="C17" s="5"/>
      <c r="D17" s="5"/>
      <c r="E17" s="5"/>
      <c r="F17" s="5"/>
      <c r="G17" s="5" t="e">
        <f t="shared" si="8"/>
        <v>#DIV/0!</v>
      </c>
      <c r="H17" s="5" t="e">
        <f t="shared" si="9"/>
        <v>#DIV/0!</v>
      </c>
      <c r="I17" s="5" t="e">
        <f t="shared" si="10"/>
        <v>#NUM!</v>
      </c>
      <c r="J17" s="5" t="e">
        <f t="shared" si="11"/>
        <v>#DIV/0!</v>
      </c>
      <c r="K17" s="5"/>
      <c r="L17" s="5" t="e">
        <f t="shared" si="12"/>
        <v>#DIV/0!</v>
      </c>
      <c r="M17" s="5" t="e">
        <f t="shared" si="13"/>
        <v>#DIV/0!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5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5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5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5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5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5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5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5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5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5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5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5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5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5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5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5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5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5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5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5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5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5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5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5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5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5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5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5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5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5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5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5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5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5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5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5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5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5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5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5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5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5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5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5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5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5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5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5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5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5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5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5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5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5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5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5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5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5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5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5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5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5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5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5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5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5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5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5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5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5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5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5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5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5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5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5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5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5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5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5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5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5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5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5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5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5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5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5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5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5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5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5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5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5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5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5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5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5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5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5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5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5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5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5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5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5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5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5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5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5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5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5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5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5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5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5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5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5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5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5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5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5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5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5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5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5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5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5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5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5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5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5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5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5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5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5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5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5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5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5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5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5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5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5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5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5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5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5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5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5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5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5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5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5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5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5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5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5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5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5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5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5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5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5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5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5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5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5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5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5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5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5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5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5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5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5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5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5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5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5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5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5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5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5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5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5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5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5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5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5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5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5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5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5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5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5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5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5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5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5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5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5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5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5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5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5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5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5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5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5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5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5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5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5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5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5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5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5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5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5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5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5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5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5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5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5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5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5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5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5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5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5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5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5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5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5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5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5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5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5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5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5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5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5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5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5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5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5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5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5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5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5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5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5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5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5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5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5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5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5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5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5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5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5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5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5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5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5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5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5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5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5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5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5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5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5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5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5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5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5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5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5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5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5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5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5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5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5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5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5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5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5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5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5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5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5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5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5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5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5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5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5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5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5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5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5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5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5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5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5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5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5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5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5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5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5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5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5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5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5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5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5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5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5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5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5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5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5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5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5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5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5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5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5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5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5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5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5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5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5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5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5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5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5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5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5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5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5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5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5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5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5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5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5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5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5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5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5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5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5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5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5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5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5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5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5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5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5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5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5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5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5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5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5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5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5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5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5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5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5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5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5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5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5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5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5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5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5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5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5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5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5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5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5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5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5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5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5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5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5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5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5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5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5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5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5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5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5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5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5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5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5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5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5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5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5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5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5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5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5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5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5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5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5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5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5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5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5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5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5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5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5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5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5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5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5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5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5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5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5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5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5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5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5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5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5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5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5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5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5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5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5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5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5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5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5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5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5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5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5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5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5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5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5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5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5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5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5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5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5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5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5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5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5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5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5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5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5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5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5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5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5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5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5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5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5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5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5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5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5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5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5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5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5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5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5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5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5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5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5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5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5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5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5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5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5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5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5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5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5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5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5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5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5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5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5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5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5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5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5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5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5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5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5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5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5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5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5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5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5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5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5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5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5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5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5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5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5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5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5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5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5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5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5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5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5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5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5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5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5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5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5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5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5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5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5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5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5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5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5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5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5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5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5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5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5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5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5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5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5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5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5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5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5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5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5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5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5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5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5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5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5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5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5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5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5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5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5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5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5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5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5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5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5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5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5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5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5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5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5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5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5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5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5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5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5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5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5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5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5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5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5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5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5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5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5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5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5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5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5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5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5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5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5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5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5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5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5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5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5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5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5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5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5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5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5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5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5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5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5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5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5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5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5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5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5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5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5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5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5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5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5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5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5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5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5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5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5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5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5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5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5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5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5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5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5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5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5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5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5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5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5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5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5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5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5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5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5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5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5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5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5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5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5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5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5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5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5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5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5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5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5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5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5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5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5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5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5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5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5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5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5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5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5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5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5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5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5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5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5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5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5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5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5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5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5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5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5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5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5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5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5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5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5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5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5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5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5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5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5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5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5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5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5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5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5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5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5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5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5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5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5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5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5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5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5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5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5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5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5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5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5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5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5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5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5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5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5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5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5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5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5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5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5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5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5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5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5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5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5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5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5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5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5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5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5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5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5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5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5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5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5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5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5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5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5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5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5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5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5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5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5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5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5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5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5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5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5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5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5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5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5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5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5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5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5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5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5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5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5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5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5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5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5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5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5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5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5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5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5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5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5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5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5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5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5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5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5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5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5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5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5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5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5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5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5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5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5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5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5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5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5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5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5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5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5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5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5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5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5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5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5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5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5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5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5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5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5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5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5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5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5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5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5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5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5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5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5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5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5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5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5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5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5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5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5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5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5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5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5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5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5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5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5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5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5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5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5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5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5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5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5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5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5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5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5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5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5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5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5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5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5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5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5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5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5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5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5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5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5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5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5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5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5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5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5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5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5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5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5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5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5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5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5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5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5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5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5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5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5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5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5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5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5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5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5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5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5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5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5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5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5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5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5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5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5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5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5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5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5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5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5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5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5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5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5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5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5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5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5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5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5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5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5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5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5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5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5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5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5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5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5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5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5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5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5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5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5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5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5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5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5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5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C11:E11"/>
    <mergeCell ref="A1:D1"/>
    <mergeCell ref="F3:F9"/>
    <mergeCell ref="O3:O7"/>
    <mergeCell ref="P3:P7"/>
    <mergeCell ref="C10:E10"/>
  </mergeCells>
  <conditionalFormatting sqref="N3:N7">
    <cfRule type="cellIs" dxfId="4" priority="1" operator="between">
      <formula>$F$3</formula>
      <formula>$F$3-0.1</formula>
    </cfRule>
  </conditionalFormatting>
  <conditionalFormatting sqref="N3:N7">
    <cfRule type="cellIs" dxfId="3" priority="2" operator="between">
      <formula>$F$3</formula>
      <formula>$F$3+0.1</formula>
    </cfRule>
  </conditionalFormatting>
  <conditionalFormatting sqref="N3:N7">
    <cfRule type="cellIs" dxfId="2" priority="3" operator="notBetween">
      <formula>$F$3-0.1</formula>
      <formula>$F$3+0.1</formula>
    </cfRule>
  </conditionalFormatting>
  <conditionalFormatting sqref="O3:O7">
    <cfRule type="cellIs" dxfId="1" priority="4" operator="notBetween">
      <formula>$F$3-0.1</formula>
      <formula>$F$3+0.1</formula>
    </cfRule>
  </conditionalFormatting>
  <conditionalFormatting sqref="O3:O7">
    <cfRule type="cellIs" dxfId="0" priority="5" operator="between">
      <formula>$F$3-0.1</formula>
      <formula>$F$3+0.1</formula>
    </cfRule>
  </conditionalFormatting>
  <pageMargins left="0.7" right="0.7" top="0.75" bottom="0.75" header="0" footer="0"/>
  <pageSetup paperSize="8"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FC9AA0ED1143B4F9D2BF5406469AD4E" ma:contentTypeVersion="10" ma:contentTypeDescription="建立新的文件。" ma:contentTypeScope="" ma:versionID="2a956ba577bfd59dbd57bbba719c736d">
  <xsd:schema xmlns:xsd="http://www.w3.org/2001/XMLSchema" xmlns:xs="http://www.w3.org/2001/XMLSchema" xmlns:p="http://schemas.microsoft.com/office/2006/metadata/properties" xmlns:ns2="120d5036-3f71-451a-acab-f6ab99d3281c" xmlns:ns3="d4e1e252-4558-45b5-a972-079f65366385" targetNamespace="http://schemas.microsoft.com/office/2006/metadata/properties" ma:root="true" ma:fieldsID="54a6a32cef7d859f6d981400eafafafd" ns2:_="" ns3:_="">
    <xsd:import namespace="120d5036-3f71-451a-acab-f6ab99d3281c"/>
    <xsd:import namespace="d4e1e252-4558-45b5-a972-079f65366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d5036-3f71-451a-acab-f6ab99d3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1e252-4558-45b5-a972-079f653663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939B9F-BE7D-483C-8D85-A027209F429B}"/>
</file>

<file path=customXml/itemProps2.xml><?xml version="1.0" encoding="utf-8"?>
<ds:datastoreItem xmlns:ds="http://schemas.openxmlformats.org/officeDocument/2006/customXml" ds:itemID="{692ED0BC-D499-4795-9B81-CE212B29BF1B}"/>
</file>

<file path=customXml/itemProps3.xml><?xml version="1.0" encoding="utf-8"?>
<ds:datastoreItem xmlns:ds="http://schemas.openxmlformats.org/officeDocument/2006/customXml" ds:itemID="{BD3BE961-74AE-4E51-A0EA-1985D7BAE2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揭崇岱</dc:creator>
  <cp:keywords/>
  <dc:description/>
  <cp:lastModifiedBy>陳奕中</cp:lastModifiedBy>
  <cp:revision/>
  <dcterms:created xsi:type="dcterms:W3CDTF">2020-03-20T05:25:54Z</dcterms:created>
  <dcterms:modified xsi:type="dcterms:W3CDTF">2020-10-23T06:32:27Z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0x0101002FC9AA0ED1143B4F9D2BF5406469AD4E</vt:lpwstr>
  </property>
  <property fmtid="{D5CDD505-2E9C-101B-9397-08002B2CF9AE}" pid="3" name="Order">
    <vt:r8>12500</vt:r8>
  </property>
  <property fmtid="{D5CDD505-2E9C-101B-9397-08002B2CF9AE}" pid="4" name="ComplianceAssetId">
    <vt:lpwstr/>
  </property>
</Properties>
</file>