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大學\化學一02\物理實驗\"/>
    </mc:Choice>
  </mc:AlternateContent>
  <xr:revisionPtr revIDLastSave="149" documentId="8_{E7C52F44-7B29-46FA-8C6A-A0C7364AB152}" xr6:coauthVersionLast="45" xr6:coauthVersionMax="45" xr10:uidLastSave="{CEF1ABD7-F210-4AC1-9AD6-9EAB4F9B0092}"/>
  <bookViews>
    <workbookView xWindow="-110" yWindow="-110" windowWidth="19420" windowHeight="10420" xr2:uid="{572042C2-97F7-4701-9DFE-37C549DE8A5D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2" i="1"/>
  <c r="M27" i="1"/>
  <c r="G27" i="1"/>
  <c r="L27" i="1"/>
  <c r="F27" i="1"/>
  <c r="E27" i="1"/>
  <c r="E26" i="1"/>
  <c r="G23" i="1"/>
  <c r="H23" i="1"/>
  <c r="I23" i="1"/>
  <c r="H27" i="1" l="1"/>
  <c r="F26" i="1"/>
  <c r="H26" i="1" s="1"/>
  <c r="D33" i="1"/>
  <c r="D34" i="1"/>
  <c r="D35" i="1"/>
  <c r="D36" i="1"/>
  <c r="D37" i="1"/>
  <c r="D38" i="1"/>
  <c r="D39" i="1"/>
  <c r="E37" i="1" s="1"/>
  <c r="I22" i="1"/>
  <c r="J22" i="1" s="1"/>
  <c r="G26" i="1"/>
  <c r="J23" i="1"/>
  <c r="H22" i="1"/>
  <c r="G22" i="1"/>
  <c r="D14" i="1"/>
  <c r="E14" i="1"/>
  <c r="C14" i="1"/>
  <c r="E34" i="1" l="1"/>
  <c r="I27" i="1"/>
  <c r="C16" i="1"/>
  <c r="C18" i="1" s="1"/>
  <c r="I26" i="1"/>
  <c r="E31" i="1"/>
</calcChain>
</file>

<file path=xl/sharedStrings.xml><?xml version="1.0" encoding="utf-8"?>
<sst xmlns="http://schemas.openxmlformats.org/spreadsheetml/2006/main" count="50" uniqueCount="40">
  <si>
    <t>反射定律</t>
    <phoneticPr fontId="1" type="noConversion"/>
  </si>
  <si>
    <t>繪圖(無須計算)</t>
    <phoneticPr fontId="1" type="noConversion"/>
  </si>
  <si>
    <t>平面鏡</t>
    <phoneticPr fontId="1" type="noConversion"/>
  </si>
  <si>
    <t>入射角</t>
    <phoneticPr fontId="1" type="noConversion"/>
  </si>
  <si>
    <t>反射角</t>
    <phoneticPr fontId="1" type="noConversion"/>
  </si>
  <si>
    <t>凸面鏡</t>
    <phoneticPr fontId="1" type="noConversion"/>
  </si>
  <si>
    <t>焦距</t>
    <phoneticPr fontId="1" type="noConversion"/>
  </si>
  <si>
    <t>曲率半徑</t>
    <phoneticPr fontId="1" type="noConversion"/>
  </si>
  <si>
    <t>凹面鏡</t>
    <phoneticPr fontId="1" type="noConversion"/>
  </si>
  <si>
    <t>折射定律</t>
    <phoneticPr fontId="1" type="noConversion"/>
  </si>
  <si>
    <t>折射角</t>
    <phoneticPr fontId="1" type="noConversion"/>
  </si>
  <si>
    <t>折射率</t>
    <phoneticPr fontId="1" type="noConversion"/>
  </si>
  <si>
    <t>平均折射率</t>
    <phoneticPr fontId="1" type="noConversion"/>
  </si>
  <si>
    <r>
      <t>臨界角</t>
    </r>
    <r>
      <rPr>
        <sz val="12"/>
        <color theme="1"/>
        <rFont val="Calibri"/>
        <family val="1"/>
        <charset val="161"/>
      </rPr>
      <t>Θ</t>
    </r>
    <phoneticPr fontId="1" type="noConversion"/>
  </si>
  <si>
    <t>實驗所求</t>
    <phoneticPr fontId="1" type="noConversion"/>
  </si>
  <si>
    <t>會聚透鏡</t>
    <phoneticPr fontId="1" type="noConversion"/>
  </si>
  <si>
    <t>凸透鏡</t>
    <phoneticPr fontId="1" type="noConversion"/>
  </si>
  <si>
    <t>項次</t>
    <phoneticPr fontId="1" type="noConversion"/>
  </si>
  <si>
    <t>o</t>
    <phoneticPr fontId="1" type="noConversion"/>
  </si>
  <si>
    <t>i</t>
    <phoneticPr fontId="1" type="noConversion"/>
  </si>
  <si>
    <t>H0</t>
    <phoneticPr fontId="1" type="noConversion"/>
  </si>
  <si>
    <t>H</t>
    <phoneticPr fontId="1" type="noConversion"/>
  </si>
  <si>
    <t>m</t>
    <phoneticPr fontId="1" type="noConversion"/>
  </si>
  <si>
    <t>m1</t>
    <phoneticPr fontId="1" type="noConversion"/>
  </si>
  <si>
    <t>f</t>
    <phoneticPr fontId="1" type="noConversion"/>
  </si>
  <si>
    <t>誤差%</t>
    <phoneticPr fontId="1" type="noConversion"/>
  </si>
  <si>
    <t>凸凹透鏡組合</t>
    <phoneticPr fontId="1" type="noConversion"/>
  </si>
  <si>
    <t>p</t>
    <phoneticPr fontId="1" type="noConversion"/>
  </si>
  <si>
    <t>q</t>
    <phoneticPr fontId="1" type="noConversion"/>
  </si>
  <si>
    <t>m2</t>
    <phoneticPr fontId="1" type="noConversion"/>
  </si>
  <si>
    <t>像屛位置A</t>
    <phoneticPr fontId="1" type="noConversion"/>
  </si>
  <si>
    <t>凹透鏡位置B</t>
    <phoneticPr fontId="1" type="noConversion"/>
  </si>
  <si>
    <t>像屛位置C</t>
    <phoneticPr fontId="1" type="noConversion"/>
  </si>
  <si>
    <t>三稜鏡折射率</t>
    <phoneticPr fontId="1" type="noConversion"/>
  </si>
  <si>
    <t>D</t>
    <phoneticPr fontId="1" type="noConversion"/>
  </si>
  <si>
    <t>折射率平均值</t>
    <phoneticPr fontId="1" type="noConversion"/>
  </si>
  <si>
    <t>稜鏡頂角</t>
    <phoneticPr fontId="1" type="noConversion"/>
  </si>
  <si>
    <t>紅光</t>
    <phoneticPr fontId="1" type="noConversion"/>
  </si>
  <si>
    <t>綠光</t>
    <phoneticPr fontId="1" type="noConversion"/>
  </si>
  <si>
    <t>藍光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</si>
</sst>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1"/>
      <charset val="161"/>
    </font>
    <font>
      <sz val="12"/>
      <color theme="2" tint="-0.249977111117893"/>
      <name val="新細明體"/>
      <family val="2"/>
      <charset val="136"/>
    </font>
    <font>
      <sz val="12"/>
      <color theme="2" tint="-0.249977111117893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BCB5-7748-4AC7-A4B2-04DCF0960136}">
  <dimension ref="A1:N39"/>
  <sheetViews>
    <sheetView tabSelected="1" topLeftCell="A35" zoomScale="70" zoomScaleNormal="70" workbookViewId="0">
      <selection activeCell="F31" sqref="F31:F39"/>
    </sheetView>
  </sheetViews>
  <sheetFormatPr defaultColWidth="17.5" defaultRowHeight="17.100000000000001"/>
  <cols>
    <col min="1" max="16384" width="17.5" style="7"/>
  </cols>
  <sheetData>
    <row r="1" spans="1:5">
      <c r="A1" s="42" t="s">
        <v>0</v>
      </c>
      <c r="B1" s="48" t="s">
        <v>1</v>
      </c>
      <c r="C1" s="34"/>
      <c r="D1" s="35"/>
    </row>
    <row r="2" spans="1:5">
      <c r="A2" s="41" t="s">
        <v>2</v>
      </c>
      <c r="B2" s="35" t="s">
        <v>3</v>
      </c>
      <c r="C2" s="38"/>
      <c r="D2" s="39"/>
      <c r="E2" s="37"/>
    </row>
    <row r="3" spans="1:5">
      <c r="A3" s="41"/>
      <c r="B3" s="38" t="s">
        <v>4</v>
      </c>
      <c r="C3" s="40"/>
      <c r="D3" s="39"/>
      <c r="E3" s="37"/>
    </row>
    <row r="4" spans="1:5">
      <c r="A4" s="31"/>
      <c r="B4" s="36"/>
      <c r="C4" s="36"/>
      <c r="D4" s="36"/>
    </row>
    <row r="5" spans="1:5">
      <c r="A5" s="33" t="s">
        <v>5</v>
      </c>
      <c r="B5" s="39" t="s">
        <v>6</v>
      </c>
      <c r="C5" s="39"/>
      <c r="D5" s="31"/>
    </row>
    <row r="6" spans="1:5">
      <c r="A6" s="43"/>
      <c r="B6" s="39" t="s">
        <v>7</v>
      </c>
      <c r="C6" s="41"/>
      <c r="D6" s="31"/>
    </row>
    <row r="7" spans="1:5">
      <c r="A7" s="40"/>
      <c r="B7" s="39"/>
      <c r="C7" s="46"/>
      <c r="D7" s="44"/>
    </row>
    <row r="8" spans="1:5">
      <c r="A8" s="43" t="s">
        <v>8</v>
      </c>
      <c r="B8" s="43" t="s">
        <v>6</v>
      </c>
      <c r="C8" s="39"/>
      <c r="D8" s="45"/>
    </row>
    <row r="9" spans="1:5">
      <c r="A9" s="31"/>
      <c r="B9" s="43" t="s">
        <v>7</v>
      </c>
      <c r="C9" s="47"/>
      <c r="D9" s="31"/>
    </row>
    <row r="10" spans="1:5" s="10" customFormat="1">
      <c r="A10" s="32"/>
      <c r="B10" s="32"/>
      <c r="C10" s="32"/>
      <c r="D10" s="32"/>
    </row>
    <row r="11" spans="1:5" ht="17.45" thickBot="1">
      <c r="A11" s="8" t="s">
        <v>9</v>
      </c>
    </row>
    <row r="12" spans="1:5">
      <c r="B12" s="1" t="s">
        <v>3</v>
      </c>
      <c r="C12" s="11">
        <v>30</v>
      </c>
      <c r="D12" s="12">
        <v>40</v>
      </c>
      <c r="E12" s="13">
        <v>60</v>
      </c>
    </row>
    <row r="13" spans="1:5">
      <c r="B13" s="14" t="s">
        <v>10</v>
      </c>
      <c r="C13" s="15">
        <v>20</v>
      </c>
      <c r="D13" s="16">
        <v>25</v>
      </c>
      <c r="E13" s="17">
        <v>35</v>
      </c>
    </row>
    <row r="14" spans="1:5" ht="17.45" thickBot="1">
      <c r="B14" s="18" t="s">
        <v>11</v>
      </c>
      <c r="C14" s="9">
        <f>SIN(C12*PI()/180)/SIN(C13*PI()/180)</f>
        <v>1.4619022000815436</v>
      </c>
      <c r="D14" s="9">
        <f t="shared" ref="D14:E14" si="0">SIN(D12*PI()/180)/SIN(D13*PI()/180)</f>
        <v>1.5209650596710995</v>
      </c>
      <c r="E14" s="9">
        <f t="shared" si="0"/>
        <v>1.5098692151544471</v>
      </c>
    </row>
    <row r="15" spans="1:5" ht="17.45" thickBot="1"/>
    <row r="16" spans="1:5">
      <c r="B16" s="1" t="s">
        <v>12</v>
      </c>
      <c r="C16" s="19">
        <f>(C14+D14+E14)/3</f>
        <v>1.4975788249690301</v>
      </c>
    </row>
    <row r="17" spans="1:14">
      <c r="B17" s="14" t="s">
        <v>13</v>
      </c>
      <c r="C17" s="50"/>
    </row>
    <row r="18" spans="1:14" ht="17.45" thickBot="1">
      <c r="B18" s="20" t="s">
        <v>14</v>
      </c>
      <c r="C18" s="21">
        <f>ASIN(1/C16)*180/PI()</f>
        <v>41.893220788540688</v>
      </c>
    </row>
    <row r="19" spans="1:14" s="10" customFormat="1"/>
    <row r="20" spans="1:14" ht="17.45" thickBot="1">
      <c r="A20" s="8" t="s">
        <v>15</v>
      </c>
    </row>
    <row r="21" spans="1:14" ht="17.45" thickBot="1">
      <c r="A21" s="7" t="s">
        <v>16</v>
      </c>
      <c r="B21" s="2" t="s">
        <v>17</v>
      </c>
      <c r="C21" s="3" t="s">
        <v>18</v>
      </c>
      <c r="D21" s="4" t="s">
        <v>19</v>
      </c>
      <c r="E21" s="4" t="s">
        <v>20</v>
      </c>
      <c r="F21" s="4" t="s">
        <v>21</v>
      </c>
      <c r="G21" s="4" t="s">
        <v>22</v>
      </c>
      <c r="H21" s="4" t="s">
        <v>23</v>
      </c>
      <c r="I21" s="4" t="s">
        <v>24</v>
      </c>
      <c r="J21" s="5" t="s">
        <v>25</v>
      </c>
    </row>
    <row r="22" spans="1:14">
      <c r="B22" s="22">
        <v>1</v>
      </c>
      <c r="C22" s="23">
        <v>160</v>
      </c>
      <c r="D22" s="24">
        <v>135</v>
      </c>
      <c r="E22" s="24">
        <v>20</v>
      </c>
      <c r="F22" s="24">
        <v>22</v>
      </c>
      <c r="G22" s="25">
        <f>D22/C22</f>
        <v>0.84375</v>
      </c>
      <c r="H22" s="25">
        <f>F22/E22</f>
        <v>1.1000000000000001</v>
      </c>
      <c r="I22" s="25">
        <f>1/((1/C22)+(1/D22))</f>
        <v>73.220338983050837</v>
      </c>
      <c r="J22" s="26">
        <f>((I22-75)/75)*100</f>
        <v>-2.3728813559322175</v>
      </c>
    </row>
    <row r="23" spans="1:14" ht="17.45" thickBot="1">
      <c r="B23" s="18">
        <v>2</v>
      </c>
      <c r="C23" s="27">
        <v>160</v>
      </c>
      <c r="D23" s="28">
        <v>130</v>
      </c>
      <c r="E23" s="28">
        <v>20</v>
      </c>
      <c r="F23" s="28">
        <v>18</v>
      </c>
      <c r="G23" s="25">
        <f>D23/C23</f>
        <v>0.8125</v>
      </c>
      <c r="H23" s="25">
        <f>F23/E23</f>
        <v>0.9</v>
      </c>
      <c r="I23" s="25">
        <f>1/((1/C23)+(1/D23))</f>
        <v>71.724137931034477</v>
      </c>
      <c r="J23" s="26">
        <f>((I23-75)/75)*100</f>
        <v>-4.3678160919540305</v>
      </c>
    </row>
    <row r="24" spans="1:14" ht="17.45" thickBot="1"/>
    <row r="25" spans="1:14" ht="17.45" thickBot="1">
      <c r="A25" s="7" t="s">
        <v>26</v>
      </c>
      <c r="B25" s="2" t="s">
        <v>17</v>
      </c>
      <c r="C25" s="3" t="s">
        <v>20</v>
      </c>
      <c r="D25" s="4" t="s">
        <v>21</v>
      </c>
      <c r="E25" s="4" t="s">
        <v>27</v>
      </c>
      <c r="F25" s="4" t="s">
        <v>28</v>
      </c>
      <c r="G25" s="4" t="s">
        <v>29</v>
      </c>
      <c r="H25" s="4" t="s">
        <v>24</v>
      </c>
      <c r="I25" s="5" t="s">
        <v>25</v>
      </c>
      <c r="J25" s="6"/>
      <c r="L25" s="30" t="s">
        <v>30</v>
      </c>
      <c r="M25" s="30" t="s">
        <v>31</v>
      </c>
      <c r="N25" s="8" t="s">
        <v>32</v>
      </c>
    </row>
    <row r="26" spans="1:14">
      <c r="B26" s="22">
        <v>1</v>
      </c>
      <c r="C26" s="23">
        <v>20</v>
      </c>
      <c r="D26" s="24">
        <v>23</v>
      </c>
      <c r="E26" s="25">
        <f>-ABS(L26-M26)</f>
        <v>-25</v>
      </c>
      <c r="F26" s="25">
        <f>+ABS(N26-M26)</f>
        <v>30</v>
      </c>
      <c r="G26" s="25">
        <f>D26/C26</f>
        <v>1.1499999999999999</v>
      </c>
      <c r="H26" s="25">
        <f>1/((1/F26)+(1/E26))</f>
        <v>-149.99999999999997</v>
      </c>
      <c r="I26" s="26">
        <f>((H26+150)/-150)*100</f>
        <v>-1.8947806286936007E-14</v>
      </c>
      <c r="J26" s="6"/>
      <c r="L26" s="16">
        <v>175</v>
      </c>
      <c r="M26" s="16">
        <v>200</v>
      </c>
      <c r="N26" s="16">
        <v>170</v>
      </c>
    </row>
    <row r="27" spans="1:14" ht="17.45" thickBot="1">
      <c r="B27" s="18">
        <v>2</v>
      </c>
      <c r="C27" s="27">
        <v>20</v>
      </c>
      <c r="D27" s="28">
        <v>31</v>
      </c>
      <c r="E27" s="25">
        <f>-ABS(L27-M27)</f>
        <v>-60</v>
      </c>
      <c r="F27" s="25">
        <f>+ABS(N27-M27)</f>
        <v>105</v>
      </c>
      <c r="G27" s="25">
        <f>D27/C27</f>
        <v>1.55</v>
      </c>
      <c r="H27" s="25">
        <f>1/((1/F27)+(1/E27))</f>
        <v>-140.00000000000003</v>
      </c>
      <c r="I27" s="26">
        <f>((H27+150)/-150)*100</f>
        <v>-6.6666666666666474</v>
      </c>
      <c r="J27" s="6"/>
      <c r="L27" s="16">
        <f>310-130</f>
        <v>180</v>
      </c>
      <c r="M27" s="16">
        <f>240</f>
        <v>240</v>
      </c>
      <c r="N27" s="16">
        <v>135</v>
      </c>
    </row>
    <row r="28" spans="1:14" s="10" customFormat="1"/>
    <row r="29" spans="1:14" ht="17.45" thickBot="1">
      <c r="A29" s="8" t="s">
        <v>33</v>
      </c>
    </row>
    <row r="30" spans="1:14" ht="17.45" thickBot="1">
      <c r="B30" s="29" t="s">
        <v>17</v>
      </c>
      <c r="C30" s="4" t="s">
        <v>34</v>
      </c>
      <c r="D30" s="4" t="s">
        <v>11</v>
      </c>
      <c r="E30" s="5" t="s">
        <v>35</v>
      </c>
      <c r="F30" s="49" t="s">
        <v>36</v>
      </c>
    </row>
    <row r="31" spans="1:14">
      <c r="B31" s="51" t="s">
        <v>37</v>
      </c>
      <c r="C31" s="24">
        <v>44</v>
      </c>
      <c r="D31" s="25">
        <f>(SIN(((F31+C31)/2)*(PI()/180)))/(SIN((F31/2)*(PI()/180)))</f>
        <v>1.5760215072134443</v>
      </c>
      <c r="E31" s="54">
        <f>(D31+D32+D33)/3</f>
        <v>1.5688180448743667</v>
      </c>
      <c r="F31" s="15">
        <v>60</v>
      </c>
    </row>
    <row r="32" spans="1:14">
      <c r="B32" s="52"/>
      <c r="C32" s="16">
        <v>43</v>
      </c>
      <c r="D32" s="25">
        <f>(SIN(((F32+C32)/2)*(PI()/180)))/(SIN((F32/2)*(PI()/180)))</f>
        <v>1.5652163137048281</v>
      </c>
      <c r="E32" s="55"/>
      <c r="F32" s="15">
        <v>60</v>
      </c>
    </row>
    <row r="33" spans="2:6">
      <c r="B33" s="52"/>
      <c r="C33" s="16">
        <v>43</v>
      </c>
      <c r="D33" s="25">
        <f t="shared" ref="D32:D39" si="1">(SIN(((F33+C33)/2)*(PI()/180)))/(SIN((F33/2)*(PI()/180)))</f>
        <v>1.5652163137048281</v>
      </c>
      <c r="E33" s="55"/>
      <c r="F33" s="15">
        <v>60</v>
      </c>
    </row>
    <row r="34" spans="2:6">
      <c r="B34" s="52" t="s">
        <v>38</v>
      </c>
      <c r="C34" s="16">
        <v>44</v>
      </c>
      <c r="D34" s="25">
        <f t="shared" si="1"/>
        <v>1.5760215072134443</v>
      </c>
      <c r="E34" s="54">
        <f t="shared" ref="E34" si="2">(D34+D35+D36)/3</f>
        <v>1.5760215072134443</v>
      </c>
      <c r="F34" s="15">
        <v>60</v>
      </c>
    </row>
    <row r="35" spans="2:6">
      <c r="B35" s="52"/>
      <c r="C35" s="16">
        <v>44</v>
      </c>
      <c r="D35" s="25">
        <f t="shared" si="1"/>
        <v>1.5760215072134443</v>
      </c>
      <c r="E35" s="55"/>
      <c r="F35" s="15">
        <v>60</v>
      </c>
    </row>
    <row r="36" spans="2:6">
      <c r="B36" s="52"/>
      <c r="C36" s="16">
        <v>44</v>
      </c>
      <c r="D36" s="25">
        <f t="shared" si="1"/>
        <v>1.5760215072134443</v>
      </c>
      <c r="E36" s="55"/>
      <c r="F36" s="15">
        <v>60</v>
      </c>
    </row>
    <row r="37" spans="2:6">
      <c r="B37" s="52" t="s">
        <v>39</v>
      </c>
      <c r="C37" s="16">
        <v>46</v>
      </c>
      <c r="D37" s="25">
        <f t="shared" si="1"/>
        <v>1.5972710200945859</v>
      </c>
      <c r="E37" s="54">
        <f t="shared" ref="E37" si="3">(D37+D38+D39)/3</f>
        <v>1.5937495735905474</v>
      </c>
      <c r="F37" s="15">
        <v>60</v>
      </c>
    </row>
    <row r="38" spans="2:6">
      <c r="B38" s="52"/>
      <c r="C38" s="16">
        <v>46</v>
      </c>
      <c r="D38" s="25">
        <f t="shared" si="1"/>
        <v>1.5972710200945859</v>
      </c>
      <c r="E38" s="55"/>
      <c r="F38" s="15">
        <v>60</v>
      </c>
    </row>
    <row r="39" spans="2:6" ht="17.45" thickBot="1">
      <c r="B39" s="53"/>
      <c r="C39" s="28">
        <v>45</v>
      </c>
      <c r="D39" s="25">
        <f t="shared" si="1"/>
        <v>1.5867066805824706</v>
      </c>
      <c r="E39" s="55"/>
      <c r="F39" s="15">
        <v>60</v>
      </c>
    </row>
  </sheetData>
  <mergeCells count="6">
    <mergeCell ref="B31:B33"/>
    <mergeCell ref="B34:B36"/>
    <mergeCell ref="B37:B39"/>
    <mergeCell ref="E31:E33"/>
    <mergeCell ref="E34:E36"/>
    <mergeCell ref="E37:E3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7D7E79-C902-445B-9070-134F206C0AD7}"/>
</file>

<file path=customXml/itemProps2.xml><?xml version="1.0" encoding="utf-8"?>
<ds:datastoreItem xmlns:ds="http://schemas.openxmlformats.org/officeDocument/2006/customXml" ds:itemID="{B9EEC02C-01F1-4D9B-BFA1-B8E1A726A464}"/>
</file>

<file path=customXml/itemProps3.xml><?xml version="1.0" encoding="utf-8"?>
<ds:datastoreItem xmlns:ds="http://schemas.openxmlformats.org/officeDocument/2006/customXml" ds:itemID="{D7209B10-9CD6-4D8F-B6E7-11CDD62732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揭崇岱</cp:lastModifiedBy>
  <cp:revision/>
  <dcterms:created xsi:type="dcterms:W3CDTF">2020-05-04T08:13:03Z</dcterms:created>
  <dcterms:modified xsi:type="dcterms:W3CDTF">2020-05-15T02:41:03Z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WorkbookGuid">
    <vt:lpwstr>e386aefb-6f65-43fe-8538-cb5447b211ae</vt:lpwstr>
  </property>
</Properties>
</file>