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Calculations" sheetId="1" r:id="rId1"/>
    <sheet name="Practical IV" sheetId="2" r:id="rId2"/>
    <sheet name="Simulation" sheetId="3" r:id="rId3"/>
  </sheets>
  <calcPr calcId="124519"/>
</workbook>
</file>

<file path=xl/calcChain.xml><?xml version="1.0" encoding="utf-8"?>
<calcChain xmlns="http://schemas.openxmlformats.org/spreadsheetml/2006/main">
  <c r="G16" i="3"/>
  <c r="G2"/>
  <c r="G3"/>
  <c r="G4"/>
  <c r="G5"/>
  <c r="G6"/>
  <c r="G7"/>
  <c r="G8"/>
  <c r="G9"/>
  <c r="G10"/>
  <c r="G11"/>
  <c r="G12"/>
  <c r="G13"/>
  <c r="G14"/>
  <c r="G15"/>
  <c r="G1"/>
  <c r="I16"/>
  <c r="K16"/>
  <c r="K15"/>
  <c r="K3"/>
  <c r="K4"/>
  <c r="K5"/>
  <c r="K6"/>
  <c r="K7"/>
  <c r="K8"/>
  <c r="K9"/>
  <c r="K10"/>
  <c r="K11"/>
  <c r="K12"/>
  <c r="K13"/>
  <c r="K14"/>
  <c r="K2"/>
  <c r="J3"/>
  <c r="J4"/>
  <c r="J5"/>
  <c r="J6"/>
  <c r="J7"/>
  <c r="J8"/>
  <c r="J9"/>
  <c r="J10"/>
  <c r="J11"/>
  <c r="J12"/>
  <c r="J13"/>
  <c r="J14"/>
  <c r="J15"/>
  <c r="J2"/>
  <c r="I3"/>
  <c r="I4"/>
  <c r="I5"/>
  <c r="I6"/>
  <c r="I7"/>
  <c r="I8"/>
  <c r="I9"/>
  <c r="I10"/>
  <c r="I11"/>
  <c r="I12"/>
  <c r="I13"/>
  <c r="I14"/>
  <c r="I15"/>
  <c r="I2"/>
  <c r="B18" i="2"/>
  <c r="B21"/>
  <c r="B36" i="1"/>
  <c r="C36" s="1"/>
  <c r="B35"/>
  <c r="C35" s="1"/>
  <c r="C34"/>
  <c r="C19"/>
  <c r="C20"/>
  <c r="C21"/>
  <c r="C22"/>
  <c r="C23"/>
  <c r="C24"/>
  <c r="C25"/>
  <c r="C26"/>
  <c r="C27"/>
  <c r="C28"/>
  <c r="C29"/>
  <c r="C30"/>
  <c r="C31"/>
  <c r="C32"/>
  <c r="C33"/>
  <c r="B29"/>
  <c r="B30"/>
  <c r="B31"/>
  <c r="B32"/>
  <c r="B33"/>
  <c r="B34"/>
  <c r="B16"/>
  <c r="C16" s="1"/>
  <c r="B17"/>
  <c r="B18"/>
  <c r="B19"/>
  <c r="B20"/>
  <c r="B21"/>
  <c r="B22"/>
  <c r="B23"/>
  <c r="B24"/>
  <c r="B25"/>
  <c r="B26"/>
  <c r="B27"/>
  <c r="B28"/>
  <c r="C17"/>
  <c r="C18"/>
  <c r="C2"/>
  <c r="B3"/>
  <c r="C3" s="1"/>
  <c r="B4"/>
  <c r="C4" s="1"/>
  <c r="B5"/>
  <c r="C5" s="1"/>
  <c r="B6"/>
  <c r="C6" s="1"/>
  <c r="B7"/>
  <c r="C7" s="1"/>
  <c r="B8"/>
  <c r="C8" s="1"/>
  <c r="B9"/>
  <c r="C9" s="1"/>
  <c r="B10"/>
  <c r="C10" s="1"/>
  <c r="B11"/>
  <c r="C11" s="1"/>
  <c r="B12"/>
  <c r="C12" s="1"/>
  <c r="B13"/>
  <c r="C13" s="1"/>
  <c r="B14"/>
  <c r="C14" s="1"/>
  <c r="B15"/>
  <c r="C15" s="1"/>
  <c r="B2"/>
</calcChain>
</file>

<file path=xl/sharedStrings.xml><?xml version="1.0" encoding="utf-8"?>
<sst xmlns="http://schemas.openxmlformats.org/spreadsheetml/2006/main" count="32" uniqueCount="22">
  <si>
    <t>Theta</t>
  </si>
  <si>
    <t>Rds</t>
  </si>
  <si>
    <t>in rad</t>
  </si>
  <si>
    <t>VDS</t>
  </si>
  <si>
    <t>ID</t>
  </si>
  <si>
    <t>RDS</t>
  </si>
  <si>
    <t>VGS= -0</t>
  </si>
  <si>
    <t>VGS= -0.2</t>
  </si>
  <si>
    <t>VGS= -0.4</t>
  </si>
  <si>
    <t>VGS= -0.6</t>
  </si>
  <si>
    <t>VGS= -0.8</t>
  </si>
  <si>
    <t>VGS= -1</t>
  </si>
  <si>
    <t>$V_{GS}$ (in V)</t>
  </si>
  <si>
    <t>dx/dy</t>
  </si>
  <si>
    <t>$R_{DS}$ (in $\Omega$)</t>
  </si>
  <si>
    <t>200mV</t>
  </si>
  <si>
    <t>68mV</t>
  </si>
  <si>
    <t>146mV</t>
  </si>
  <si>
    <t>bend from 83mV, sign change from 53mV</t>
  </si>
  <si>
    <t>2DEL</t>
  </si>
  <si>
    <t>3DEL</t>
  </si>
  <si>
    <t>1DEL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</si>
</sst>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'Practical IV'!$B$1</c:f>
              <c:strCache>
                <c:ptCount val="1"/>
                <c:pt idx="0">
                  <c:v>VGS= -0</c:v>
                </c:pt>
              </c:strCache>
            </c:strRef>
          </c:tx>
          <c:xVal>
            <c:numRef>
              <c:f>'Practical IV'!$B$3:$B$15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IV'!$C$3:$C$15</c:f>
              <c:numCache>
                <c:formatCode>General</c:formatCode>
                <c:ptCount val="13"/>
                <c:pt idx="0">
                  <c:v>0.47</c:v>
                </c:pt>
                <c:pt idx="1">
                  <c:v>0.88</c:v>
                </c:pt>
                <c:pt idx="2">
                  <c:v>1.22</c:v>
                </c:pt>
                <c:pt idx="3">
                  <c:v>1.52</c:v>
                </c:pt>
                <c:pt idx="4">
                  <c:v>1.78</c:v>
                </c:pt>
                <c:pt idx="5">
                  <c:v>1.97</c:v>
                </c:pt>
                <c:pt idx="6">
                  <c:v>2.13</c:v>
                </c:pt>
                <c:pt idx="7">
                  <c:v>2.2400000000000002</c:v>
                </c:pt>
                <c:pt idx="8">
                  <c:v>2.3199999999999998</c:v>
                </c:pt>
                <c:pt idx="9">
                  <c:v>2.37</c:v>
                </c:pt>
                <c:pt idx="10">
                  <c:v>2.41</c:v>
                </c:pt>
                <c:pt idx="11">
                  <c:v>2.41</c:v>
                </c:pt>
                <c:pt idx="12">
                  <c:v>2.42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'Practical IV'!$E$1</c:f>
              <c:strCache>
                <c:ptCount val="1"/>
                <c:pt idx="0">
                  <c:v>VGS= -0.2</c:v>
                </c:pt>
              </c:strCache>
            </c:strRef>
          </c:tx>
          <c:xVal>
            <c:numRef>
              <c:f>'Practical IV'!$E$3:$E$15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IV'!$F$3:$F$15</c:f>
              <c:numCache>
                <c:formatCode>General</c:formatCode>
                <c:ptCount val="13"/>
                <c:pt idx="0">
                  <c:v>0.41</c:v>
                </c:pt>
                <c:pt idx="1">
                  <c:v>0.77</c:v>
                </c:pt>
                <c:pt idx="2">
                  <c:v>1.07</c:v>
                </c:pt>
                <c:pt idx="3">
                  <c:v>1.32</c:v>
                </c:pt>
                <c:pt idx="4">
                  <c:v>1.51</c:v>
                </c:pt>
                <c:pt idx="5">
                  <c:v>1.66</c:v>
                </c:pt>
                <c:pt idx="6">
                  <c:v>1.77</c:v>
                </c:pt>
                <c:pt idx="7">
                  <c:v>1.85</c:v>
                </c:pt>
                <c:pt idx="8">
                  <c:v>1.9</c:v>
                </c:pt>
                <c:pt idx="9">
                  <c:v>1.93</c:v>
                </c:pt>
                <c:pt idx="10">
                  <c:v>1.95</c:v>
                </c:pt>
                <c:pt idx="11">
                  <c:v>1.95</c:v>
                </c:pt>
                <c:pt idx="12">
                  <c:v>1.96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'Practical IV'!$H$1</c:f>
              <c:strCache>
                <c:ptCount val="1"/>
                <c:pt idx="0">
                  <c:v>VGS= -0.4</c:v>
                </c:pt>
              </c:strCache>
            </c:strRef>
          </c:tx>
          <c:xVal>
            <c:numRef>
              <c:f>'Practical IV'!$H$3:$H$15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IV'!$I$3:$I$15</c:f>
              <c:numCache>
                <c:formatCode>General</c:formatCode>
                <c:ptCount val="13"/>
                <c:pt idx="0">
                  <c:v>0.36</c:v>
                </c:pt>
                <c:pt idx="1">
                  <c:v>0.66</c:v>
                </c:pt>
                <c:pt idx="2">
                  <c:v>0.91</c:v>
                </c:pt>
                <c:pt idx="3">
                  <c:v>1.1100000000000001</c:v>
                </c:pt>
                <c:pt idx="4">
                  <c:v>1.26</c:v>
                </c:pt>
                <c:pt idx="5">
                  <c:v>1.36</c:v>
                </c:pt>
                <c:pt idx="6">
                  <c:v>1.43</c:v>
                </c:pt>
                <c:pt idx="7">
                  <c:v>1.48</c:v>
                </c:pt>
                <c:pt idx="8">
                  <c:v>1.51</c:v>
                </c:pt>
                <c:pt idx="9">
                  <c:v>1.53</c:v>
                </c:pt>
                <c:pt idx="10">
                  <c:v>1.55</c:v>
                </c:pt>
                <c:pt idx="11">
                  <c:v>1.55</c:v>
                </c:pt>
                <c:pt idx="12">
                  <c:v>1.55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'Practical IV'!$K$1</c:f>
              <c:strCache>
                <c:ptCount val="1"/>
                <c:pt idx="0">
                  <c:v>VGS= -0.6</c:v>
                </c:pt>
              </c:strCache>
            </c:strRef>
          </c:tx>
          <c:xVal>
            <c:numRef>
              <c:f>'Practical IV'!$K$3:$K$15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IV'!$L$3:$L$15</c:f>
              <c:numCache>
                <c:formatCode>General</c:formatCode>
                <c:ptCount val="13"/>
                <c:pt idx="0">
                  <c:v>0.3</c:v>
                </c:pt>
                <c:pt idx="1">
                  <c:v>0.56000000000000005</c:v>
                </c:pt>
                <c:pt idx="2">
                  <c:v>0.75</c:v>
                </c:pt>
                <c:pt idx="3">
                  <c:v>0.91</c:v>
                </c:pt>
                <c:pt idx="4">
                  <c:v>1.01</c:v>
                </c:pt>
                <c:pt idx="5">
                  <c:v>1.07</c:v>
                </c:pt>
                <c:pt idx="6">
                  <c:v>1.1100000000000001</c:v>
                </c:pt>
                <c:pt idx="7">
                  <c:v>1.1399999999999999</c:v>
                </c:pt>
                <c:pt idx="8">
                  <c:v>1.1599999999999999</c:v>
                </c:pt>
                <c:pt idx="9">
                  <c:v>1.17</c:v>
                </c:pt>
                <c:pt idx="10">
                  <c:v>1.18</c:v>
                </c:pt>
                <c:pt idx="11">
                  <c:v>1.18</c:v>
                </c:pt>
                <c:pt idx="12">
                  <c:v>1.18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'Practical IV'!$N$1</c:f>
              <c:strCache>
                <c:ptCount val="1"/>
                <c:pt idx="0">
                  <c:v>VGS= -0.8</c:v>
                </c:pt>
              </c:strCache>
            </c:strRef>
          </c:tx>
          <c:xVal>
            <c:numRef>
              <c:f>'Practical IV'!$N$3:$N$15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IV'!$O$3:$O$15</c:f>
              <c:numCache>
                <c:formatCode>General</c:formatCode>
                <c:ptCount val="13"/>
                <c:pt idx="0">
                  <c:v>0.25</c:v>
                </c:pt>
                <c:pt idx="1">
                  <c:v>0.45</c:v>
                </c:pt>
                <c:pt idx="2">
                  <c:v>0.6</c:v>
                </c:pt>
                <c:pt idx="3">
                  <c:v>0.69</c:v>
                </c:pt>
                <c:pt idx="4">
                  <c:v>0.75</c:v>
                </c:pt>
                <c:pt idx="5">
                  <c:v>0.78</c:v>
                </c:pt>
                <c:pt idx="6">
                  <c:v>0.8</c:v>
                </c:pt>
                <c:pt idx="7">
                  <c:v>0.82</c:v>
                </c:pt>
                <c:pt idx="8">
                  <c:v>0.83</c:v>
                </c:pt>
                <c:pt idx="9">
                  <c:v>0.84</c:v>
                </c:pt>
                <c:pt idx="10">
                  <c:v>0.84</c:v>
                </c:pt>
                <c:pt idx="11">
                  <c:v>0.84</c:v>
                </c:pt>
                <c:pt idx="12">
                  <c:v>0.84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'Practical IV'!$Q$1</c:f>
              <c:strCache>
                <c:ptCount val="1"/>
                <c:pt idx="0">
                  <c:v>VGS= -1</c:v>
                </c:pt>
              </c:strCache>
            </c:strRef>
          </c:tx>
          <c:xVal>
            <c:numRef>
              <c:f>'Practical IV'!$Q$3:$Q$15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IV'!$R$3:$R$15</c:f>
              <c:numCache>
                <c:formatCode>General</c:formatCode>
                <c:ptCount val="13"/>
                <c:pt idx="0">
                  <c:v>0.2</c:v>
                </c:pt>
                <c:pt idx="1">
                  <c:v>0.34</c:v>
                </c:pt>
                <c:pt idx="2">
                  <c:v>0.44</c:v>
                </c:pt>
                <c:pt idx="3">
                  <c:v>0.49</c:v>
                </c:pt>
                <c:pt idx="4">
                  <c:v>0.52</c:v>
                </c:pt>
                <c:pt idx="5">
                  <c:v>0.53</c:v>
                </c:pt>
                <c:pt idx="6">
                  <c:v>0.54</c:v>
                </c:pt>
                <c:pt idx="7">
                  <c:v>0.54</c:v>
                </c:pt>
                <c:pt idx="8">
                  <c:v>0.54</c:v>
                </c:pt>
                <c:pt idx="9">
                  <c:v>0.54</c:v>
                </c:pt>
                <c:pt idx="10">
                  <c:v>0.54</c:v>
                </c:pt>
                <c:pt idx="11">
                  <c:v>0.54</c:v>
                </c:pt>
                <c:pt idx="12">
                  <c:v>0.54</c:v>
                </c:pt>
              </c:numCache>
            </c:numRef>
          </c:yVal>
          <c:smooth val="1"/>
        </c:ser>
        <c:axId val="130326912"/>
        <c:axId val="130328448"/>
      </c:scatterChart>
      <c:valAx>
        <c:axId val="130326912"/>
        <c:scaling>
          <c:orientation val="minMax"/>
        </c:scaling>
        <c:axPos val="b"/>
        <c:numFmt formatCode="General" sourceLinked="1"/>
        <c:tickLblPos val="nextTo"/>
        <c:crossAx val="130328448"/>
        <c:crosses val="autoZero"/>
        <c:crossBetween val="midCat"/>
      </c:valAx>
      <c:valAx>
        <c:axId val="130328448"/>
        <c:scaling>
          <c:orientation val="minMax"/>
        </c:scaling>
        <c:axPos val="l"/>
        <c:majorGridlines/>
        <c:numFmt formatCode="General" sourceLinked="1"/>
        <c:tickLblPos val="nextTo"/>
        <c:crossAx val="1303269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7.7537505883340116E-2"/>
          <c:y val="7.4548702245552642E-2"/>
          <c:w val="0.66987677434326209"/>
          <c:h val="0.79822506561679785"/>
        </c:manualLayout>
      </c:layout>
      <c:scatterChart>
        <c:scatterStyle val="smoothMarker"/>
        <c:ser>
          <c:idx val="0"/>
          <c:order val="0"/>
          <c:tx>
            <c:strRef>
              <c:f>'Practical IV'!$B$1</c:f>
              <c:strCache>
                <c:ptCount val="1"/>
                <c:pt idx="0">
                  <c:v>VGS= -0</c:v>
                </c:pt>
              </c:strCache>
            </c:strRef>
          </c:tx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'Practical IV'!$B$3:$B$15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IV'!$C$3:$C$5</c:f>
              <c:numCache>
                <c:formatCode>General</c:formatCode>
                <c:ptCount val="3"/>
                <c:pt idx="0">
                  <c:v>0.47</c:v>
                </c:pt>
                <c:pt idx="1">
                  <c:v>0.88</c:v>
                </c:pt>
                <c:pt idx="2">
                  <c:v>1.22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'Practical IV'!$E$1</c:f>
              <c:strCache>
                <c:ptCount val="1"/>
                <c:pt idx="0">
                  <c:v>VGS= -0.2</c:v>
                </c:pt>
              </c:strCache>
            </c:strRef>
          </c:tx>
          <c:xVal>
            <c:numRef>
              <c:f>'Practical IV'!$E$3:$E$15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IV'!$F$3:$F$5</c:f>
              <c:numCache>
                <c:formatCode>General</c:formatCode>
                <c:ptCount val="3"/>
                <c:pt idx="0">
                  <c:v>0.41</c:v>
                </c:pt>
                <c:pt idx="1">
                  <c:v>0.77</c:v>
                </c:pt>
                <c:pt idx="2">
                  <c:v>1.07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'Practical IV'!$H$1</c:f>
              <c:strCache>
                <c:ptCount val="1"/>
                <c:pt idx="0">
                  <c:v>VGS= -0.4</c:v>
                </c:pt>
              </c:strCache>
            </c:strRef>
          </c:tx>
          <c:xVal>
            <c:numRef>
              <c:f>'Practical IV'!$H$3:$H$15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IV'!$I$3:$I$5</c:f>
              <c:numCache>
                <c:formatCode>General</c:formatCode>
                <c:ptCount val="3"/>
                <c:pt idx="0">
                  <c:v>0.36</c:v>
                </c:pt>
                <c:pt idx="1">
                  <c:v>0.66</c:v>
                </c:pt>
                <c:pt idx="2">
                  <c:v>0.91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'Practical IV'!$K$1</c:f>
              <c:strCache>
                <c:ptCount val="1"/>
                <c:pt idx="0">
                  <c:v>VGS= -0.6</c:v>
                </c:pt>
              </c:strCache>
            </c:strRef>
          </c:tx>
          <c:xVal>
            <c:numRef>
              <c:f>'Practical IV'!$K$3:$K$15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IV'!$L$3:$L$5</c:f>
              <c:numCache>
                <c:formatCode>General</c:formatCode>
                <c:ptCount val="3"/>
                <c:pt idx="0">
                  <c:v>0.3</c:v>
                </c:pt>
                <c:pt idx="1">
                  <c:v>0.56000000000000005</c:v>
                </c:pt>
                <c:pt idx="2">
                  <c:v>0.75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'Practical IV'!$N$1</c:f>
              <c:strCache>
                <c:ptCount val="1"/>
                <c:pt idx="0">
                  <c:v>VGS= -0.8</c:v>
                </c:pt>
              </c:strCache>
            </c:strRef>
          </c:tx>
          <c:xVal>
            <c:numRef>
              <c:f>'Practical IV'!$N$3:$N$15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IV'!$O$3:$O$4</c:f>
              <c:numCache>
                <c:formatCode>General</c:formatCode>
                <c:ptCount val="2"/>
                <c:pt idx="0">
                  <c:v>0.25</c:v>
                </c:pt>
                <c:pt idx="1">
                  <c:v>0.45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'Practical IV'!$Q$1</c:f>
              <c:strCache>
                <c:ptCount val="1"/>
                <c:pt idx="0">
                  <c:v>VGS= -1</c:v>
                </c:pt>
              </c:strCache>
            </c:strRef>
          </c:tx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'Practical IV'!$Q$3:$Q$15</c:f>
              <c:numCache>
                <c:formatCode>General</c:formatCode>
                <c:ptCount val="13"/>
                <c:pt idx="0">
                  <c:v>0.2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2.4000000000000004</c:v>
                </c:pt>
                <c:pt idx="12">
                  <c:v>2.6000000000000005</c:v>
                </c:pt>
              </c:numCache>
            </c:numRef>
          </c:xVal>
          <c:yVal>
            <c:numRef>
              <c:f>'Practical IV'!$R$3:$R$5</c:f>
              <c:numCache>
                <c:formatCode>General</c:formatCode>
                <c:ptCount val="3"/>
                <c:pt idx="0">
                  <c:v>0.2</c:v>
                </c:pt>
                <c:pt idx="1">
                  <c:v>0.34</c:v>
                </c:pt>
                <c:pt idx="2">
                  <c:v>0.44</c:v>
                </c:pt>
              </c:numCache>
            </c:numRef>
          </c:yVal>
          <c:smooth val="1"/>
        </c:ser>
        <c:axId val="130497536"/>
        <c:axId val="130515712"/>
      </c:scatterChart>
      <c:valAx>
        <c:axId val="130497536"/>
        <c:scaling>
          <c:orientation val="minMax"/>
        </c:scaling>
        <c:axPos val="b"/>
        <c:numFmt formatCode="General" sourceLinked="1"/>
        <c:tickLblPos val="nextTo"/>
        <c:crossAx val="130515712"/>
        <c:crosses val="autoZero"/>
        <c:crossBetween val="midCat"/>
      </c:valAx>
      <c:valAx>
        <c:axId val="130515712"/>
        <c:scaling>
          <c:orientation val="minMax"/>
        </c:scaling>
        <c:axPos val="l"/>
        <c:majorGridlines/>
        <c:numFmt formatCode="General" sourceLinked="1"/>
        <c:tickLblPos val="nextTo"/>
        <c:crossAx val="13049753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1"/>
          <c:order val="0"/>
          <c:tx>
            <c:strRef>
              <c:f>Simulation!$I$1</c:f>
              <c:strCache>
                <c:ptCount val="1"/>
                <c:pt idx="0">
                  <c:v>2DEL</c:v>
                </c:pt>
              </c:strCache>
            </c:strRef>
          </c:tx>
          <c:xVal>
            <c:numRef>
              <c:f>Simulation!$B$3:$B$16</c:f>
              <c:numCache>
                <c:formatCode>General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-0.4</c:v>
                </c:pt>
                <c:pt idx="6">
                  <c:v>-0.8</c:v>
                </c:pt>
                <c:pt idx="7">
                  <c:v>-1.2000000000000002</c:v>
                </c:pt>
                <c:pt idx="8">
                  <c:v>-1.6</c:v>
                </c:pt>
                <c:pt idx="9">
                  <c:v>-2</c:v>
                </c:pt>
                <c:pt idx="10">
                  <c:v>-2.1</c:v>
                </c:pt>
                <c:pt idx="11">
                  <c:v>-2.2000000000000002</c:v>
                </c:pt>
                <c:pt idx="12">
                  <c:v>-2.2400000000000002</c:v>
                </c:pt>
                <c:pt idx="13">
                  <c:v>-2.2999999999999998</c:v>
                </c:pt>
              </c:numCache>
            </c:numRef>
          </c:xVal>
          <c:yVal>
            <c:numRef>
              <c:f>Simulation!$I$3:$I$16</c:f>
              <c:numCache>
                <c:formatCode>General</c:formatCode>
                <c:ptCount val="14"/>
                <c:pt idx="0">
                  <c:v>12.94</c:v>
                </c:pt>
                <c:pt idx="1">
                  <c:v>13.889999999999999</c:v>
                </c:pt>
                <c:pt idx="2">
                  <c:v>15.37</c:v>
                </c:pt>
                <c:pt idx="3">
                  <c:v>15.478</c:v>
                </c:pt>
                <c:pt idx="4">
                  <c:v>16.057000000000002</c:v>
                </c:pt>
                <c:pt idx="5">
                  <c:v>19.782</c:v>
                </c:pt>
                <c:pt idx="6">
                  <c:v>22.886000000000003</c:v>
                </c:pt>
                <c:pt idx="7">
                  <c:v>32.945</c:v>
                </c:pt>
                <c:pt idx="8">
                  <c:v>53.693999999999996</c:v>
                </c:pt>
                <c:pt idx="9">
                  <c:v>141.929</c:v>
                </c:pt>
                <c:pt idx="10">
                  <c:v>156.96600000000001</c:v>
                </c:pt>
                <c:pt idx="11">
                  <c:v>218.46100000000001</c:v>
                </c:pt>
                <c:pt idx="12">
                  <c:v>278.35999999999996</c:v>
                </c:pt>
                <c:pt idx="13">
                  <c:v>356.86499999999995</c:v>
                </c:pt>
              </c:numCache>
            </c:numRef>
          </c:yVal>
          <c:smooth val="1"/>
        </c:ser>
        <c:axId val="129643648"/>
        <c:axId val="123665792"/>
      </c:scatterChart>
      <c:valAx>
        <c:axId val="129643648"/>
        <c:scaling>
          <c:orientation val="minMax"/>
        </c:scaling>
        <c:axPos val="b"/>
        <c:numFmt formatCode="General" sourceLinked="1"/>
        <c:tickLblPos val="nextTo"/>
        <c:crossAx val="123665792"/>
        <c:crosses val="autoZero"/>
        <c:crossBetween val="midCat"/>
      </c:valAx>
      <c:valAx>
        <c:axId val="123665792"/>
        <c:scaling>
          <c:orientation val="minMax"/>
        </c:scaling>
        <c:axPos val="l"/>
        <c:majorGridlines/>
        <c:numFmt formatCode="General" sourceLinked="1"/>
        <c:tickLblPos val="nextTo"/>
        <c:crossAx val="12964364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Simulation!$K$1</c:f>
              <c:strCache>
                <c:ptCount val="1"/>
                <c:pt idx="0">
                  <c:v>1DEL</c:v>
                </c:pt>
              </c:strCache>
            </c:strRef>
          </c:tx>
          <c:xVal>
            <c:numRef>
              <c:f>Simulation!$B$3:$B$16</c:f>
              <c:numCache>
                <c:formatCode>General</c:formatCode>
                <c:ptCount val="14"/>
                <c:pt idx="0">
                  <c:v>0.6</c:v>
                </c:pt>
                <c:pt idx="1">
                  <c:v>0.4</c:v>
                </c:pt>
                <c:pt idx="2">
                  <c:v>0.2</c:v>
                </c:pt>
                <c:pt idx="3">
                  <c:v>0.1</c:v>
                </c:pt>
                <c:pt idx="4">
                  <c:v>0</c:v>
                </c:pt>
                <c:pt idx="5">
                  <c:v>-0.4</c:v>
                </c:pt>
                <c:pt idx="6">
                  <c:v>-0.8</c:v>
                </c:pt>
                <c:pt idx="7">
                  <c:v>-1.2000000000000002</c:v>
                </c:pt>
                <c:pt idx="8">
                  <c:v>-1.6</c:v>
                </c:pt>
                <c:pt idx="9">
                  <c:v>-2</c:v>
                </c:pt>
                <c:pt idx="10">
                  <c:v>-2.1</c:v>
                </c:pt>
                <c:pt idx="11">
                  <c:v>-2.2000000000000002</c:v>
                </c:pt>
                <c:pt idx="12">
                  <c:v>-2.2400000000000002</c:v>
                </c:pt>
                <c:pt idx="13">
                  <c:v>-2.2999999999999998</c:v>
                </c:pt>
              </c:numCache>
            </c:numRef>
          </c:xVal>
          <c:yVal>
            <c:numRef>
              <c:f>Simulation!$K$3:$K$16</c:f>
              <c:numCache>
                <c:formatCode>General</c:formatCode>
                <c:ptCount val="14"/>
                <c:pt idx="0">
                  <c:v>6.4700000000000006</c:v>
                </c:pt>
                <c:pt idx="1">
                  <c:v>6.9450000000000003</c:v>
                </c:pt>
                <c:pt idx="2">
                  <c:v>7.6850000000000005</c:v>
                </c:pt>
                <c:pt idx="3">
                  <c:v>7.7390000000000008</c:v>
                </c:pt>
                <c:pt idx="4">
                  <c:v>8.0289999999999999</c:v>
                </c:pt>
                <c:pt idx="5">
                  <c:v>9.891</c:v>
                </c:pt>
                <c:pt idx="6">
                  <c:v>11.443</c:v>
                </c:pt>
                <c:pt idx="7">
                  <c:v>16.473000000000003</c:v>
                </c:pt>
                <c:pt idx="8">
                  <c:v>26.847000000000001</c:v>
                </c:pt>
                <c:pt idx="9">
                  <c:v>70.965000000000003</c:v>
                </c:pt>
                <c:pt idx="10">
                  <c:v>78.483000000000004</c:v>
                </c:pt>
                <c:pt idx="11">
                  <c:v>109.23100000000001</c:v>
                </c:pt>
                <c:pt idx="12">
                  <c:v>139.18</c:v>
                </c:pt>
                <c:pt idx="13">
                  <c:v>178.43299999999999</c:v>
                </c:pt>
              </c:numCache>
            </c:numRef>
          </c:yVal>
          <c:smooth val="1"/>
        </c:ser>
        <c:axId val="129645568"/>
        <c:axId val="128871040"/>
      </c:scatterChart>
      <c:valAx>
        <c:axId val="129645568"/>
        <c:scaling>
          <c:orientation val="minMax"/>
        </c:scaling>
        <c:axPos val="b"/>
        <c:numFmt formatCode="General" sourceLinked="1"/>
        <c:tickLblPos val="nextTo"/>
        <c:crossAx val="128871040"/>
        <c:crosses val="autoZero"/>
        <c:crossBetween val="midCat"/>
      </c:valAx>
      <c:valAx>
        <c:axId val="128871040"/>
        <c:scaling>
          <c:orientation val="minMax"/>
        </c:scaling>
        <c:axPos val="l"/>
        <c:majorGridlines/>
        <c:numFmt formatCode="General" sourceLinked="1"/>
        <c:tickLblPos val="nextTo"/>
        <c:crossAx val="129645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543485</xdr:colOff>
      <xdr:row>15</xdr:row>
      <xdr:rowOff>156882</xdr:rowOff>
    </xdr:from>
    <xdr:to>
      <xdr:col>23</xdr:col>
      <xdr:colOff>243167</xdr:colOff>
      <xdr:row>30</xdr:row>
      <xdr:rowOff>42582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328972</xdr:colOff>
      <xdr:row>16</xdr:row>
      <xdr:rowOff>117102</xdr:rowOff>
    </xdr:from>
    <xdr:to>
      <xdr:col>12</xdr:col>
      <xdr:colOff>25933</xdr:colOff>
      <xdr:row>31</xdr:row>
      <xdr:rowOff>2802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349063</xdr:colOff>
      <xdr:row>20</xdr:row>
      <xdr:rowOff>161924</xdr:rowOff>
    </xdr:from>
    <xdr:to>
      <xdr:col>7</xdr:col>
      <xdr:colOff>282388</xdr:colOff>
      <xdr:row>35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123265</xdr:rowOff>
    </xdr:from>
    <xdr:to>
      <xdr:col>3</xdr:col>
      <xdr:colOff>459441</xdr:colOff>
      <xdr:row>34</xdr:row>
      <xdr:rowOff>11206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6"/>
  <sheetViews>
    <sheetView workbookViewId="0">
      <selection activeCell="C10" sqref="C10"/>
    </sheetView>
  </sheetViews>
  <sheetFormatPr defaultRowHeight="15"/>
  <sheetData>
    <row r="1" spans="1:3">
      <c r="A1" t="s">
        <v>0</v>
      </c>
      <c r="B1" t="s">
        <v>2</v>
      </c>
      <c r="C1" t="s">
        <v>1</v>
      </c>
    </row>
    <row r="2" spans="1:3">
      <c r="A2">
        <v>350</v>
      </c>
      <c r="B2">
        <f>A2/180*3.1415926535</f>
        <v>6.1086523818055554</v>
      </c>
      <c r="C2">
        <f>10000*TAN(B2/4)/(2*5*3.141592653579)</f>
        <v>7290.4949976239232</v>
      </c>
    </row>
    <row r="3" spans="1:3">
      <c r="A3">
        <v>340</v>
      </c>
      <c r="B3">
        <f t="shared" ref="B3:B36" si="0">A3/180*3.1415926535</f>
        <v>5.9341194566111106</v>
      </c>
      <c r="C3">
        <f t="shared" ref="C3:C36" si="1">10000*TAN(B3/4)/(2*5*3.141592653579)</f>
        <v>3638.2986458023929</v>
      </c>
    </row>
    <row r="4" spans="1:3">
      <c r="A4">
        <v>330</v>
      </c>
      <c r="B4">
        <f t="shared" si="0"/>
        <v>5.7595865314166668</v>
      </c>
      <c r="C4">
        <f t="shared" si="1"/>
        <v>2417.8036263409917</v>
      </c>
    </row>
    <row r="5" spans="1:3">
      <c r="A5">
        <v>320</v>
      </c>
      <c r="B5">
        <f t="shared" si="0"/>
        <v>5.585053606222222</v>
      </c>
      <c r="C5">
        <f t="shared" si="1"/>
        <v>1805.2250701036357</v>
      </c>
    </row>
    <row r="6" spans="1:3">
      <c r="A6">
        <v>310</v>
      </c>
      <c r="B6">
        <f t="shared" si="0"/>
        <v>5.4105206810277782</v>
      </c>
      <c r="C6">
        <f t="shared" si="1"/>
        <v>1435.803110151166</v>
      </c>
    </row>
    <row r="7" spans="1:3">
      <c r="A7">
        <v>300</v>
      </c>
      <c r="B7">
        <f t="shared" si="0"/>
        <v>5.2359877558333334</v>
      </c>
      <c r="C7">
        <f t="shared" si="1"/>
        <v>1187.9486676156719</v>
      </c>
    </row>
    <row r="8" spans="1:3">
      <c r="A8">
        <v>290</v>
      </c>
      <c r="B8">
        <f t="shared" si="0"/>
        <v>5.0614548306388896</v>
      </c>
      <c r="C8">
        <f t="shared" si="1"/>
        <v>1009.5499804374914</v>
      </c>
    </row>
    <row r="9" spans="1:3">
      <c r="A9">
        <v>280</v>
      </c>
      <c r="B9">
        <f t="shared" si="0"/>
        <v>4.8869219054444448</v>
      </c>
      <c r="C9">
        <f t="shared" si="1"/>
        <v>874.54922458712042</v>
      </c>
    </row>
    <row r="10" spans="1:3">
      <c r="A10">
        <v>270</v>
      </c>
      <c r="B10">
        <f t="shared" si="0"/>
        <v>4.7123889802500001</v>
      </c>
      <c r="C10">
        <f t="shared" si="1"/>
        <v>768.46804419179489</v>
      </c>
    </row>
    <row r="11" spans="1:3">
      <c r="A11">
        <v>260</v>
      </c>
      <c r="B11">
        <f t="shared" si="0"/>
        <v>4.5378560550555553</v>
      </c>
      <c r="C11">
        <f t="shared" si="1"/>
        <v>682.61775373230614</v>
      </c>
    </row>
    <row r="12" spans="1:3">
      <c r="A12">
        <v>250</v>
      </c>
      <c r="B12">
        <f t="shared" si="0"/>
        <v>4.3633231298611106</v>
      </c>
      <c r="C12">
        <f t="shared" si="1"/>
        <v>611.46760215284166</v>
      </c>
    </row>
    <row r="13" spans="1:3">
      <c r="A13">
        <v>240</v>
      </c>
      <c r="B13">
        <f t="shared" si="0"/>
        <v>4.1887902046666667</v>
      </c>
      <c r="C13">
        <f t="shared" si="1"/>
        <v>551.32889538557674</v>
      </c>
    </row>
    <row r="14" spans="1:3">
      <c r="A14">
        <v>230</v>
      </c>
      <c r="B14">
        <f t="shared" si="0"/>
        <v>4.014257279472222</v>
      </c>
      <c r="C14">
        <f t="shared" si="1"/>
        <v>499.64643736669581</v>
      </c>
    </row>
    <row r="15" spans="1:3">
      <c r="A15">
        <v>220</v>
      </c>
      <c r="B15">
        <f t="shared" si="0"/>
        <v>3.8397243542777781</v>
      </c>
      <c r="C15">
        <f t="shared" si="1"/>
        <v>454.59362945470571</v>
      </c>
    </row>
    <row r="16" spans="1:3">
      <c r="A16">
        <v>210</v>
      </c>
      <c r="B16">
        <f t="shared" si="0"/>
        <v>3.6651914290833338</v>
      </c>
      <c r="C16">
        <f t="shared" si="1"/>
        <v>414.82952007984261</v>
      </c>
    </row>
    <row r="17" spans="1:3">
      <c r="A17">
        <v>200</v>
      </c>
      <c r="B17">
        <f t="shared" si="0"/>
        <v>3.4906585038888891</v>
      </c>
      <c r="C17">
        <f t="shared" si="1"/>
        <v>379.34695039987429</v>
      </c>
    </row>
    <row r="18" spans="1:3">
      <c r="A18">
        <v>190</v>
      </c>
      <c r="B18">
        <f t="shared" si="0"/>
        <v>3.3161255786944448</v>
      </c>
      <c r="C18">
        <f t="shared" si="1"/>
        <v>347.37428475143122</v>
      </c>
    </row>
    <row r="19" spans="1:3">
      <c r="A19">
        <v>180</v>
      </c>
      <c r="B19">
        <f t="shared" si="0"/>
        <v>3.1415926535000001</v>
      </c>
      <c r="C19">
        <f t="shared" si="1"/>
        <v>318.30988617059319</v>
      </c>
    </row>
    <row r="20" spans="1:3">
      <c r="A20">
        <v>170</v>
      </c>
      <c r="B20">
        <f t="shared" si="0"/>
        <v>2.9670597283055553</v>
      </c>
      <c r="C20">
        <f t="shared" si="1"/>
        <v>291.6772716967323</v>
      </c>
    </row>
    <row r="21" spans="1:3">
      <c r="A21">
        <v>160</v>
      </c>
      <c r="B21">
        <f t="shared" si="0"/>
        <v>2.792526803111111</v>
      </c>
      <c r="C21">
        <f t="shared" si="1"/>
        <v>267.0937080869947</v>
      </c>
    </row>
    <row r="22" spans="1:3">
      <c r="A22">
        <v>150</v>
      </c>
      <c r="B22">
        <f t="shared" si="0"/>
        <v>2.6179938779166667</v>
      </c>
      <c r="C22">
        <f t="shared" si="1"/>
        <v>244.24776620071228</v>
      </c>
    </row>
    <row r="23" spans="1:3">
      <c r="A23">
        <v>140</v>
      </c>
      <c r="B23">
        <f t="shared" si="0"/>
        <v>2.4434609527222224</v>
      </c>
      <c r="C23">
        <f t="shared" si="1"/>
        <v>222.88298178504826</v>
      </c>
    </row>
    <row r="24" spans="1:3">
      <c r="A24">
        <v>130</v>
      </c>
      <c r="B24">
        <f t="shared" si="0"/>
        <v>2.2689280275277777</v>
      </c>
      <c r="C24">
        <f t="shared" si="1"/>
        <v>202.78576220215254</v>
      </c>
    </row>
    <row r="25" spans="1:3">
      <c r="A25">
        <v>120</v>
      </c>
      <c r="B25">
        <f t="shared" si="0"/>
        <v>2.0943951023333334</v>
      </c>
      <c r="C25">
        <f t="shared" si="1"/>
        <v>183.77629846821048</v>
      </c>
    </row>
    <row r="26" spans="1:3">
      <c r="A26">
        <v>110</v>
      </c>
      <c r="B26">
        <f t="shared" si="0"/>
        <v>1.9198621771388891</v>
      </c>
      <c r="C26">
        <f t="shared" si="1"/>
        <v>165.70163860717724</v>
      </c>
    </row>
    <row r="27" spans="1:3">
      <c r="A27">
        <v>100</v>
      </c>
      <c r="B27">
        <f t="shared" si="0"/>
        <v>1.7453292519444445</v>
      </c>
      <c r="C27">
        <f t="shared" si="1"/>
        <v>148.4303375896246</v>
      </c>
    </row>
    <row r="28" spans="1:3">
      <c r="A28">
        <v>90</v>
      </c>
      <c r="B28">
        <f t="shared" si="0"/>
        <v>1.57079632675</v>
      </c>
      <c r="C28">
        <f t="shared" si="1"/>
        <v>131.84827189102961</v>
      </c>
    </row>
    <row r="29" spans="1:3">
      <c r="A29">
        <v>80</v>
      </c>
      <c r="B29">
        <f t="shared" si="0"/>
        <v>1.3962634015555555</v>
      </c>
      <c r="C29">
        <f t="shared" si="1"/>
        <v>115.85532384036402</v>
      </c>
    </row>
    <row r="30" spans="1:3">
      <c r="A30">
        <v>70</v>
      </c>
      <c r="B30">
        <f t="shared" si="0"/>
        <v>1.2217304763611112</v>
      </c>
      <c r="C30">
        <f t="shared" si="1"/>
        <v>100.36272159924603</v>
      </c>
    </row>
    <row r="31" spans="1:3">
      <c r="A31">
        <v>60</v>
      </c>
      <c r="B31">
        <f t="shared" si="0"/>
        <v>1.0471975511666667</v>
      </c>
      <c r="C31">
        <f t="shared" si="1"/>
        <v>85.290876943529469</v>
      </c>
    </row>
    <row r="32" spans="1:3">
      <c r="A32">
        <v>50</v>
      </c>
      <c r="B32">
        <f t="shared" si="0"/>
        <v>0.87266462597222227</v>
      </c>
      <c r="C32">
        <f t="shared" si="1"/>
        <v>70.56760283158809</v>
      </c>
    </row>
    <row r="33" spans="1:3">
      <c r="A33">
        <v>40</v>
      </c>
      <c r="B33">
        <f t="shared" si="0"/>
        <v>0.69813170077777775</v>
      </c>
      <c r="C33">
        <f t="shared" si="1"/>
        <v>56.12662115899851</v>
      </c>
    </row>
    <row r="34" spans="1:3">
      <c r="A34">
        <v>30</v>
      </c>
      <c r="B34">
        <f t="shared" si="0"/>
        <v>0.52359877558333334</v>
      </c>
      <c r="C34">
        <f t="shared" si="1"/>
        <v>41.90629152178817</v>
      </c>
    </row>
    <row r="35" spans="1:3">
      <c r="A35">
        <v>20</v>
      </c>
      <c r="B35">
        <f t="shared" si="0"/>
        <v>0.34906585038888888</v>
      </c>
      <c r="C35">
        <f t="shared" si="1"/>
        <v>27.848506528604478</v>
      </c>
    </row>
    <row r="36" spans="1:3">
      <c r="A36">
        <v>10</v>
      </c>
      <c r="B36">
        <f t="shared" si="0"/>
        <v>0.17453292519444444</v>
      </c>
      <c r="C36">
        <f t="shared" si="1"/>
        <v>13.897709767535474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1"/>
  <sheetViews>
    <sheetView zoomScale="85" zoomScaleNormal="85" workbookViewId="0">
      <selection activeCell="O25" sqref="O25"/>
    </sheetView>
  </sheetViews>
  <sheetFormatPr defaultRowHeight="15"/>
  <sheetData>
    <row r="1" spans="2:18">
      <c r="B1" s="1" t="s">
        <v>6</v>
      </c>
      <c r="C1" s="1"/>
      <c r="E1" s="1" t="s">
        <v>7</v>
      </c>
      <c r="F1" s="1"/>
      <c r="H1" s="1" t="s">
        <v>8</v>
      </c>
      <c r="I1" s="1"/>
      <c r="K1" s="1" t="s">
        <v>9</v>
      </c>
      <c r="L1" s="1"/>
      <c r="N1" s="1" t="s">
        <v>10</v>
      </c>
      <c r="O1" s="1"/>
      <c r="Q1" s="1" t="s">
        <v>11</v>
      </c>
      <c r="R1" s="1"/>
    </row>
    <row r="2" spans="2:18">
      <c r="B2" t="s">
        <v>3</v>
      </c>
      <c r="C2" t="s">
        <v>4</v>
      </c>
      <c r="E2" t="s">
        <v>3</v>
      </c>
      <c r="F2" t="s">
        <v>4</v>
      </c>
      <c r="H2" t="s">
        <v>3</v>
      </c>
      <c r="I2" t="s">
        <v>4</v>
      </c>
      <c r="K2" t="s">
        <v>3</v>
      </c>
      <c r="L2" t="s">
        <v>4</v>
      </c>
      <c r="N2" t="s">
        <v>3</v>
      </c>
      <c r="O2" t="s">
        <v>4</v>
      </c>
      <c r="Q2" t="s">
        <v>3</v>
      </c>
      <c r="R2" t="s">
        <v>4</v>
      </c>
    </row>
    <row r="3" spans="2:18">
      <c r="B3">
        <v>0.2</v>
      </c>
      <c r="C3">
        <v>0.47</v>
      </c>
      <c r="E3">
        <v>0.2</v>
      </c>
      <c r="F3">
        <v>0.41</v>
      </c>
      <c r="H3">
        <v>0.2</v>
      </c>
      <c r="I3">
        <v>0.36</v>
      </c>
      <c r="K3">
        <v>0.2</v>
      </c>
      <c r="L3">
        <v>0.3</v>
      </c>
      <c r="N3">
        <v>0.2</v>
      </c>
      <c r="O3">
        <v>0.25</v>
      </c>
      <c r="Q3">
        <v>0.2</v>
      </c>
      <c r="R3">
        <v>0.2</v>
      </c>
    </row>
    <row r="4" spans="2:18">
      <c r="B4">
        <v>0.4</v>
      </c>
      <c r="C4">
        <v>0.88</v>
      </c>
      <c r="E4">
        <v>0.4</v>
      </c>
      <c r="F4">
        <v>0.77</v>
      </c>
      <c r="H4">
        <v>0.4</v>
      </c>
      <c r="I4">
        <v>0.66</v>
      </c>
      <c r="K4">
        <v>0.4</v>
      </c>
      <c r="L4">
        <v>0.56000000000000005</v>
      </c>
      <c r="N4">
        <v>0.4</v>
      </c>
      <c r="O4">
        <v>0.45</v>
      </c>
      <c r="Q4">
        <v>0.4</v>
      </c>
      <c r="R4">
        <v>0.34</v>
      </c>
    </row>
    <row r="5" spans="2:18">
      <c r="B5">
        <v>0.60000000000000009</v>
      </c>
      <c r="C5">
        <v>1.22</v>
      </c>
      <c r="E5">
        <v>0.60000000000000009</v>
      </c>
      <c r="F5">
        <v>1.07</v>
      </c>
      <c r="H5">
        <v>0.60000000000000009</v>
      </c>
      <c r="I5">
        <v>0.91</v>
      </c>
      <c r="K5">
        <v>0.60000000000000009</v>
      </c>
      <c r="L5">
        <v>0.75</v>
      </c>
      <c r="N5">
        <v>0.60000000000000009</v>
      </c>
      <c r="O5">
        <v>0.6</v>
      </c>
      <c r="Q5">
        <v>0.60000000000000009</v>
      </c>
      <c r="R5">
        <v>0.44</v>
      </c>
    </row>
    <row r="6" spans="2:18">
      <c r="B6">
        <v>0.8</v>
      </c>
      <c r="C6">
        <v>1.52</v>
      </c>
      <c r="E6">
        <v>0.8</v>
      </c>
      <c r="F6">
        <v>1.32</v>
      </c>
      <c r="H6">
        <v>0.8</v>
      </c>
      <c r="I6">
        <v>1.1100000000000001</v>
      </c>
      <c r="K6">
        <v>0.8</v>
      </c>
      <c r="L6">
        <v>0.91</v>
      </c>
      <c r="N6">
        <v>0.8</v>
      </c>
      <c r="O6">
        <v>0.69</v>
      </c>
      <c r="Q6">
        <v>0.8</v>
      </c>
      <c r="R6">
        <v>0.49</v>
      </c>
    </row>
    <row r="7" spans="2:18">
      <c r="B7">
        <v>1</v>
      </c>
      <c r="C7">
        <v>1.78</v>
      </c>
      <c r="E7">
        <v>1</v>
      </c>
      <c r="F7">
        <v>1.51</v>
      </c>
      <c r="H7">
        <v>1</v>
      </c>
      <c r="I7">
        <v>1.26</v>
      </c>
      <c r="K7">
        <v>1</v>
      </c>
      <c r="L7">
        <v>1.01</v>
      </c>
      <c r="N7">
        <v>1</v>
      </c>
      <c r="O7">
        <v>0.75</v>
      </c>
      <c r="Q7">
        <v>1</v>
      </c>
      <c r="R7">
        <v>0.52</v>
      </c>
    </row>
    <row r="8" spans="2:18">
      <c r="B8">
        <v>1.2</v>
      </c>
      <c r="C8">
        <v>1.97</v>
      </c>
      <c r="E8">
        <v>1.2</v>
      </c>
      <c r="F8">
        <v>1.66</v>
      </c>
      <c r="H8">
        <v>1.2</v>
      </c>
      <c r="I8">
        <v>1.36</v>
      </c>
      <c r="K8">
        <v>1.2</v>
      </c>
      <c r="L8">
        <v>1.07</v>
      </c>
      <c r="N8">
        <v>1.2</v>
      </c>
      <c r="O8">
        <v>0.78</v>
      </c>
      <c r="Q8">
        <v>1.2</v>
      </c>
      <c r="R8">
        <v>0.53</v>
      </c>
    </row>
    <row r="9" spans="2:18">
      <c r="B9">
        <v>1.4000000000000001</v>
      </c>
      <c r="C9">
        <v>2.13</v>
      </c>
      <c r="E9">
        <v>1.4000000000000001</v>
      </c>
      <c r="F9">
        <v>1.77</v>
      </c>
      <c r="H9">
        <v>1.4000000000000001</v>
      </c>
      <c r="I9">
        <v>1.43</v>
      </c>
      <c r="K9">
        <v>1.4000000000000001</v>
      </c>
      <c r="L9">
        <v>1.1100000000000001</v>
      </c>
      <c r="N9">
        <v>1.4000000000000001</v>
      </c>
      <c r="O9">
        <v>0.8</v>
      </c>
      <c r="Q9">
        <v>1.4000000000000001</v>
      </c>
      <c r="R9">
        <v>0.54</v>
      </c>
    </row>
    <row r="10" spans="2:18">
      <c r="B10">
        <v>1.6</v>
      </c>
      <c r="C10">
        <v>2.2400000000000002</v>
      </c>
      <c r="E10">
        <v>1.6</v>
      </c>
      <c r="F10">
        <v>1.85</v>
      </c>
      <c r="H10">
        <v>1.6</v>
      </c>
      <c r="I10">
        <v>1.48</v>
      </c>
      <c r="K10">
        <v>1.6</v>
      </c>
      <c r="L10">
        <v>1.1399999999999999</v>
      </c>
      <c r="N10">
        <v>1.6</v>
      </c>
      <c r="O10">
        <v>0.82</v>
      </c>
      <c r="Q10">
        <v>1.6</v>
      </c>
      <c r="R10">
        <v>0.54</v>
      </c>
    </row>
    <row r="11" spans="2:18">
      <c r="B11">
        <v>1.8</v>
      </c>
      <c r="C11">
        <v>2.3199999999999998</v>
      </c>
      <c r="E11">
        <v>1.8</v>
      </c>
      <c r="F11">
        <v>1.9</v>
      </c>
      <c r="H11">
        <v>1.8</v>
      </c>
      <c r="I11">
        <v>1.51</v>
      </c>
      <c r="K11">
        <v>1.8</v>
      </c>
      <c r="L11">
        <v>1.1599999999999999</v>
      </c>
      <c r="N11">
        <v>1.8</v>
      </c>
      <c r="O11">
        <v>0.83</v>
      </c>
      <c r="Q11">
        <v>1.8</v>
      </c>
      <c r="R11">
        <v>0.54</v>
      </c>
    </row>
    <row r="12" spans="2:18">
      <c r="B12">
        <v>2</v>
      </c>
      <c r="C12">
        <v>2.37</v>
      </c>
      <c r="E12">
        <v>2</v>
      </c>
      <c r="F12">
        <v>1.93</v>
      </c>
      <c r="H12">
        <v>2</v>
      </c>
      <c r="I12">
        <v>1.53</v>
      </c>
      <c r="K12">
        <v>2</v>
      </c>
      <c r="L12">
        <v>1.17</v>
      </c>
      <c r="N12">
        <v>2</v>
      </c>
      <c r="O12">
        <v>0.84</v>
      </c>
      <c r="Q12">
        <v>2</v>
      </c>
      <c r="R12">
        <v>0.54</v>
      </c>
    </row>
    <row r="13" spans="2:18">
      <c r="B13">
        <v>2.2000000000000002</v>
      </c>
      <c r="C13">
        <v>2.41</v>
      </c>
      <c r="E13">
        <v>2.2000000000000002</v>
      </c>
      <c r="F13">
        <v>1.95</v>
      </c>
      <c r="H13">
        <v>2.2000000000000002</v>
      </c>
      <c r="I13">
        <v>1.55</v>
      </c>
      <c r="K13">
        <v>2.2000000000000002</v>
      </c>
      <c r="L13">
        <v>1.18</v>
      </c>
      <c r="N13">
        <v>2.2000000000000002</v>
      </c>
      <c r="O13">
        <v>0.84</v>
      </c>
      <c r="Q13">
        <v>2.2000000000000002</v>
      </c>
      <c r="R13">
        <v>0.54</v>
      </c>
    </row>
    <row r="14" spans="2:18">
      <c r="B14">
        <v>2.4000000000000004</v>
      </c>
      <c r="C14">
        <v>2.41</v>
      </c>
      <c r="E14">
        <v>2.4000000000000004</v>
      </c>
      <c r="F14">
        <v>1.95</v>
      </c>
      <c r="H14">
        <v>2.4000000000000004</v>
      </c>
      <c r="I14">
        <v>1.55</v>
      </c>
      <c r="K14">
        <v>2.4000000000000004</v>
      </c>
      <c r="L14">
        <v>1.18</v>
      </c>
      <c r="N14">
        <v>2.4000000000000004</v>
      </c>
      <c r="O14">
        <v>0.84</v>
      </c>
      <c r="Q14">
        <v>2.4000000000000004</v>
      </c>
      <c r="R14">
        <v>0.54</v>
      </c>
    </row>
    <row r="15" spans="2:18">
      <c r="B15">
        <v>2.6000000000000005</v>
      </c>
      <c r="C15">
        <v>2.42</v>
      </c>
      <c r="E15">
        <v>2.6000000000000005</v>
      </c>
      <c r="F15">
        <v>1.96</v>
      </c>
      <c r="H15">
        <v>2.6000000000000005</v>
      </c>
      <c r="I15">
        <v>1.55</v>
      </c>
      <c r="K15">
        <v>2.6000000000000005</v>
      </c>
      <c r="L15">
        <v>1.18</v>
      </c>
      <c r="N15">
        <v>2.6000000000000005</v>
      </c>
      <c r="O15">
        <v>0.84</v>
      </c>
      <c r="Q15">
        <v>2.6000000000000005</v>
      </c>
      <c r="R15">
        <v>0.54</v>
      </c>
    </row>
    <row r="17" spans="1:2">
      <c r="A17" t="s">
        <v>5</v>
      </c>
    </row>
    <row r="18" spans="1:2">
      <c r="B18">
        <f>1000/1.875</f>
        <v>533.33333333333337</v>
      </c>
    </row>
    <row r="21" spans="1:2">
      <c r="B21">
        <f>1000/0.6</f>
        <v>1666.6666666666667</v>
      </c>
    </row>
  </sheetData>
  <mergeCells count="6">
    <mergeCell ref="Q1:R1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0"/>
  <sheetViews>
    <sheetView tabSelected="1" topLeftCell="C1" zoomScale="85" zoomScaleNormal="85" workbookViewId="0">
      <selection activeCell="G3" sqref="G3:G16"/>
    </sheetView>
  </sheetViews>
  <sheetFormatPr defaultRowHeight="15"/>
  <cols>
    <col min="1" max="1" width="38.140625" bestFit="1" customWidth="1"/>
    <col min="2" max="2" width="14.42578125" bestFit="1" customWidth="1"/>
    <col min="5" max="5" width="8.5703125" bestFit="1" customWidth="1"/>
    <col min="7" max="7" width="51.85546875" bestFit="1" customWidth="1"/>
  </cols>
  <sheetData>
    <row r="1" spans="1:11">
      <c r="B1" t="s">
        <v>12</v>
      </c>
      <c r="C1" t="s">
        <v>14</v>
      </c>
      <c r="D1" t="s">
        <v>13</v>
      </c>
      <c r="G1" t="str">
        <f>CONCATENATE(B1, " &amp; ", C1, " &amp; ",  I1, " \\")</f>
        <v>$V_{GS}$ (in V) &amp; $R_{DS}$ (in $\Omega$) &amp; 2DEL \\</v>
      </c>
      <c r="I1" t="s">
        <v>19</v>
      </c>
      <c r="J1" t="s">
        <v>20</v>
      </c>
      <c r="K1" t="s">
        <v>21</v>
      </c>
    </row>
    <row r="2" spans="1:11">
      <c r="A2" t="s">
        <v>18</v>
      </c>
      <c r="B2">
        <v>0.8</v>
      </c>
      <c r="C2">
        <v>-23.84</v>
      </c>
      <c r="F2">
        <v>204</v>
      </c>
      <c r="G2" t="str">
        <f t="shared" ref="G2:G15" si="0">CONCATENATE(B2, " &amp; ", C2, " &amp; ",  I2, " \\")</f>
        <v>0.8 &amp; -23.84 &amp; -1.717 \\</v>
      </c>
      <c r="I2">
        <f>ROUNDUP(4*ATAN(2*PI()*5000*C2*0.00000001)*180/PI(),3)</f>
        <v>-1.7169999999999999</v>
      </c>
      <c r="J2">
        <f>ROUNDUP(6*ATAN(2*PI()*5000*C2*0.00000001)*180/PI(),3)</f>
        <v>-2.5749999999999997</v>
      </c>
      <c r="K2">
        <f>ROUNDUP(2*ATAN(2*PI()*5000*C2*0.00000001)*180/PI(),3)</f>
        <v>-0.85899999999999999</v>
      </c>
    </row>
    <row r="3" spans="1:11">
      <c r="B3">
        <v>0.6</v>
      </c>
      <c r="C3">
        <v>179.90899999999999</v>
      </c>
      <c r="G3" t="str">
        <f t="shared" si="0"/>
        <v>0.6 &amp; 179.909 &amp; 12.94 \\</v>
      </c>
      <c r="I3">
        <f t="shared" ref="I3:K16" si="1">ROUNDUP(4*ATAN(2*PI()*5000*C3*0.00000001)*180/PI(),3)</f>
        <v>12.94</v>
      </c>
      <c r="J3">
        <f t="shared" ref="J3:J15" si="2">ROUNDUP(6*ATAN(2*PI()*5000*C3*0.00000001)*180/PI(),3)</f>
        <v>19.41</v>
      </c>
      <c r="K3">
        <f t="shared" ref="K3:K16" si="3">ROUNDUP(2*ATAN(2*PI()*5000*C3*0.00000001)*180/PI(),3)</f>
        <v>6.4700000000000006</v>
      </c>
    </row>
    <row r="4" spans="1:11">
      <c r="B4">
        <v>0.4</v>
      </c>
      <c r="C4">
        <v>193.15100000000001</v>
      </c>
      <c r="G4" t="str">
        <f t="shared" si="0"/>
        <v>0.4 &amp; 193.151 &amp; 13.89 \\</v>
      </c>
      <c r="I4">
        <f t="shared" si="1"/>
        <v>13.889999999999999</v>
      </c>
      <c r="J4">
        <f t="shared" si="2"/>
        <v>20.835000000000001</v>
      </c>
      <c r="K4">
        <f t="shared" si="3"/>
        <v>6.9450000000000003</v>
      </c>
    </row>
    <row r="5" spans="1:11">
      <c r="B5">
        <v>0.2</v>
      </c>
      <c r="C5">
        <v>213.779</v>
      </c>
      <c r="G5" t="str">
        <f t="shared" si="0"/>
        <v>0.2 &amp; 213.779 &amp; 15.37 \\</v>
      </c>
      <c r="I5">
        <f t="shared" si="1"/>
        <v>15.37</v>
      </c>
      <c r="J5">
        <f t="shared" si="2"/>
        <v>23.054000000000002</v>
      </c>
      <c r="K5">
        <f t="shared" si="3"/>
        <v>7.6850000000000005</v>
      </c>
    </row>
    <row r="6" spans="1:11">
      <c r="B6">
        <v>0.1</v>
      </c>
      <c r="C6">
        <v>215.29499999999999</v>
      </c>
      <c r="G6" t="str">
        <f t="shared" si="0"/>
        <v>0.1 &amp; 215.295 &amp; 15.478 \\</v>
      </c>
      <c r="I6">
        <f t="shared" si="1"/>
        <v>15.478</v>
      </c>
      <c r="J6">
        <f t="shared" si="2"/>
        <v>23.217000000000002</v>
      </c>
      <c r="K6">
        <f t="shared" si="3"/>
        <v>7.7390000000000008</v>
      </c>
    </row>
    <row r="7" spans="1:11">
      <c r="B7">
        <v>0</v>
      </c>
      <c r="C7">
        <v>223.37899999999999</v>
      </c>
      <c r="G7" t="str">
        <f t="shared" si="0"/>
        <v>0 &amp; 223.379 &amp; 16.057 \\</v>
      </c>
      <c r="I7">
        <f t="shared" si="1"/>
        <v>16.057000000000002</v>
      </c>
      <c r="J7">
        <f t="shared" si="2"/>
        <v>24.086000000000002</v>
      </c>
      <c r="K7">
        <f t="shared" si="3"/>
        <v>8.0289999999999999</v>
      </c>
    </row>
    <row r="8" spans="1:11">
      <c r="B8">
        <v>-0.4</v>
      </c>
      <c r="C8">
        <v>275.42200000000003</v>
      </c>
      <c r="G8" t="str">
        <f t="shared" si="0"/>
        <v>-0.4 &amp; 275.422 &amp; 19.782 \\</v>
      </c>
      <c r="I8">
        <f t="shared" si="1"/>
        <v>19.782</v>
      </c>
      <c r="J8">
        <f t="shared" si="2"/>
        <v>29.672000000000001</v>
      </c>
      <c r="K8">
        <f t="shared" si="3"/>
        <v>9.891</v>
      </c>
    </row>
    <row r="9" spans="1:11">
      <c r="B9">
        <v>-0.8</v>
      </c>
      <c r="C9">
        <v>318.90800000000002</v>
      </c>
      <c r="G9" t="str">
        <f t="shared" si="0"/>
        <v>-0.8 &amp; 318.908 &amp; 22.886 \\</v>
      </c>
      <c r="I9">
        <f t="shared" si="1"/>
        <v>22.886000000000003</v>
      </c>
      <c r="J9">
        <f t="shared" si="2"/>
        <v>34.327999999999996</v>
      </c>
      <c r="K9">
        <f t="shared" si="3"/>
        <v>11.443</v>
      </c>
    </row>
    <row r="10" spans="1:11">
      <c r="B10">
        <v>-1.2000000000000002</v>
      </c>
      <c r="C10">
        <v>460.74</v>
      </c>
      <c r="G10" t="str">
        <f t="shared" si="0"/>
        <v>-1.2 &amp; 460.74 &amp; 32.945 \\</v>
      </c>
      <c r="I10">
        <f t="shared" si="1"/>
        <v>32.945</v>
      </c>
      <c r="J10">
        <f t="shared" si="2"/>
        <v>49.416999999999994</v>
      </c>
      <c r="K10">
        <f t="shared" si="3"/>
        <v>16.473000000000003</v>
      </c>
    </row>
    <row r="11" spans="1:11">
      <c r="B11">
        <v>-1.6</v>
      </c>
      <c r="C11">
        <v>759.69</v>
      </c>
      <c r="G11" t="str">
        <f t="shared" si="0"/>
        <v>-1.6 &amp; 759.69 &amp; 53.694 \\</v>
      </c>
      <c r="I11">
        <f t="shared" si="1"/>
        <v>53.693999999999996</v>
      </c>
      <c r="J11">
        <f t="shared" si="2"/>
        <v>80.540000000000006</v>
      </c>
      <c r="K11">
        <f t="shared" si="3"/>
        <v>26.847000000000001</v>
      </c>
    </row>
    <row r="12" spans="1:11">
      <c r="B12">
        <v>-2</v>
      </c>
      <c r="C12">
        <v>2268.98</v>
      </c>
      <c r="D12">
        <v>288889</v>
      </c>
      <c r="G12" t="str">
        <f t="shared" si="0"/>
        <v>-2 &amp; 2268.98 &amp; 141.929 \\</v>
      </c>
      <c r="I12">
        <f t="shared" si="1"/>
        <v>141.929</v>
      </c>
      <c r="J12">
        <f t="shared" si="2"/>
        <v>212.893</v>
      </c>
      <c r="K12">
        <f t="shared" si="3"/>
        <v>70.965000000000003</v>
      </c>
    </row>
    <row r="13" spans="1:11">
      <c r="A13" t="s">
        <v>15</v>
      </c>
      <c r="B13">
        <v>-2.1</v>
      </c>
      <c r="C13">
        <v>2599.9</v>
      </c>
      <c r="D13">
        <v>728378</v>
      </c>
      <c r="G13" t="str">
        <f t="shared" si="0"/>
        <v>-2.1 &amp; 2599.9 &amp; 156.966 \\</v>
      </c>
      <c r="I13">
        <f t="shared" si="1"/>
        <v>156.96600000000001</v>
      </c>
      <c r="J13">
        <f t="shared" si="2"/>
        <v>235.44900000000001</v>
      </c>
      <c r="K13">
        <f t="shared" si="3"/>
        <v>78.483000000000004</v>
      </c>
    </row>
    <row r="14" spans="1:11">
      <c r="A14" t="s">
        <v>17</v>
      </c>
      <c r="B14">
        <v>-2.2000000000000002</v>
      </c>
      <c r="C14">
        <v>4481.55</v>
      </c>
      <c r="D14" s="2">
        <v>3070000</v>
      </c>
      <c r="E14">
        <v>4714.1899999999996</v>
      </c>
      <c r="G14" t="str">
        <f t="shared" si="0"/>
        <v>-2.2 &amp; 4481.55 &amp; 218.461 \\</v>
      </c>
      <c r="I14">
        <f t="shared" si="1"/>
        <v>218.46100000000001</v>
      </c>
      <c r="J14">
        <f t="shared" si="2"/>
        <v>327.69099999999997</v>
      </c>
      <c r="K14">
        <f t="shared" si="3"/>
        <v>109.23100000000001</v>
      </c>
    </row>
    <row r="15" spans="1:11">
      <c r="B15">
        <v>-2.2400000000000002</v>
      </c>
      <c r="C15">
        <v>8554.52</v>
      </c>
      <c r="D15" s="2"/>
      <c r="G15" t="str">
        <f t="shared" si="0"/>
        <v>-2.24 &amp; 8554.52 &amp; 278.36 \\</v>
      </c>
      <c r="I15">
        <f t="shared" si="1"/>
        <v>278.35999999999996</v>
      </c>
      <c r="J15">
        <f t="shared" si="2"/>
        <v>417.53999999999996</v>
      </c>
      <c r="K15">
        <f t="shared" si="3"/>
        <v>139.18</v>
      </c>
    </row>
    <row r="16" spans="1:11">
      <c r="A16" t="s">
        <v>16</v>
      </c>
      <c r="B16">
        <v>-2.2999999999999998</v>
      </c>
      <c r="C16">
        <v>232627</v>
      </c>
      <c r="D16" s="2">
        <v>301500000</v>
      </c>
      <c r="E16" s="2"/>
      <c r="F16">
        <v>843.17100000000005</v>
      </c>
      <c r="G16" t="str">
        <f>CONCATENATE(B16, " &amp; ", C16, " &amp; ",  I16, " \\")</f>
        <v>-2.3 &amp; 232627 &amp; 356.865 \\</v>
      </c>
      <c r="I16">
        <f t="shared" si="1"/>
        <v>356.86499999999995</v>
      </c>
      <c r="K16">
        <f t="shared" si="3"/>
        <v>178.43299999999999</v>
      </c>
    </row>
    <row r="17" spans="2:6">
      <c r="B17">
        <v>-2.4</v>
      </c>
      <c r="C17" s="2">
        <v>997000000000</v>
      </c>
      <c r="F17">
        <v>981</v>
      </c>
    </row>
    <row r="18" spans="2:6">
      <c r="B18">
        <v>-2.6</v>
      </c>
      <c r="F18">
        <v>1019.62</v>
      </c>
    </row>
    <row r="19" spans="2:6">
      <c r="B19">
        <v>-3</v>
      </c>
    </row>
    <row r="20" spans="2:6">
      <c r="F20">
        <v>1043.82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Practical IV</vt:lpstr>
      <vt:lpstr>Simulation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2018-04-03T10:47:42Z</dcterms:created>
  <dcterms:modified xsi:type="dcterms:W3CDTF">2018-04-08T14:44:04Z</dcterms:modified>
</cp:coreProperties>
</file>