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NT\COM\data\in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Hoja1!$A$1:$R$844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4" i="1" l="1"/>
  <c r="M842" i="1"/>
  <c r="M840" i="1"/>
  <c r="P840" i="1" s="1"/>
  <c r="M838" i="1"/>
  <c r="M836" i="1"/>
  <c r="M835" i="1"/>
  <c r="M834" i="1"/>
  <c r="M833" i="1"/>
  <c r="M828" i="1"/>
  <c r="M826" i="1"/>
  <c r="O826" i="1" s="1"/>
  <c r="M824" i="1"/>
  <c r="M822" i="1"/>
  <c r="M821" i="1"/>
  <c r="M820" i="1"/>
  <c r="M819" i="1"/>
  <c r="P819" i="1" s="1"/>
  <c r="M818" i="1"/>
  <c r="M812" i="1"/>
  <c r="M811" i="1"/>
  <c r="M808" i="1"/>
  <c r="M807" i="1"/>
  <c r="M806" i="1"/>
  <c r="P806" i="1" s="1"/>
  <c r="M805" i="1"/>
  <c r="M804" i="1"/>
  <c r="P804" i="1" s="1"/>
  <c r="M803" i="1"/>
  <c r="P803" i="1" s="1"/>
  <c r="M802" i="1"/>
  <c r="M801" i="1"/>
  <c r="M800" i="1"/>
  <c r="P800" i="1" s="1"/>
  <c r="M798" i="1"/>
  <c r="P798" i="1" s="1"/>
  <c r="M797" i="1"/>
  <c r="M796" i="1"/>
  <c r="M795" i="1"/>
  <c r="P795" i="1" s="1"/>
  <c r="M793" i="1"/>
  <c r="P793" i="1" s="1"/>
  <c r="M792" i="1"/>
  <c r="P792" i="1" s="1"/>
  <c r="M791" i="1"/>
  <c r="M790" i="1"/>
  <c r="P790" i="1" s="1"/>
  <c r="M784" i="1"/>
  <c r="P784" i="1" s="1"/>
  <c r="M783" i="1"/>
  <c r="P783" i="1" s="1"/>
  <c r="M782" i="1"/>
  <c r="M781" i="1"/>
  <c r="M779" i="1"/>
  <c r="N779" i="1" s="1"/>
  <c r="M778" i="1"/>
  <c r="P778" i="1" s="1"/>
  <c r="M777" i="1"/>
  <c r="P777" i="1" s="1"/>
  <c r="M776" i="1"/>
  <c r="M775" i="1"/>
  <c r="M774" i="1"/>
  <c r="M773" i="1"/>
  <c r="M772" i="1"/>
  <c r="M771" i="1"/>
  <c r="P771" i="1" s="1"/>
  <c r="M770" i="1"/>
  <c r="M767" i="1"/>
  <c r="P767" i="1" s="1"/>
  <c r="M766" i="1"/>
  <c r="M765" i="1"/>
  <c r="P765" i="1" s="1"/>
  <c r="M764" i="1"/>
  <c r="P764" i="1" s="1"/>
  <c r="M763" i="1"/>
  <c r="M762" i="1"/>
  <c r="P762" i="1" s="1"/>
  <c r="M761" i="1"/>
  <c r="M760" i="1"/>
  <c r="M759" i="1"/>
  <c r="M758" i="1"/>
  <c r="P758" i="1" s="1"/>
  <c r="M757" i="1"/>
  <c r="M756" i="1"/>
  <c r="P756" i="1" s="1"/>
  <c r="M755" i="1"/>
  <c r="M754" i="1"/>
  <c r="M753" i="1"/>
  <c r="M752" i="1"/>
  <c r="P752" i="1" s="1"/>
  <c r="M751" i="1"/>
  <c r="M750" i="1"/>
  <c r="P750" i="1" s="1"/>
  <c r="M749" i="1"/>
  <c r="M747" i="1"/>
  <c r="P747" i="1" s="1"/>
  <c r="M745" i="1"/>
  <c r="M744" i="1"/>
  <c r="P744" i="1" s="1"/>
  <c r="M743" i="1"/>
  <c r="P743" i="1" s="1"/>
  <c r="M739" i="1"/>
  <c r="P739" i="1" s="1"/>
  <c r="M733" i="1"/>
  <c r="N733" i="1" s="1"/>
  <c r="M730" i="1"/>
  <c r="M728" i="1"/>
  <c r="O728" i="1" s="1"/>
  <c r="M727" i="1"/>
  <c r="M726" i="1"/>
  <c r="M723" i="1"/>
  <c r="M721" i="1"/>
  <c r="M718" i="1"/>
  <c r="M716" i="1"/>
  <c r="M715" i="1"/>
  <c r="P715" i="1" s="1"/>
  <c r="M714" i="1"/>
  <c r="P714" i="1" s="1"/>
  <c r="M712" i="1"/>
  <c r="M711" i="1"/>
  <c r="P711" i="1" s="1"/>
  <c r="M705" i="1"/>
  <c r="M700" i="1"/>
  <c r="M695" i="1"/>
  <c r="M692" i="1"/>
  <c r="P692" i="1" s="1"/>
  <c r="M691" i="1"/>
  <c r="M686" i="1"/>
  <c r="M685" i="1"/>
  <c r="M682" i="1"/>
  <c r="M681" i="1"/>
  <c r="M680" i="1"/>
  <c r="M676" i="1"/>
  <c r="M673" i="1"/>
  <c r="P673" i="1" s="1"/>
  <c r="M671" i="1"/>
  <c r="M670" i="1"/>
  <c r="P670" i="1" s="1"/>
  <c r="M668" i="1"/>
  <c r="M664" i="1"/>
  <c r="N664" i="1" s="1"/>
  <c r="M657" i="1"/>
  <c r="M653" i="1"/>
  <c r="N653" i="1" s="1"/>
  <c r="M646" i="1"/>
  <c r="M644" i="1"/>
  <c r="M641" i="1"/>
  <c r="M639" i="1"/>
  <c r="M638" i="1"/>
  <c r="P638" i="1" s="1"/>
  <c r="M637" i="1"/>
  <c r="M635" i="1"/>
  <c r="P635" i="1" s="1"/>
  <c r="M630" i="1"/>
  <c r="M627" i="1"/>
  <c r="M625" i="1"/>
  <c r="P625" i="1" s="1"/>
  <c r="M623" i="1"/>
  <c r="M622" i="1"/>
  <c r="M621" i="1"/>
  <c r="P621" i="1" s="1"/>
  <c r="M620" i="1"/>
  <c r="M619" i="1"/>
  <c r="M618" i="1"/>
  <c r="M617" i="1"/>
  <c r="M615" i="1"/>
  <c r="P615" i="1" s="1"/>
  <c r="M613" i="1"/>
  <c r="M612" i="1"/>
  <c r="M609" i="1"/>
  <c r="P609" i="1" s="1"/>
  <c r="M608" i="1"/>
  <c r="M607" i="1"/>
  <c r="P607" i="1" s="1"/>
  <c r="M606" i="1"/>
  <c r="M604" i="1"/>
  <c r="P604" i="1" s="1"/>
  <c r="M603" i="1"/>
  <c r="N603" i="1" s="1"/>
  <c r="M602" i="1"/>
  <c r="M600" i="1"/>
  <c r="P600" i="1" s="1"/>
  <c r="M599" i="1"/>
  <c r="M598" i="1"/>
  <c r="P598" i="1" s="1"/>
  <c r="M597" i="1"/>
  <c r="P597" i="1" s="1"/>
  <c r="M596" i="1"/>
  <c r="M595" i="1"/>
  <c r="N595" i="1" s="1"/>
  <c r="M594" i="1"/>
  <c r="M591" i="1"/>
  <c r="M590" i="1"/>
  <c r="M589" i="1"/>
  <c r="M588" i="1"/>
  <c r="M585" i="1"/>
  <c r="M584" i="1"/>
  <c r="M581" i="1"/>
  <c r="M580" i="1"/>
  <c r="M578" i="1"/>
  <c r="P578" i="1" s="1"/>
  <c r="M577" i="1"/>
  <c r="P577" i="1" s="1"/>
  <c r="M575" i="1"/>
  <c r="M573" i="1"/>
  <c r="M571" i="1"/>
  <c r="M570" i="1"/>
  <c r="N570" i="1" s="1"/>
  <c r="M569" i="1"/>
  <c r="N569" i="1" s="1"/>
  <c r="M568" i="1"/>
  <c r="M566" i="1"/>
  <c r="M565" i="1"/>
  <c r="N565" i="1" s="1"/>
  <c r="M564" i="1"/>
  <c r="M562" i="1"/>
  <c r="M561" i="1"/>
  <c r="M560" i="1"/>
  <c r="M559" i="1"/>
  <c r="M558" i="1"/>
  <c r="M557" i="1"/>
  <c r="M555" i="1"/>
  <c r="M553" i="1"/>
  <c r="M550" i="1"/>
  <c r="M549" i="1"/>
  <c r="P549" i="1" s="1"/>
  <c r="M546" i="1"/>
  <c r="M544" i="1"/>
  <c r="P544" i="1" s="1"/>
  <c r="M539" i="1"/>
  <c r="M535" i="1"/>
  <c r="M534" i="1"/>
  <c r="M530" i="1"/>
  <c r="M529" i="1"/>
  <c r="O529" i="1" s="1"/>
  <c r="M527" i="1"/>
  <c r="M526" i="1"/>
  <c r="N526" i="1" s="1"/>
  <c r="M525" i="1"/>
  <c r="M524" i="1"/>
  <c r="M522" i="1"/>
  <c r="M521" i="1"/>
  <c r="P521" i="1" s="1"/>
  <c r="M520" i="1"/>
  <c r="M519" i="1"/>
  <c r="M518" i="1"/>
  <c r="M517" i="1"/>
  <c r="M516" i="1"/>
  <c r="M513" i="1"/>
  <c r="O513" i="1" s="1"/>
  <c r="M510" i="1"/>
  <c r="M508" i="1"/>
  <c r="O508" i="1" s="1"/>
  <c r="M507" i="1"/>
  <c r="M506" i="1"/>
  <c r="P506" i="1" s="1"/>
  <c r="M505" i="1"/>
  <c r="P505" i="1" s="1"/>
  <c r="M504" i="1"/>
  <c r="M502" i="1"/>
  <c r="O502" i="1" s="1"/>
  <c r="M500" i="1"/>
  <c r="M499" i="1"/>
  <c r="M497" i="1"/>
  <c r="M495" i="1"/>
  <c r="M493" i="1"/>
  <c r="P493" i="1" s="1"/>
  <c r="M492" i="1"/>
  <c r="M491" i="1"/>
  <c r="M490" i="1"/>
  <c r="M489" i="1"/>
  <c r="P489" i="1" s="1"/>
  <c r="M488" i="1"/>
  <c r="M487" i="1"/>
  <c r="P487" i="1" s="1"/>
  <c r="M486" i="1"/>
  <c r="M485" i="1"/>
  <c r="P485" i="1" s="1"/>
  <c r="M484" i="1"/>
  <c r="M483" i="1"/>
  <c r="M480" i="1"/>
  <c r="M478" i="1"/>
  <c r="M477" i="1"/>
  <c r="M476" i="1"/>
  <c r="M475" i="1"/>
  <c r="P475" i="1" s="1"/>
  <c r="M474" i="1"/>
  <c r="M473" i="1"/>
  <c r="N473" i="1" s="1"/>
  <c r="M471" i="1"/>
  <c r="M470" i="1"/>
  <c r="M469" i="1"/>
  <c r="M467" i="1"/>
  <c r="O467" i="1" s="1"/>
  <c r="M466" i="1"/>
  <c r="P466" i="1" s="1"/>
  <c r="M464" i="1"/>
  <c r="M463" i="1"/>
  <c r="M462" i="1"/>
  <c r="M461" i="1"/>
  <c r="M459" i="1"/>
  <c r="M458" i="1"/>
  <c r="M456" i="1"/>
  <c r="M454" i="1"/>
  <c r="P454" i="1" s="1"/>
  <c r="M453" i="1"/>
  <c r="M452" i="1"/>
  <c r="P452" i="1" s="1"/>
  <c r="M450" i="1"/>
  <c r="M449" i="1"/>
  <c r="P449" i="1" s="1"/>
  <c r="M448" i="1"/>
  <c r="P448" i="1" s="1"/>
  <c r="M447" i="1"/>
  <c r="M445" i="1"/>
  <c r="P445" i="1" s="1"/>
  <c r="M444" i="1"/>
  <c r="M442" i="1"/>
  <c r="P442" i="1" s="1"/>
  <c r="M441" i="1"/>
  <c r="M439" i="1"/>
  <c r="M438" i="1"/>
  <c r="P438" i="1" s="1"/>
  <c r="M437" i="1"/>
  <c r="M436" i="1"/>
  <c r="M435" i="1"/>
  <c r="O435" i="1" s="1"/>
  <c r="M434" i="1"/>
  <c r="M424" i="1"/>
  <c r="M420" i="1"/>
  <c r="M419" i="1"/>
  <c r="M418" i="1"/>
  <c r="M417" i="1"/>
  <c r="M413" i="1"/>
  <c r="M410" i="1"/>
  <c r="M409" i="1"/>
  <c r="M406" i="1"/>
  <c r="M405" i="1"/>
  <c r="P405" i="1" s="1"/>
  <c r="M404" i="1"/>
  <c r="P404" i="1" s="1"/>
  <c r="M402" i="1"/>
  <c r="M400" i="1"/>
  <c r="P400" i="1" s="1"/>
  <c r="M399" i="1"/>
  <c r="M398" i="1"/>
  <c r="M397" i="1"/>
  <c r="P397" i="1" s="1"/>
  <c r="M395" i="1"/>
  <c r="M394" i="1"/>
  <c r="P394" i="1" s="1"/>
  <c r="M392" i="1"/>
  <c r="M391" i="1"/>
  <c r="M387" i="1"/>
  <c r="M386" i="1"/>
  <c r="M385" i="1"/>
  <c r="M382" i="1"/>
  <c r="M380" i="1"/>
  <c r="M379" i="1"/>
  <c r="M378" i="1"/>
  <c r="M377" i="1"/>
  <c r="M376" i="1"/>
  <c r="M375" i="1"/>
  <c r="M372" i="1"/>
  <c r="M371" i="1"/>
  <c r="M369" i="1"/>
  <c r="M368" i="1"/>
  <c r="M367" i="1"/>
  <c r="M366" i="1"/>
  <c r="M365" i="1"/>
  <c r="P365" i="1" s="1"/>
  <c r="M364" i="1"/>
  <c r="M362" i="1"/>
  <c r="M361" i="1"/>
  <c r="M360" i="1"/>
  <c r="M359" i="1"/>
  <c r="P359" i="1" s="1"/>
  <c r="M358" i="1"/>
  <c r="P358" i="1" s="1"/>
  <c r="M357" i="1"/>
  <c r="M356" i="1"/>
  <c r="M355" i="1"/>
  <c r="P355" i="1" s="1"/>
  <c r="M354" i="1"/>
  <c r="M352" i="1"/>
  <c r="O352" i="1" s="1"/>
  <c r="M351" i="1"/>
  <c r="M350" i="1"/>
  <c r="M349" i="1"/>
  <c r="M348" i="1"/>
  <c r="M347" i="1"/>
  <c r="P347" i="1" s="1"/>
  <c r="M346" i="1"/>
  <c r="N346" i="1" s="1"/>
  <c r="M345" i="1"/>
  <c r="M344" i="1"/>
  <c r="O344" i="1" s="1"/>
  <c r="M343" i="1"/>
  <c r="P343" i="1" s="1"/>
  <c r="M342" i="1"/>
  <c r="M339" i="1"/>
  <c r="M338" i="1"/>
  <c r="M337" i="1"/>
  <c r="M336" i="1"/>
  <c r="P336" i="1" s="1"/>
  <c r="M335" i="1"/>
  <c r="M334" i="1"/>
  <c r="P334" i="1" s="1"/>
  <c r="M333" i="1"/>
  <c r="P333" i="1" s="1"/>
  <c r="M331" i="1"/>
  <c r="P331" i="1" s="1"/>
  <c r="M328" i="1"/>
  <c r="M325" i="1"/>
  <c r="M323" i="1"/>
  <c r="M322" i="1"/>
  <c r="P322" i="1" s="1"/>
  <c r="M320" i="1"/>
  <c r="M319" i="1"/>
  <c r="M318" i="1"/>
  <c r="P318" i="1" s="1"/>
  <c r="M317" i="1"/>
  <c r="P317" i="1" s="1"/>
  <c r="M316" i="1"/>
  <c r="M314" i="1"/>
  <c r="P314" i="1" s="1"/>
  <c r="M313" i="1"/>
  <c r="M311" i="1"/>
  <c r="P311" i="1" s="1"/>
  <c r="P310" i="1"/>
  <c r="M309" i="1"/>
  <c r="M308" i="1"/>
  <c r="M307" i="1"/>
  <c r="P307" i="1" s="1"/>
  <c r="M306" i="1"/>
  <c r="P306" i="1" s="1"/>
  <c r="M305" i="1"/>
  <c r="M304" i="1"/>
  <c r="P304" i="1" s="1"/>
  <c r="M302" i="1"/>
  <c r="M300" i="1"/>
  <c r="M298" i="1"/>
  <c r="P298" i="1" s="1"/>
  <c r="M296" i="1"/>
  <c r="M295" i="1"/>
  <c r="P295" i="1" s="1"/>
  <c r="M294" i="1"/>
  <c r="M293" i="1"/>
  <c r="P293" i="1" s="1"/>
  <c r="M292" i="1"/>
  <c r="M291" i="1"/>
  <c r="M290" i="1"/>
  <c r="M289" i="1"/>
  <c r="P289" i="1" s="1"/>
  <c r="M288" i="1"/>
  <c r="M287" i="1"/>
  <c r="P287" i="1" s="1"/>
  <c r="M283" i="1"/>
  <c r="P283" i="1" s="1"/>
  <c r="M281" i="1"/>
  <c r="M280" i="1"/>
  <c r="M279" i="1"/>
  <c r="N279" i="1" s="1"/>
  <c r="M278" i="1"/>
  <c r="M277" i="1"/>
  <c r="O277" i="1" s="1"/>
  <c r="M276" i="1"/>
  <c r="O276" i="1" s="1"/>
  <c r="M273" i="1"/>
  <c r="O273" i="1" s="1"/>
  <c r="M272" i="1"/>
  <c r="P272" i="1" s="1"/>
  <c r="M271" i="1"/>
  <c r="N271" i="1" s="1"/>
  <c r="M269" i="1"/>
  <c r="M267" i="1"/>
  <c r="P267" i="1" s="1"/>
  <c r="M266" i="1"/>
  <c r="M265" i="1"/>
  <c r="P265" i="1" s="1"/>
  <c r="M264" i="1"/>
  <c r="P264" i="1" s="1"/>
  <c r="M261" i="1"/>
  <c r="M260" i="1"/>
  <c r="P260" i="1" s="1"/>
  <c r="M259" i="1"/>
  <c r="P259" i="1" s="1"/>
  <c r="M258" i="1"/>
  <c r="M257" i="1"/>
  <c r="P257" i="1" s="1"/>
  <c r="M255" i="1"/>
  <c r="P255" i="1" s="1"/>
  <c r="M254" i="1"/>
  <c r="O254" i="1" s="1"/>
  <c r="M252" i="1"/>
  <c r="M251" i="1"/>
  <c r="P251" i="1" s="1"/>
  <c r="M248" i="1"/>
  <c r="M247" i="1"/>
  <c r="M245" i="1"/>
  <c r="N245" i="1" s="1"/>
  <c r="M244" i="1"/>
  <c r="M243" i="1"/>
  <c r="N243" i="1" s="1"/>
  <c r="M242" i="1"/>
  <c r="M240" i="1"/>
  <c r="M238" i="1"/>
  <c r="M237" i="1"/>
  <c r="M236" i="1"/>
  <c r="M235" i="1"/>
  <c r="P235" i="1" s="1"/>
  <c r="M234" i="1"/>
  <c r="M232" i="1"/>
  <c r="N232" i="1" s="1"/>
  <c r="M230" i="1"/>
  <c r="M228" i="1"/>
  <c r="P228" i="1" s="1"/>
  <c r="M225" i="1"/>
  <c r="M224" i="1"/>
  <c r="M223" i="1"/>
  <c r="P223" i="1" s="1"/>
  <c r="M222" i="1"/>
  <c r="M220" i="1"/>
  <c r="M219" i="1"/>
  <c r="M218" i="1"/>
  <c r="P218" i="1" s="1"/>
  <c r="M217" i="1"/>
  <c r="M214" i="1"/>
  <c r="P214" i="1" s="1"/>
  <c r="M213" i="1"/>
  <c r="N213" i="1" s="1"/>
  <c r="M212" i="1"/>
  <c r="M211" i="1"/>
  <c r="P211" i="1" s="1"/>
  <c r="M210" i="1"/>
  <c r="P210" i="1" s="1"/>
  <c r="M208" i="1"/>
  <c r="P208" i="1" s="1"/>
  <c r="M207" i="1"/>
  <c r="P207" i="1" s="1"/>
  <c r="M205" i="1"/>
  <c r="M204" i="1"/>
  <c r="M202" i="1"/>
  <c r="M201" i="1"/>
  <c r="P201" i="1" s="1"/>
  <c r="M200" i="1"/>
  <c r="N200" i="1" s="1"/>
  <c r="M199" i="1"/>
  <c r="M198" i="1"/>
  <c r="P198" i="1" s="1"/>
  <c r="M197" i="1"/>
  <c r="P197" i="1" s="1"/>
  <c r="M196" i="1"/>
  <c r="P196" i="1" s="1"/>
  <c r="M195" i="1"/>
  <c r="M194" i="1"/>
  <c r="P194" i="1" s="1"/>
  <c r="M192" i="1"/>
  <c r="N192" i="1" s="1"/>
  <c r="M191" i="1"/>
  <c r="M190" i="1"/>
  <c r="M189" i="1"/>
  <c r="P189" i="1" s="1"/>
  <c r="M187" i="1"/>
  <c r="N187" i="1" s="1"/>
  <c r="M185" i="1"/>
  <c r="P185" i="1" s="1"/>
  <c r="M184" i="1"/>
  <c r="N184" i="1" s="1"/>
  <c r="M183" i="1"/>
  <c r="P183" i="1" s="1"/>
  <c r="M180" i="1"/>
  <c r="N180" i="1" s="1"/>
  <c r="M179" i="1"/>
  <c r="M178" i="1"/>
  <c r="M177" i="1"/>
  <c r="P177" i="1" s="1"/>
  <c r="P174" i="1"/>
  <c r="M173" i="1"/>
  <c r="P173" i="1" s="1"/>
  <c r="M172" i="1"/>
  <c r="P172" i="1" s="1"/>
  <c r="M169" i="1"/>
  <c r="M168" i="1"/>
  <c r="M167" i="1"/>
  <c r="P167" i="1" s="1"/>
  <c r="M166" i="1"/>
  <c r="P166" i="1" s="1"/>
  <c r="M165" i="1"/>
  <c r="M164" i="1"/>
  <c r="M163" i="1"/>
  <c r="M162" i="1"/>
  <c r="M161" i="1"/>
  <c r="N161" i="1" s="1"/>
  <c r="M160" i="1"/>
  <c r="P160" i="1" s="1"/>
  <c r="M158" i="1"/>
  <c r="M157" i="1"/>
  <c r="M156" i="1"/>
  <c r="P156" i="1" s="1"/>
  <c r="M155" i="1"/>
  <c r="M152" i="1"/>
  <c r="P152" i="1" s="1"/>
  <c r="M151" i="1"/>
  <c r="M150" i="1"/>
  <c r="P150" i="1" s="1"/>
  <c r="M149" i="1"/>
  <c r="P149" i="1" s="1"/>
  <c r="M148" i="1"/>
  <c r="P148" i="1" s="1"/>
  <c r="M147" i="1"/>
  <c r="M146" i="1"/>
  <c r="P146" i="1" s="1"/>
  <c r="M145" i="1"/>
  <c r="M144" i="1"/>
  <c r="M143" i="1"/>
  <c r="M142" i="1"/>
  <c r="M136" i="1"/>
  <c r="N136" i="1" s="1"/>
  <c r="M130" i="1"/>
  <c r="P130" i="1" s="1"/>
  <c r="M129" i="1"/>
  <c r="P129" i="1" s="1"/>
  <c r="M128" i="1"/>
  <c r="O128" i="1" s="1"/>
  <c r="M127" i="1"/>
  <c r="M125" i="1"/>
  <c r="N125" i="1" s="1"/>
  <c r="M123" i="1"/>
  <c r="M122" i="1"/>
  <c r="M121" i="1"/>
  <c r="N121" i="1" s="1"/>
  <c r="M119" i="1"/>
  <c r="M115" i="1"/>
  <c r="P115" i="1" s="1"/>
  <c r="M114" i="1"/>
  <c r="M113" i="1"/>
  <c r="P113" i="1" s="1"/>
  <c r="M111" i="1"/>
  <c r="M110" i="1"/>
  <c r="M108" i="1"/>
  <c r="M102" i="1"/>
  <c r="M98" i="1"/>
  <c r="P98" i="1" s="1"/>
  <c r="M94" i="1"/>
  <c r="M93" i="1"/>
  <c r="P93" i="1" s="1"/>
  <c r="M92" i="1"/>
  <c r="M91" i="1"/>
  <c r="M88" i="1"/>
  <c r="O88" i="1" s="1"/>
  <c r="M85" i="1"/>
  <c r="M84" i="1"/>
  <c r="P84" i="1" s="1"/>
  <c r="M83" i="1"/>
  <c r="P83" i="1" s="1"/>
  <c r="M81" i="1"/>
  <c r="P81" i="1" s="1"/>
  <c r="M80" i="1"/>
  <c r="M73" i="1"/>
  <c r="M69" i="1"/>
  <c r="M67" i="1"/>
  <c r="P67" i="1" s="1"/>
  <c r="M66" i="1"/>
  <c r="M61" i="1"/>
  <c r="M60" i="1"/>
  <c r="N60" i="1" s="1"/>
  <c r="M59" i="1"/>
  <c r="N59" i="1" s="1"/>
  <c r="M58" i="1"/>
  <c r="M56" i="1"/>
  <c r="P56" i="1" s="1"/>
  <c r="M55" i="1"/>
  <c r="M54" i="1"/>
  <c r="N54" i="1" s="1"/>
  <c r="M53" i="1"/>
  <c r="N53" i="1" s="1"/>
  <c r="M52" i="1"/>
  <c r="M51" i="1"/>
  <c r="M50" i="1"/>
  <c r="M49" i="1"/>
  <c r="P49" i="1" s="1"/>
  <c r="M48" i="1"/>
  <c r="N48" i="1" s="1"/>
  <c r="M47" i="1"/>
  <c r="M45" i="1"/>
  <c r="M41" i="1"/>
  <c r="M39" i="1"/>
  <c r="N39" i="1" s="1"/>
  <c r="M38" i="1"/>
  <c r="M36" i="1"/>
  <c r="M34" i="1"/>
  <c r="M33" i="1"/>
  <c r="N33" i="1" s="1"/>
  <c r="M32" i="1"/>
  <c r="M30" i="1"/>
  <c r="O30" i="1" s="1"/>
  <c r="M28" i="1"/>
  <c r="M27" i="1"/>
  <c r="M26" i="1"/>
  <c r="M25" i="1"/>
  <c r="M24" i="1"/>
  <c r="M21" i="1"/>
  <c r="N21" i="1" s="1"/>
  <c r="M19" i="1"/>
  <c r="M18" i="1"/>
  <c r="M14" i="1"/>
  <c r="M13" i="1"/>
  <c r="M12" i="1"/>
  <c r="M8" i="1"/>
  <c r="M7" i="1"/>
  <c r="M3" i="1"/>
  <c r="M2" i="1"/>
  <c r="P2" i="1" s="1"/>
  <c r="P151" i="1" l="1"/>
  <c r="P320" i="1"/>
  <c r="P517" i="1"/>
  <c r="O281" i="1"/>
  <c r="P376" i="1"/>
  <c r="O497" i="1"/>
  <c r="P641" i="1"/>
  <c r="P163" i="1"/>
  <c r="P230" i="1"/>
  <c r="P288" i="1"/>
  <c r="P811" i="1"/>
  <c r="P179" i="1"/>
  <c r="P292" i="1"/>
  <c r="O469" i="1"/>
  <c r="P26" i="1"/>
  <c r="N38" i="1"/>
  <c r="P45" i="1"/>
  <c r="N50" i="1"/>
  <c r="P220" i="1"/>
  <c r="O278" i="1"/>
  <c r="N424" i="1"/>
  <c r="N437" i="1"/>
  <c r="P755" i="1"/>
  <c r="P820" i="1"/>
  <c r="P234" i="1"/>
  <c r="P85" i="1"/>
  <c r="P237" i="1"/>
  <c r="N385" i="1"/>
  <c r="P444" i="1"/>
  <c r="O462" i="1"/>
  <c r="O478" i="1"/>
  <c r="P801" i="1"/>
  <c r="P807" i="1"/>
  <c r="N92" i="1"/>
  <c r="N119" i="1"/>
  <c r="P155" i="1"/>
  <c r="P205" i="1"/>
  <c r="P217" i="1"/>
  <c r="P222" i="1"/>
  <c r="P266" i="1"/>
  <c r="P539" i="1"/>
  <c r="O585" i="1"/>
  <c r="P34" i="1"/>
  <c r="N111" i="1"/>
  <c r="P123" i="1"/>
  <c r="O127" i="1"/>
  <c r="O162" i="1"/>
  <c r="N168" i="1"/>
  <c r="P190" i="1"/>
  <c r="N199" i="1"/>
  <c r="P212" i="1"/>
  <c r="P242" i="1"/>
  <c r="P290" i="1"/>
  <c r="P470" i="1"/>
  <c r="P534" i="1"/>
  <c r="P608" i="1"/>
  <c r="P753" i="1"/>
  <c r="P775" i="1"/>
  <c r="P550" i="1"/>
  <c r="P305" i="1"/>
  <c r="P375" i="1"/>
  <c r="P781" i="1"/>
  <c r="P474" i="1"/>
  <c r="P398" i="1"/>
  <c r="P436" i="1"/>
  <c r="P772" i="1"/>
  <c r="P456" i="1"/>
  <c r="N564" i="1"/>
  <c r="P596" i="1"/>
  <c r="N671" i="1"/>
  <c r="P812" i="1"/>
  <c r="P178" i="1"/>
  <c r="P195" i="1"/>
  <c r="N204" i="1"/>
  <c r="P240" i="1"/>
  <c r="O248" i="1"/>
  <c r="P296" i="1"/>
  <c r="P325" i="1"/>
  <c r="P350" i="1"/>
  <c r="P382" i="1"/>
  <c r="N477" i="1"/>
  <c r="P575" i="1"/>
  <c r="P644" i="1"/>
  <c r="N700" i="1"/>
  <c r="P712" i="1"/>
  <c r="P751" i="1"/>
  <c r="P759" i="1"/>
  <c r="P835" i="1"/>
  <c r="O342" i="1"/>
  <c r="P395" i="1"/>
  <c r="O602" i="1"/>
  <c r="P612" i="1"/>
  <c r="N821" i="1"/>
  <c r="P366" i="1"/>
  <c r="N378" i="1"/>
  <c r="O420" i="1"/>
  <c r="P464" i="1"/>
  <c r="P488" i="1"/>
  <c r="N499" i="1"/>
  <c r="N622" i="1"/>
  <c r="O639" i="1"/>
  <c r="P680" i="1"/>
  <c r="P808" i="1"/>
  <c r="P294" i="1"/>
  <c r="N335" i="1"/>
  <c r="P338" i="1"/>
  <c r="P345" i="1"/>
  <c r="P354" i="1"/>
  <c r="P357" i="1"/>
  <c r="O417" i="1"/>
  <c r="P439" i="1"/>
  <c r="P453" i="1"/>
  <c r="P471" i="1"/>
  <c r="N504" i="1"/>
  <c r="P571" i="1"/>
  <c r="N599" i="1"/>
  <c r="P620" i="1"/>
  <c r="P637" i="1"/>
  <c r="P668" i="1"/>
  <c r="N676" i="1"/>
  <c r="P716" i="1"/>
  <c r="P721" i="1"/>
  <c r="P726" i="1"/>
  <c r="P760" i="1"/>
  <c r="P763" i="1"/>
  <c r="P797" i="1"/>
  <c r="O822" i="1"/>
  <c r="N836" i="1"/>
  <c r="P323" i="1"/>
  <c r="P348" i="1"/>
  <c r="P351" i="1"/>
  <c r="P360" i="1"/>
  <c r="P367" i="1"/>
  <c r="N387" i="1"/>
  <c r="N399" i="1"/>
  <c r="N434" i="1"/>
  <c r="P450" i="1"/>
  <c r="P486" i="1"/>
  <c r="O524" i="1"/>
  <c r="N527" i="1"/>
  <c r="O589" i="1"/>
  <c r="P606" i="1"/>
  <c r="N617" i="1"/>
  <c r="N623" i="1"/>
  <c r="P627" i="1"/>
  <c r="P657" i="1"/>
  <c r="P686" i="1"/>
  <c r="P745" i="1"/>
  <c r="N749" i="1"/>
  <c r="P766" i="1"/>
  <c r="P770" i="1"/>
  <c r="P776" i="1"/>
  <c r="P782" i="1"/>
  <c r="P844" i="1"/>
</calcChain>
</file>

<file path=xl/sharedStrings.xml><?xml version="1.0" encoding="utf-8"?>
<sst xmlns="http://schemas.openxmlformats.org/spreadsheetml/2006/main" count="4233" uniqueCount="1646">
  <si>
    <t>LAT</t>
  </si>
  <si>
    <t>SOURCE TYPE</t>
  </si>
  <si>
    <t>BUSINESS NAME</t>
  </si>
  <si>
    <t>BUSINESS ID</t>
  </si>
  <si>
    <t>FUEL TYPE</t>
  </si>
  <si>
    <t>PURCHASE WEIGHT</t>
  </si>
  <si>
    <t>FUEL ID</t>
  </si>
  <si>
    <t>GROW RATE</t>
  </si>
  <si>
    <t>ASADERO EL PARAISO</t>
  </si>
  <si>
    <t>C127</t>
  </si>
  <si>
    <t>CBPC</t>
  </si>
  <si>
    <t>RESTAURANTE KIKORIN</t>
  </si>
  <si>
    <t>C701</t>
  </si>
  <si>
    <t>RESTAURANT</t>
  </si>
  <si>
    <t>A. R. GALLITO RAMIREZ</t>
  </si>
  <si>
    <t>C1</t>
  </si>
  <si>
    <t>CHARBROILING</t>
  </si>
  <si>
    <t>CC</t>
  </si>
  <si>
    <t>asadero la chispa roja</t>
  </si>
  <si>
    <t>C145</t>
  </si>
  <si>
    <t>PEDDLING</t>
  </si>
  <si>
    <t>ambulante</t>
  </si>
  <si>
    <t>C10</t>
  </si>
  <si>
    <t>C</t>
  </si>
  <si>
    <t>MEAT CHARBROILING</t>
  </si>
  <si>
    <t>ASADERO CIMARRON DEL LLANO</t>
  </si>
  <si>
    <t>C100</t>
  </si>
  <si>
    <t>CHARBROILING  WOOD</t>
  </si>
  <si>
    <t>CW</t>
  </si>
  <si>
    <t>LA PARRILA DE ALEJO</t>
  </si>
  <si>
    <t>C527</t>
  </si>
  <si>
    <t>SUPER BRASAS GRAN PARRILLA</t>
  </si>
  <si>
    <t>C772</t>
  </si>
  <si>
    <t>MI CALI PARRILA</t>
  </si>
  <si>
    <t>C571</t>
  </si>
  <si>
    <t>AREPAS RELLENAS MODELO NORTE</t>
  </si>
  <si>
    <t>C61</t>
  </si>
  <si>
    <t>BRASI PRESAS</t>
  </si>
  <si>
    <t>C277</t>
  </si>
  <si>
    <t>KOKORI EXPRESS</t>
  </si>
  <si>
    <t>C491</t>
  </si>
  <si>
    <t>BRASON AL ROJO</t>
  </si>
  <si>
    <t>C281</t>
  </si>
  <si>
    <t>ASADERO LA 87</t>
  </si>
  <si>
    <t>C142</t>
  </si>
  <si>
    <t>FRISS BROASTER</t>
  </si>
  <si>
    <t>C457</t>
  </si>
  <si>
    <t>CHISPITAS FRITAS</t>
  </si>
  <si>
    <t>C341</t>
  </si>
  <si>
    <t>MI CAMPITO</t>
  </si>
  <si>
    <t>C572</t>
  </si>
  <si>
    <t xml:space="preserve">PPC S.A </t>
  </si>
  <si>
    <t>C658</t>
  </si>
  <si>
    <t>asadero el tizon rojo</t>
  </si>
  <si>
    <t>C132</t>
  </si>
  <si>
    <t>BRASAS Y CHISPAS</t>
  </si>
  <si>
    <t>C263</t>
  </si>
  <si>
    <t>C270</t>
  </si>
  <si>
    <t>BRASADO EXPRES</t>
  </si>
  <si>
    <t>C249</t>
  </si>
  <si>
    <t>C659</t>
  </si>
  <si>
    <t>AL SABOR Y AL CARBON Y ALGO MAS</t>
  </si>
  <si>
    <t>C4</t>
  </si>
  <si>
    <t>ASADERO LA 1ª MAYO</t>
  </si>
  <si>
    <t>C140</t>
  </si>
  <si>
    <t>PORTAL DEL LLANO</t>
  </si>
  <si>
    <t>C653</t>
  </si>
  <si>
    <t>POLLO ASADO EL SASON</t>
  </si>
  <si>
    <t>C637</t>
  </si>
  <si>
    <t>RESTAURANTE CARBON</t>
  </si>
  <si>
    <t>C686</t>
  </si>
  <si>
    <t>POLLO CHEPELIN</t>
  </si>
  <si>
    <t>C640</t>
  </si>
  <si>
    <t>ASADERO SANTANDEREANO</t>
  </si>
  <si>
    <t>C204</t>
  </si>
  <si>
    <t>BRASA DE ORO</t>
  </si>
  <si>
    <t>C242</t>
  </si>
  <si>
    <t>BRASITAS DE LA 11</t>
  </si>
  <si>
    <t>C278</t>
  </si>
  <si>
    <t>EL GRAN JOB</t>
  </si>
  <si>
    <t>C409</t>
  </si>
  <si>
    <t xml:space="preserve">KIKIRI POLLO </t>
  </si>
  <si>
    <t>C489</t>
  </si>
  <si>
    <t>POLLITO CON PAPA</t>
  </si>
  <si>
    <t>C633</t>
  </si>
  <si>
    <t>PARRILLA LAS TRES CARNES</t>
  </si>
  <si>
    <t>C605</t>
  </si>
  <si>
    <t>ASADERO LA VILLA DEL POLLO</t>
  </si>
  <si>
    <t>C150</t>
  </si>
  <si>
    <t>ASADERO RESTAURANTE PICO DE ORO</t>
  </si>
  <si>
    <t>C198</t>
  </si>
  <si>
    <t>ASADERO CIUDADELA BROASTER</t>
  </si>
  <si>
    <t>C101</t>
  </si>
  <si>
    <t>EL VENECIA PARRILLA</t>
  </si>
  <si>
    <t>C446</t>
  </si>
  <si>
    <t>RESTAURANTE Y PIQUETEADERO</t>
  </si>
  <si>
    <t>C728</t>
  </si>
  <si>
    <t>TORO SALVAJE RESTAURANTE BAR BQ</t>
  </si>
  <si>
    <t>C837</t>
  </si>
  <si>
    <t>BRASAS Y SAZON</t>
  </si>
  <si>
    <t>C266</t>
  </si>
  <si>
    <t>SAZON EL BOYACO</t>
  </si>
  <si>
    <t>C758</t>
  </si>
  <si>
    <t>ASADERO SAZONSITO PAISA</t>
  </si>
  <si>
    <t>C206</t>
  </si>
  <si>
    <t>ASADERO EL SUIZO</t>
  </si>
  <si>
    <t>C131</t>
  </si>
  <si>
    <t>asadero pico pico</t>
  </si>
  <si>
    <t>C180</t>
  </si>
  <si>
    <t>LLANERA 127</t>
  </si>
  <si>
    <t>C547</t>
  </si>
  <si>
    <t>RESTAURANTE LA PARRILLA DE LUCY</t>
  </si>
  <si>
    <t>C706</t>
  </si>
  <si>
    <t>asadero cali vea</t>
  </si>
  <si>
    <t>C91</t>
  </si>
  <si>
    <t>CANDELA BOYACENSE</t>
  </si>
  <si>
    <t>C306</t>
  </si>
  <si>
    <t>LA GRAN PARRILLA BOYACENCE</t>
  </si>
  <si>
    <t>C523</t>
  </si>
  <si>
    <t>CHORIZOS EL MONO</t>
  </si>
  <si>
    <t>C349</t>
  </si>
  <si>
    <t>PCC</t>
  </si>
  <si>
    <t>C610</t>
  </si>
  <si>
    <t>ASADERO EL BAQUERO DEL LLANO</t>
  </si>
  <si>
    <t>C116</t>
  </si>
  <si>
    <t>LLANO Y SABANA PARRILLA BAR</t>
  </si>
  <si>
    <t>C551</t>
  </si>
  <si>
    <t>RESTAURANTE EL RINCON CHISCANO</t>
  </si>
  <si>
    <t>C696</t>
  </si>
  <si>
    <t>CARNE AL CARBON</t>
  </si>
  <si>
    <t>C318</t>
  </si>
  <si>
    <t>AMBULANTE NANCY RICAURTE</t>
  </si>
  <si>
    <t>C29</t>
  </si>
  <si>
    <t>ASADERO LA PARRILLA ROJA</t>
  </si>
  <si>
    <t>C146</t>
  </si>
  <si>
    <t xml:space="preserve">ASADERO LA YE </t>
  </si>
  <si>
    <t>C151</t>
  </si>
  <si>
    <t>EL SAZON DE COKIS</t>
  </si>
  <si>
    <t>C438</t>
  </si>
  <si>
    <t>PARRILLA LOS ALMENDROS</t>
  </si>
  <si>
    <t>C606</t>
  </si>
  <si>
    <t>EL TENAMPA</t>
  </si>
  <si>
    <t>C444</t>
  </si>
  <si>
    <t>AMBULANTE</t>
  </si>
  <si>
    <t>C21</t>
  </si>
  <si>
    <t>AREPAS DE HAYUELOS</t>
  </si>
  <si>
    <t>C48</t>
  </si>
  <si>
    <t>CARBONERITO</t>
  </si>
  <si>
    <t>C316</t>
  </si>
  <si>
    <t>ASADERO DE CARNE M Y L  (ASADERO EL PAISA)</t>
  </si>
  <si>
    <t>C102</t>
  </si>
  <si>
    <t>WOOD</t>
  </si>
  <si>
    <t>W</t>
  </si>
  <si>
    <t>C22</t>
  </si>
  <si>
    <t>ASADERO DE CARNES A LA LLANERA</t>
  </si>
  <si>
    <t>C103</t>
  </si>
  <si>
    <t>C8</t>
  </si>
  <si>
    <t>ASADERO DE CARNES EL CORRAL 2</t>
  </si>
  <si>
    <t>C104</t>
  </si>
  <si>
    <t>C105</t>
  </si>
  <si>
    <t>ASADERO DE CARNES MI RANCHITO LLANERO</t>
  </si>
  <si>
    <t>C106</t>
  </si>
  <si>
    <t>AMBULANTE BLANCA CECILIA MARTINEZ</t>
  </si>
  <si>
    <t>C26</t>
  </si>
  <si>
    <t>ASADERO DE CORDERO SANTANDEREANO</t>
  </si>
  <si>
    <t>C107</t>
  </si>
  <si>
    <t>ASADERO DE POLLOS EL IMPERIO DEL SABOR BROASTER</t>
  </si>
  <si>
    <t>C108</t>
  </si>
  <si>
    <t>ASADERO DE POLLOS LA 42</t>
  </si>
  <si>
    <t>C109</t>
  </si>
  <si>
    <t xml:space="preserve">CHARBROILING </t>
  </si>
  <si>
    <t>C11</t>
  </si>
  <si>
    <t>ASADERO DE POLLOS LA DELICIA GH</t>
  </si>
  <si>
    <t>C110</t>
  </si>
  <si>
    <t>ASADERO DE POLLOS Y CARNES GAITAN</t>
  </si>
  <si>
    <t>C111</t>
  </si>
  <si>
    <t>ASADERO DELIAVES 22</t>
  </si>
  <si>
    <t>C112</t>
  </si>
  <si>
    <t>ASADERO DELIAVES DE LA 38</t>
  </si>
  <si>
    <t>C113</t>
  </si>
  <si>
    <t>ASADERO DON POLLO</t>
  </si>
  <si>
    <t>C114</t>
  </si>
  <si>
    <t>C115</t>
  </si>
  <si>
    <t>ASADERO EL BRASERO</t>
  </si>
  <si>
    <t>C117</t>
  </si>
  <si>
    <t>ASADERO EL BRASERO DORADO DEL NORTE</t>
  </si>
  <si>
    <t>C118</t>
  </si>
  <si>
    <t>ASADERO EL BUEN SABOR</t>
  </si>
  <si>
    <t>C119</t>
  </si>
  <si>
    <t>C12</t>
  </si>
  <si>
    <t>ASADERO EL CANDELAZO</t>
  </si>
  <si>
    <t>C120</t>
  </si>
  <si>
    <t>ASADERO EL CANDELAZO MI SAZON ORIGINAL</t>
  </si>
  <si>
    <t>C121</t>
  </si>
  <si>
    <t>ASADERO EL CORDERO</t>
  </si>
  <si>
    <t>C122</t>
  </si>
  <si>
    <t>ASADERO EL CUSIANA</t>
  </si>
  <si>
    <t>C123</t>
  </si>
  <si>
    <t>ASADERO EL GRAN RODEO</t>
  </si>
  <si>
    <t>C125</t>
  </si>
  <si>
    <t>ASADERO EL IMPERIO DEL SABOR</t>
  </si>
  <si>
    <t>C126</t>
  </si>
  <si>
    <t>ASADERO EL PICO RICO</t>
  </si>
  <si>
    <t>C128</t>
  </si>
  <si>
    <t>ASADERO EL PRINCIPE</t>
  </si>
  <si>
    <t>C129</t>
  </si>
  <si>
    <t>C13</t>
  </si>
  <si>
    <t>C130</t>
  </si>
  <si>
    <t>ASADERO EL TORITO PARRILLA</t>
  </si>
  <si>
    <t>C133</t>
  </si>
  <si>
    <t>ASADERO EL TORITO PERMILLABOR</t>
  </si>
  <si>
    <t>C134</t>
  </si>
  <si>
    <t>C135</t>
  </si>
  <si>
    <t xml:space="preserve">ASADERO GUAIMARAL </t>
  </si>
  <si>
    <t>C136</t>
  </si>
  <si>
    <t>ASADERO GUAIQUERI</t>
  </si>
  <si>
    <t>C137</t>
  </si>
  <si>
    <t>ASADERO KRICK POLLO</t>
  </si>
  <si>
    <t>C138</t>
  </si>
  <si>
    <t>ASADERO LA  BRASA  ARDIENTE</t>
  </si>
  <si>
    <t>C139</t>
  </si>
  <si>
    <t>C14</t>
  </si>
  <si>
    <t>ASADERO LA 33</t>
  </si>
  <si>
    <t>C141</t>
  </si>
  <si>
    <t>ASADERO LA BARRA DEL POLLO DORADO</t>
  </si>
  <si>
    <t>C143</t>
  </si>
  <si>
    <t>ASADERO LA BRASA REAL</t>
  </si>
  <si>
    <t>C144</t>
  </si>
  <si>
    <t>ASADERO LA PRIMERA DE MAYO LTDA</t>
  </si>
  <si>
    <t>C147</t>
  </si>
  <si>
    <t>ASADERO LA RIVERA</t>
  </si>
  <si>
    <t>C148</t>
  </si>
  <si>
    <t>ASADERO LA TORONJA</t>
  </si>
  <si>
    <t>C149</t>
  </si>
  <si>
    <t>C15</t>
  </si>
  <si>
    <t>ASADERO LAS ACACIAS</t>
  </si>
  <si>
    <t>C152</t>
  </si>
  <si>
    <t>ASADERO LLANO EXPRESS</t>
  </si>
  <si>
    <t>C153</t>
  </si>
  <si>
    <t>C154</t>
  </si>
  <si>
    <t>C155</t>
  </si>
  <si>
    <t xml:space="preserve">ASADERO LLANO GRANDE </t>
  </si>
  <si>
    <t>C156</t>
  </si>
  <si>
    <t>ASADERO LLANO SOGASABANA</t>
  </si>
  <si>
    <t>C157</t>
  </si>
  <si>
    <t>ASADERO LOS ALMENDROS</t>
  </si>
  <si>
    <t>C158</t>
  </si>
  <si>
    <t>C159</t>
  </si>
  <si>
    <t>C16</t>
  </si>
  <si>
    <t>C160</t>
  </si>
  <si>
    <t xml:space="preserve">ASADERO LOS TRONQUITOS </t>
  </si>
  <si>
    <t>C161</t>
  </si>
  <si>
    <t>ASADERO MARRUECOS</t>
  </si>
  <si>
    <t>C162</t>
  </si>
  <si>
    <t>ASADERO MI GABAN</t>
  </si>
  <si>
    <t>C163</t>
  </si>
  <si>
    <t>ASADERO MI GABAN LLANERO</t>
  </si>
  <si>
    <t>C164</t>
  </si>
  <si>
    <t xml:space="preserve">ASADERO MI PARRILLA BOYACENSE </t>
  </si>
  <si>
    <t>C165</t>
  </si>
  <si>
    <t>ASADERO MI RANCHO LLANERO</t>
  </si>
  <si>
    <t>C166</t>
  </si>
  <si>
    <t>ASADERO MI SABROSO RANCHITO - DIANA CAROLINA MARTINEZ</t>
  </si>
  <si>
    <t>C167</t>
  </si>
  <si>
    <t>ASADERO MI VIEJO CUATRO</t>
  </si>
  <si>
    <t>C168</t>
  </si>
  <si>
    <t>ASADERO MORICHAL</t>
  </si>
  <si>
    <t>C169</t>
  </si>
  <si>
    <t>C17</t>
  </si>
  <si>
    <t>ASADERO MULTIPOLLO</t>
  </si>
  <si>
    <t>C170</t>
  </si>
  <si>
    <t>C171</t>
  </si>
  <si>
    <t>ASADERO MULTIPOLLO CARBONERA POLLO</t>
  </si>
  <si>
    <t>C172</t>
  </si>
  <si>
    <t>ASADERO MULTIPOLLO SAN JOSE</t>
  </si>
  <si>
    <t>C173</t>
  </si>
  <si>
    <t>ASADERO PALO ROJO</t>
  </si>
  <si>
    <t>C174</t>
  </si>
  <si>
    <t xml:space="preserve">ASADERO PARRILLA  LA FOGATA ROJA </t>
  </si>
  <si>
    <t>C175</t>
  </si>
  <si>
    <t>AREPAS DE LA ESQUINA</t>
  </si>
  <si>
    <t>C49</t>
  </si>
  <si>
    <t>CBP</t>
  </si>
  <si>
    <t>ASADERO PARRILLA BAR MI LLANURA</t>
  </si>
  <si>
    <t>C176</t>
  </si>
  <si>
    <t>ASADERO PARRILLA MAMONA Y SON</t>
  </si>
  <si>
    <t>C178</t>
  </si>
  <si>
    <t>C179</t>
  </si>
  <si>
    <t>AREPAS DON GABRIEL</t>
  </si>
  <si>
    <t>C52</t>
  </si>
  <si>
    <t>C18</t>
  </si>
  <si>
    <t>asadero picorico</t>
  </si>
  <si>
    <t>C181</t>
  </si>
  <si>
    <t>ASADERO PIQUETEADERO ACABARAL LLANERO</t>
  </si>
  <si>
    <t>C182</t>
  </si>
  <si>
    <t>AREPAS EL PRADO</t>
  </si>
  <si>
    <t>C55</t>
  </si>
  <si>
    <t>AREPAS EL VECINO</t>
  </si>
  <si>
    <t>C56</t>
  </si>
  <si>
    <t>AREPAS LA ESQUINA</t>
  </si>
  <si>
    <t>C57</t>
  </si>
  <si>
    <t>ASADERO PUERTO CHIVO DEL SUR</t>
  </si>
  <si>
    <t>C183</t>
  </si>
  <si>
    <t>ASADERO RANCHO ALEGRE</t>
  </si>
  <si>
    <t>C184</t>
  </si>
  <si>
    <t>ASADERO RANCHO DE PAJA</t>
  </si>
  <si>
    <t>C185</t>
  </si>
  <si>
    <t>ASADERO RESTAURAANTE FRESCO POLLO</t>
  </si>
  <si>
    <t>C186</t>
  </si>
  <si>
    <t>ASADERO RESTAURANTE ARDE LA BRASA</t>
  </si>
  <si>
    <t>C187</t>
  </si>
  <si>
    <t>ASADERO RESTAURANTE CAZAM´S</t>
  </si>
  <si>
    <t>C188</t>
  </si>
  <si>
    <t>ASADERO RESTAURANTE COMA RICO</t>
  </si>
  <si>
    <t>C189</t>
  </si>
  <si>
    <t>C19</t>
  </si>
  <si>
    <t>ASADERO RESTAURANTE EL RINCON DEL SPRING</t>
  </si>
  <si>
    <t>C190</t>
  </si>
  <si>
    <t>ASADERO RESTAURANTE GALLITO RAMIREZ</t>
  </si>
  <si>
    <t>C191</t>
  </si>
  <si>
    <t>ASADERO RESTAURANTE LA CHISPA OLIMPICA</t>
  </si>
  <si>
    <t>C192</t>
  </si>
  <si>
    <t>ASADERO RESTAURANTE LA CHISPA ROLA</t>
  </si>
  <si>
    <t>C193</t>
  </si>
  <si>
    <t>ASADERO RESTAURANTE LA CHISPITA DORADA</t>
  </si>
  <si>
    <t>C194</t>
  </si>
  <si>
    <t>ASADERO RESTAURANTE LA PARRILLA DE LUCY</t>
  </si>
  <si>
    <t>C195</t>
  </si>
  <si>
    <t xml:space="preserve">ASADERO RESTAURANTE LOS HORNITOS BOYACENSES </t>
  </si>
  <si>
    <t>C196</t>
  </si>
  <si>
    <t>ASADERO RESTAURANTE MC POLLO DE LA 24</t>
  </si>
  <si>
    <t>C197</t>
  </si>
  <si>
    <t>ASADERO RESTAURANTE TIO POLLO</t>
  </si>
  <si>
    <t>C199</t>
  </si>
  <si>
    <t>AL CARBON</t>
  </si>
  <si>
    <t>C2</t>
  </si>
  <si>
    <t>C20</t>
  </si>
  <si>
    <t>ASADERO RESTAURANTES PIO PIKOS</t>
  </si>
  <si>
    <t>C200</t>
  </si>
  <si>
    <t>AREPAS Y CHORIZOS</t>
  </si>
  <si>
    <t>C64</t>
  </si>
  <si>
    <t>ASADERO RESTUARANTE VILLA GRANDE</t>
  </si>
  <si>
    <t>C201</t>
  </si>
  <si>
    <t>ASADERO SABOR Y BRASA</t>
  </si>
  <si>
    <t>C202</t>
  </si>
  <si>
    <t xml:space="preserve">ASADERO SABORIKO </t>
  </si>
  <si>
    <t>C203</t>
  </si>
  <si>
    <t xml:space="preserve">ASADERO SANTANDEREANO PAISANO 33 </t>
  </si>
  <si>
    <t>C205</t>
  </si>
  <si>
    <t>C207</t>
  </si>
  <si>
    <t>ASADERO SURTIAVES 22</t>
  </si>
  <si>
    <t>C208</t>
  </si>
  <si>
    <t>ASADERO SURTIRIKO DE AVES</t>
  </si>
  <si>
    <t>C209</t>
  </si>
  <si>
    <t>ASADERO SUTIDORA DE AURES - 2</t>
  </si>
  <si>
    <t>C210</t>
  </si>
  <si>
    <t>ASADERO TIZON Y SABOR</t>
  </si>
  <si>
    <t>C213</t>
  </si>
  <si>
    <t>ASADERO VILLA BRASA</t>
  </si>
  <si>
    <t>C214</t>
  </si>
  <si>
    <t>ASADERO Y PIQUETEADERO EL PORTAL DEL LLANO</t>
  </si>
  <si>
    <t>C215</t>
  </si>
  <si>
    <t>ASADERO Y PIQUETEADERO EL RINCON LLANERO</t>
  </si>
  <si>
    <t>C216</t>
  </si>
  <si>
    <t xml:space="preserve">ASADERO Y PIQUETEADERO LA UNION </t>
  </si>
  <si>
    <t>C217</t>
  </si>
  <si>
    <t>C218</t>
  </si>
  <si>
    <t>ASADERO Y RESTAURANTE BRAZON ARDIENDO</t>
  </si>
  <si>
    <t>C219</t>
  </si>
  <si>
    <t>ASADERO Y RESTAURANTE CASA  VERDE</t>
  </si>
  <si>
    <t>C220</t>
  </si>
  <si>
    <t>ASADERO Y RESTAURANTE LA TRAGATA</t>
  </si>
  <si>
    <t>C221</t>
  </si>
  <si>
    <t>ASADERO Y RESTAURANTE LAS 17 DELICIAS</t>
  </si>
  <si>
    <t>C222</t>
  </si>
  <si>
    <t>ASADERO Y RESTAURANTE PUNTO Y COMA</t>
  </si>
  <si>
    <t>C223</t>
  </si>
  <si>
    <t>ASADERO Y RESTAURANTE PUNTO, PARE Y COMA</t>
  </si>
  <si>
    <t>C224</t>
  </si>
  <si>
    <t>ASADERO Y RESTAURENTE CHISPAS Y BRASAS SANTANDEREANAS</t>
  </si>
  <si>
    <t>C225</t>
  </si>
  <si>
    <t>ASADERO ZAFARANCHO</t>
  </si>
  <si>
    <t>C226</t>
  </si>
  <si>
    <t>ASADEROS ALCARAVAN</t>
  </si>
  <si>
    <t>C227</t>
  </si>
  <si>
    <t>ASADOS BROASTER</t>
  </si>
  <si>
    <t>C228</t>
  </si>
  <si>
    <t>ASA-PEZ</t>
  </si>
  <si>
    <t>C229</t>
  </si>
  <si>
    <t>C23</t>
  </si>
  <si>
    <t>ASARELLAMA</t>
  </si>
  <si>
    <t>C230</t>
  </si>
  <si>
    <t>ASO AVES</t>
  </si>
  <si>
    <t>C231</t>
  </si>
  <si>
    <t>ASOPOLLOS</t>
  </si>
  <si>
    <t>C232</t>
  </si>
  <si>
    <t>AVENIDA 7</t>
  </si>
  <si>
    <t>C233</t>
  </si>
  <si>
    <t>AVES EL PORTILLO</t>
  </si>
  <si>
    <t>C234</t>
  </si>
  <si>
    <t>AVIRICO</t>
  </si>
  <si>
    <t>C235</t>
  </si>
  <si>
    <t>BEATRIZ CALDERON MEJIA</t>
  </si>
  <si>
    <t>C236</t>
  </si>
  <si>
    <t xml:space="preserve">BEMBOS BRASAS </t>
  </si>
  <si>
    <t>C237</t>
  </si>
  <si>
    <t>BIG POLLO</t>
  </si>
  <si>
    <t>C238</t>
  </si>
  <si>
    <t>BLANCA LUCIA RAMIREZ</t>
  </si>
  <si>
    <t>C239</t>
  </si>
  <si>
    <t>C24</t>
  </si>
  <si>
    <t>BRASA AMERICANA</t>
  </si>
  <si>
    <t>C240</t>
  </si>
  <si>
    <t>BRASA BRAVES</t>
  </si>
  <si>
    <t>C241</t>
  </si>
  <si>
    <t>BRASA DORADA</t>
  </si>
  <si>
    <t>C244</t>
  </si>
  <si>
    <t xml:space="preserve">BRASA GRANDE </t>
  </si>
  <si>
    <t>C245</t>
  </si>
  <si>
    <t>asadero el gran filete</t>
  </si>
  <si>
    <t>C124</t>
  </si>
  <si>
    <t>BRASA MIEL Y BROASTER</t>
  </si>
  <si>
    <t>C246</t>
  </si>
  <si>
    <t>BRASA Y BRASA</t>
  </si>
  <si>
    <t>C247</t>
  </si>
  <si>
    <t>BRASA Y BRASITA</t>
  </si>
  <si>
    <t>C248</t>
  </si>
  <si>
    <t>C25</t>
  </si>
  <si>
    <t>BRASADORAVES</t>
  </si>
  <si>
    <t>C250</t>
  </si>
  <si>
    <t>BRASAS &amp; BROASTER JU</t>
  </si>
  <si>
    <t>C251</t>
  </si>
  <si>
    <t>BRASAS DE LA 50</t>
  </si>
  <si>
    <t>C252</t>
  </si>
  <si>
    <t>BRASAS EL RECREO</t>
  </si>
  <si>
    <t>C253</t>
  </si>
  <si>
    <t>BRASAS FRISBI</t>
  </si>
  <si>
    <t>C254</t>
  </si>
  <si>
    <t>BRASAS LLANERAS</t>
  </si>
  <si>
    <t>C255</t>
  </si>
  <si>
    <t>BRASAS PARRILLA EXPRESS</t>
  </si>
  <si>
    <t>C256</t>
  </si>
  <si>
    <t>BRASAS ROJAS RB</t>
  </si>
  <si>
    <t>C257</t>
  </si>
  <si>
    <t>BRASAS VIVAS</t>
  </si>
  <si>
    <t>C258</t>
  </si>
  <si>
    <t>BRASAS Y BRASAS</t>
  </si>
  <si>
    <t>C259</t>
  </si>
  <si>
    <t>C260</t>
  </si>
  <si>
    <t xml:space="preserve">BRASAS Y BRASAS </t>
  </si>
  <si>
    <t>C261</t>
  </si>
  <si>
    <t>C262</t>
  </si>
  <si>
    <t>BRASAS Y LLAMAS</t>
  </si>
  <si>
    <t>C264</t>
  </si>
  <si>
    <t>BRASAS Y POLLOS</t>
  </si>
  <si>
    <t>C265</t>
  </si>
  <si>
    <t>BRASAS.COM</t>
  </si>
  <si>
    <t>C267</t>
  </si>
  <si>
    <t>BRASERASO ROJO</t>
  </si>
  <si>
    <t>C268</t>
  </si>
  <si>
    <t>C269</t>
  </si>
  <si>
    <t>AMBULANTE GLORIA RAMIREZ</t>
  </si>
  <si>
    <t>C27</t>
  </si>
  <si>
    <t>C271</t>
  </si>
  <si>
    <t>BRASERO DE LA 38</t>
  </si>
  <si>
    <t>C272</t>
  </si>
  <si>
    <t>BRASERO DEL POLLO</t>
  </si>
  <si>
    <t>C273</t>
  </si>
  <si>
    <t>BRASERO FRISS</t>
  </si>
  <si>
    <t>C274</t>
  </si>
  <si>
    <t>ASADERO PARRILLA CARBON</t>
  </si>
  <si>
    <t>C177</t>
  </si>
  <si>
    <t>BRASERO PARRILLA</t>
  </si>
  <si>
    <t>C275</t>
  </si>
  <si>
    <t>BRASERO ROJO</t>
  </si>
  <si>
    <t>C276</t>
  </si>
  <si>
    <t>C279</t>
  </si>
  <si>
    <t>AMBULANTE MARIA DE LOS ANGELES NOVOA</t>
  </si>
  <si>
    <t>C28</t>
  </si>
  <si>
    <t>BRASITAS Y PALOS</t>
  </si>
  <si>
    <t>C280</t>
  </si>
  <si>
    <t>brason al rojo castilla</t>
  </si>
  <si>
    <t>C282</t>
  </si>
  <si>
    <t>BRASON AL ROJO CASTILLA</t>
  </si>
  <si>
    <t>C283</t>
  </si>
  <si>
    <t>BRASON ARDIENDO</t>
  </si>
  <si>
    <t>C284</t>
  </si>
  <si>
    <t>BRASON ARDIENTE</t>
  </si>
  <si>
    <t>C285</t>
  </si>
  <si>
    <t>BRASON DORADO DEL SALITRE</t>
  </si>
  <si>
    <t>C286</t>
  </si>
  <si>
    <t>BRAZAS FRISBY Y BROHASTER</t>
  </si>
  <si>
    <t>C287</t>
  </si>
  <si>
    <t>BRAZON ARDIENDO</t>
  </si>
  <si>
    <t>C288</t>
  </si>
  <si>
    <t>BRAZON ROJO</t>
  </si>
  <si>
    <t>C289</t>
  </si>
  <si>
    <t>BROASTER FIRTH</t>
  </si>
  <si>
    <t>C290</t>
  </si>
  <si>
    <t>C291</t>
  </si>
  <si>
    <t>BROASTER RIKO PIO</t>
  </si>
  <si>
    <t>C292</t>
  </si>
  <si>
    <t>BROSADOS EXPRESS</t>
  </si>
  <si>
    <t>C293</t>
  </si>
  <si>
    <t>BROSTEFRITO LA 81</t>
  </si>
  <si>
    <t>C294</t>
  </si>
  <si>
    <t>BROSTER Y BRASAS DE ALFONSO LOPEZ</t>
  </si>
  <si>
    <t>C295</t>
  </si>
  <si>
    <t>BROSTERISIMA</t>
  </si>
  <si>
    <t>C296</t>
  </si>
  <si>
    <t xml:space="preserve">BROSTIASADO DE AVES </t>
  </si>
  <si>
    <t>C297</t>
  </si>
  <si>
    <t xml:space="preserve">BROSTY BRASAS </t>
  </si>
  <si>
    <t>C298</t>
  </si>
  <si>
    <t>BROSTY CHISPAS</t>
  </si>
  <si>
    <t>C299</t>
  </si>
  <si>
    <t>AL SABOR DEL CARBON Y ALGO MÁS</t>
  </si>
  <si>
    <t>C3</t>
  </si>
  <si>
    <t>AMBULANTE OMAR GORDILLO</t>
  </si>
  <si>
    <t>C30</t>
  </si>
  <si>
    <t>ASADERO TIPICO BOYACENE</t>
  </si>
  <si>
    <t>C211</t>
  </si>
  <si>
    <t>ASADERO TIPICO LLANERO</t>
  </si>
  <si>
    <t>C212</t>
  </si>
  <si>
    <t>CAFETERIA SCALEA</t>
  </si>
  <si>
    <t>C300</t>
  </si>
  <si>
    <t>CAFFE PARRILLA INTERNACIONAL</t>
  </si>
  <si>
    <t>C301</t>
  </si>
  <si>
    <t>CALI MIO</t>
  </si>
  <si>
    <t>C302</t>
  </si>
  <si>
    <t>CALI SABROSO</t>
  </si>
  <si>
    <t>C303</t>
  </si>
  <si>
    <t>CALI VEA</t>
  </si>
  <si>
    <t>C304</t>
  </si>
  <si>
    <t>CAMPO DE TEJO Y ASADERO A L</t>
  </si>
  <si>
    <t>C305</t>
  </si>
  <si>
    <t>C307</t>
  </si>
  <si>
    <t>CANDELA Y SABOR</t>
  </si>
  <si>
    <t>C308</t>
  </si>
  <si>
    <t>C309</t>
  </si>
  <si>
    <t>AMBULANTE PEDRO PACHON</t>
  </si>
  <si>
    <t>C31</t>
  </si>
  <si>
    <t>C310</t>
  </si>
  <si>
    <t>C311</t>
  </si>
  <si>
    <t xml:space="preserve">CANDELA Y SABOR ASADERO </t>
  </si>
  <si>
    <t>C312</t>
  </si>
  <si>
    <t>CANDELAZO ARDIENTE</t>
  </si>
  <si>
    <t>C313</t>
  </si>
  <si>
    <t>CAPACHOS ASADERO</t>
  </si>
  <si>
    <t>C314</t>
  </si>
  <si>
    <t>CARBON CALIENTE</t>
  </si>
  <si>
    <t>C315</t>
  </si>
  <si>
    <t>CARMENZA GAMBOA</t>
  </si>
  <si>
    <t>C317</t>
  </si>
  <si>
    <t>CARNEONE</t>
  </si>
  <si>
    <t>C319</t>
  </si>
  <si>
    <t>AMBULANTE. AREPITAS</t>
  </si>
  <si>
    <t>C32</t>
  </si>
  <si>
    <t>CASTRO SILVA ROSA AURA</t>
  </si>
  <si>
    <t>C321</t>
  </si>
  <si>
    <t xml:space="preserve">CENDALES MONROY ANDREA - BROASTER ASADO VILLA MARIA  </t>
  </si>
  <si>
    <t>C322</t>
  </si>
  <si>
    <t>BRASA DEL NORTE</t>
  </si>
  <si>
    <t>C243</t>
  </si>
  <si>
    <t>CHE POLLO</t>
  </si>
  <si>
    <t>C323</t>
  </si>
  <si>
    <t>CHIGUIRO DORMILLADA</t>
  </si>
  <si>
    <t>C324</t>
  </si>
  <si>
    <t xml:space="preserve">CHIGUIRO PARRILLA BAR </t>
  </si>
  <si>
    <t>C325</t>
  </si>
  <si>
    <t>CHISPA ARDIENDO</t>
  </si>
  <si>
    <t>C327</t>
  </si>
  <si>
    <t>CHISPA ARDIENTE</t>
  </si>
  <si>
    <t>C328</t>
  </si>
  <si>
    <t>CHISPA BROASTER</t>
  </si>
  <si>
    <t>C329</t>
  </si>
  <si>
    <t>AMBULANTE. CHORIZO DE WILMAR</t>
  </si>
  <si>
    <t>C33</t>
  </si>
  <si>
    <t>CHISPA ROJA</t>
  </si>
  <si>
    <t>C330</t>
  </si>
  <si>
    <t>C331</t>
  </si>
  <si>
    <t>CHISPA Y POLLO</t>
  </si>
  <si>
    <t>C332</t>
  </si>
  <si>
    <t>CHISPA Y SABOR</t>
  </si>
  <si>
    <t>C333</t>
  </si>
  <si>
    <t>CHISPAS &amp; BROASTER</t>
  </si>
  <si>
    <t>C334</t>
  </si>
  <si>
    <t>CHISPAS DEL BRASERO</t>
  </si>
  <si>
    <t>C335</t>
  </si>
  <si>
    <t>CHISPAS Y POLLOS</t>
  </si>
  <si>
    <t>C336</t>
  </si>
  <si>
    <t>C337</t>
  </si>
  <si>
    <t>CHISPERO DORADO</t>
  </si>
  <si>
    <t>C338</t>
  </si>
  <si>
    <t xml:space="preserve">CHISPITAS AL ROJO </t>
  </si>
  <si>
    <t>C339</t>
  </si>
  <si>
    <t>C34</t>
  </si>
  <si>
    <t>CHISPITAS DE LA PRIMAVERA</t>
  </si>
  <si>
    <t>C340</t>
  </si>
  <si>
    <t>CHISPITAS Y BRASAS</t>
  </si>
  <si>
    <t>C342</t>
  </si>
  <si>
    <t>CHORICARBON</t>
  </si>
  <si>
    <t>C344</t>
  </si>
  <si>
    <t>CHORIPAISA</t>
  </si>
  <si>
    <t>C345</t>
  </si>
  <si>
    <t>AMBULANTE. LA AREPA</t>
  </si>
  <si>
    <t>C35</t>
  </si>
  <si>
    <t>CIGARRERIA EL PAISA</t>
  </si>
  <si>
    <t>C351</t>
  </si>
  <si>
    <t>COLINA Y PARRILLA</t>
  </si>
  <si>
    <t>C352</t>
  </si>
  <si>
    <t>COMESTIBLES BBQ S.A</t>
  </si>
  <si>
    <t>C353</t>
  </si>
  <si>
    <t>COMIDAS RAPIDAS BARZAPARRILLA</t>
  </si>
  <si>
    <t>C354</t>
  </si>
  <si>
    <t>COMIDAS RÁPIDAS LA CORRALEJA</t>
  </si>
  <si>
    <t>C355</t>
  </si>
  <si>
    <t>COMPANIA BROASTER</t>
  </si>
  <si>
    <t>C356</t>
  </si>
  <si>
    <t>CORRALERO RESTAURANTE PARRILLA</t>
  </si>
  <si>
    <t>C357</t>
  </si>
  <si>
    <t>CROKY BROASTER PARRILLA</t>
  </si>
  <si>
    <t>C358</t>
  </si>
  <si>
    <t>CROKY EXPRESS</t>
  </si>
  <si>
    <t>C359</t>
  </si>
  <si>
    <t xml:space="preserve">AMBULANTE. LUCERO </t>
  </si>
  <si>
    <t>C36</t>
  </si>
  <si>
    <t>CROKY PARRILLA</t>
  </si>
  <si>
    <t>C360</t>
  </si>
  <si>
    <t>DE TINTAL BROASTER</t>
  </si>
  <si>
    <t>C361</t>
  </si>
  <si>
    <t>DELI AVES</t>
  </si>
  <si>
    <t>C362</t>
  </si>
  <si>
    <t>DELI BROASTER</t>
  </si>
  <si>
    <t>C363</t>
  </si>
  <si>
    <t>DELI SABOR</t>
  </si>
  <si>
    <t>C364</t>
  </si>
  <si>
    <t>DELIAVES RR</t>
  </si>
  <si>
    <t>C365</t>
  </si>
  <si>
    <t>DELIBRASAS</t>
  </si>
  <si>
    <t>C366</t>
  </si>
  <si>
    <t>DELICIAS LA PAISA</t>
  </si>
  <si>
    <t>C367</t>
  </si>
  <si>
    <t>DELY FRITO</t>
  </si>
  <si>
    <t>C368</t>
  </si>
  <si>
    <t>C369</t>
  </si>
  <si>
    <t>AMBULANTES. PINCHOS</t>
  </si>
  <si>
    <t>C37</t>
  </si>
  <si>
    <t>DEVACHAN GOURMET CAFÉ MAGICO</t>
  </si>
  <si>
    <t>C370</t>
  </si>
  <si>
    <t>DIANI POLLO</t>
  </si>
  <si>
    <t>C371</t>
  </si>
  <si>
    <t>DISTRA 20</t>
  </si>
  <si>
    <t>C372</t>
  </si>
  <si>
    <t>DISTRACO LITDA</t>
  </si>
  <si>
    <t>C373</t>
  </si>
  <si>
    <t>DISTRAVO</t>
  </si>
  <si>
    <t>C374</t>
  </si>
  <si>
    <t xml:space="preserve">DISTRIBUIDOR DE CARBON </t>
  </si>
  <si>
    <t>C375</t>
  </si>
  <si>
    <t>DKTELY  (AREPAS)</t>
  </si>
  <si>
    <t>C376</t>
  </si>
  <si>
    <t>DONATTO´S</t>
  </si>
  <si>
    <t>C377</t>
  </si>
  <si>
    <t>DORADOS POLLOS</t>
  </si>
  <si>
    <t>C378</t>
  </si>
  <si>
    <t>DORAVES BRASA</t>
  </si>
  <si>
    <t>C379</t>
  </si>
  <si>
    <t>AMBULLANTE ROSA LOPEZ</t>
  </si>
  <si>
    <t>C38</t>
  </si>
  <si>
    <t>EL  BRAZON ARDIENTE</t>
  </si>
  <si>
    <t>C380</t>
  </si>
  <si>
    <t>EL ARRIERO SANTANDEREANO</t>
  </si>
  <si>
    <t>C381</t>
  </si>
  <si>
    <t>EL BRASERO</t>
  </si>
  <si>
    <t>C382</t>
  </si>
  <si>
    <t>EL BRASON</t>
  </si>
  <si>
    <t>C383</t>
  </si>
  <si>
    <t xml:space="preserve">EL BRASON </t>
  </si>
  <si>
    <t>C384</t>
  </si>
  <si>
    <t>EL BRASON ARDIENDO</t>
  </si>
  <si>
    <t>C385</t>
  </si>
  <si>
    <t>C386</t>
  </si>
  <si>
    <t>C387</t>
  </si>
  <si>
    <t>EL BRASON ARDIENTE</t>
  </si>
  <si>
    <t>C388</t>
  </si>
  <si>
    <t>CARNIBOROS PARRILA</t>
  </si>
  <si>
    <t>C320</t>
  </si>
  <si>
    <t>EL BRASON DORADO</t>
  </si>
  <si>
    <t>C389</t>
  </si>
  <si>
    <t>ANGUS AND ROADSBEEF</t>
  </si>
  <si>
    <t>C39</t>
  </si>
  <si>
    <t>EL BRASON ROJITO ASADO Y BROASTHER</t>
  </si>
  <si>
    <t>C390</t>
  </si>
  <si>
    <t>CHIRIZOS Y CHIRITOS</t>
  </si>
  <si>
    <t>C326</t>
  </si>
  <si>
    <t>EL BRAZON ARDIENTE</t>
  </si>
  <si>
    <t>C391</t>
  </si>
  <si>
    <t>EL BRAZON ROJITO RPP</t>
  </si>
  <si>
    <t>C392</t>
  </si>
  <si>
    <t>EL CANEY LLANERO</t>
  </si>
  <si>
    <t>C393</t>
  </si>
  <si>
    <t>EL CAPORAL ASADERO BAR</t>
  </si>
  <si>
    <t>C394</t>
  </si>
  <si>
    <t xml:space="preserve">EL CARBON, CARNES Y PESCADOS </t>
  </si>
  <si>
    <t>C395</t>
  </si>
  <si>
    <t>EL CASTILLO DEL POLLO</t>
  </si>
  <si>
    <t>C396</t>
  </si>
  <si>
    <t>EL CHE DEL POLLO</t>
  </si>
  <si>
    <t>C397</t>
  </si>
  <si>
    <t>EL CHISPARO</t>
  </si>
  <si>
    <t>C398</t>
  </si>
  <si>
    <t xml:space="preserve">EL CHISPAZO DEL POLLO </t>
  </si>
  <si>
    <t>C399</t>
  </si>
  <si>
    <t>ARDE LA BRASA</t>
  </si>
  <si>
    <t>C40</t>
  </si>
  <si>
    <t xml:space="preserve">EL CHISPERO DEL SABOR 22 </t>
  </si>
  <si>
    <t>C400</t>
  </si>
  <si>
    <t>EL CHISPON DORAO</t>
  </si>
  <si>
    <t>C401</t>
  </si>
  <si>
    <t>EL DESBARE</t>
  </si>
  <si>
    <t>C402</t>
  </si>
  <si>
    <t>EL DORADO</t>
  </si>
  <si>
    <t>C403</t>
  </si>
  <si>
    <t>EL FOGON DEL POLLO</t>
  </si>
  <si>
    <t>C404</t>
  </si>
  <si>
    <t>CHORIBRAZA</t>
  </si>
  <si>
    <t>C343</t>
  </si>
  <si>
    <t xml:space="preserve">EL FOGON ROJO </t>
  </si>
  <si>
    <t>C406</t>
  </si>
  <si>
    <t>EL GALLO Y LOS POLLOS</t>
  </si>
  <si>
    <t>C408</t>
  </si>
  <si>
    <t>CHORISOS SAN JOSE</t>
  </si>
  <si>
    <t>C346</t>
  </si>
  <si>
    <t>CHORIZO EL LLANO</t>
  </si>
  <si>
    <t>C347</t>
  </si>
  <si>
    <t>C41</t>
  </si>
  <si>
    <t>EL GRAN POLLO</t>
  </si>
  <si>
    <t>C410</t>
  </si>
  <si>
    <t>CHORIZOS A LA BRASA</t>
  </si>
  <si>
    <t>C348</t>
  </si>
  <si>
    <t>CHORIZOS MAGALI</t>
  </si>
  <si>
    <t>C350</t>
  </si>
  <si>
    <t>EL GRAN RANCHO LLANERO</t>
  </si>
  <si>
    <t>C411</t>
  </si>
  <si>
    <t>EL HORIZONTE</t>
  </si>
  <si>
    <t>C412</t>
  </si>
  <si>
    <t>EL KOKORIN J</t>
  </si>
  <si>
    <t>C413</t>
  </si>
  <si>
    <t>EL MESON CRIOLLO</t>
  </si>
  <si>
    <t>C415</t>
  </si>
  <si>
    <t>EL MESON DORADO</t>
  </si>
  <si>
    <t>C416</t>
  </si>
  <si>
    <t xml:space="preserve">EL MESON DORADO </t>
  </si>
  <si>
    <t>C417</t>
  </si>
  <si>
    <t>EL MESON SANDIEGO</t>
  </si>
  <si>
    <t>C418</t>
  </si>
  <si>
    <t>EL NILO</t>
  </si>
  <si>
    <t>C419</t>
  </si>
  <si>
    <t>C42</t>
  </si>
  <si>
    <t>C420</t>
  </si>
  <si>
    <t>EL OASIS</t>
  </si>
  <si>
    <t>C421</t>
  </si>
  <si>
    <t>EL PAISANO MATEUS</t>
  </si>
  <si>
    <t>C422</t>
  </si>
  <si>
    <t>EL PALACIO DE LA GALLINA</t>
  </si>
  <si>
    <t>C423</t>
  </si>
  <si>
    <t>EL PARADOR LLANERO 56</t>
  </si>
  <si>
    <t>C424</t>
  </si>
  <si>
    <t>EL PARIENTICO</t>
  </si>
  <si>
    <t>C425</t>
  </si>
  <si>
    <t>EL POLLO DEL BUEN SABOR</t>
  </si>
  <si>
    <t>C426</t>
  </si>
  <si>
    <t>EL POLLO MIRADOR</t>
  </si>
  <si>
    <t>C427</t>
  </si>
  <si>
    <t>EL POLLO ROJO</t>
  </si>
  <si>
    <t>C428</t>
  </si>
  <si>
    <t>EL PORTAL DE POLLO DE 19</t>
  </si>
  <si>
    <t>C429</t>
  </si>
  <si>
    <t>ARDIENTE ASADO</t>
  </si>
  <si>
    <t>C43</t>
  </si>
  <si>
    <t>EL PUERTO ALEGRE</t>
  </si>
  <si>
    <t>C430</t>
  </si>
  <si>
    <t>EL PUNTO DE LA  GALLINA</t>
  </si>
  <si>
    <t>C431</t>
  </si>
  <si>
    <t>EL REY DEL SABOR</t>
  </si>
  <si>
    <t>C432</t>
  </si>
  <si>
    <t>C433</t>
  </si>
  <si>
    <t xml:space="preserve">EL RINCONCITO LLANERO </t>
  </si>
  <si>
    <t>C434</t>
  </si>
  <si>
    <t>EL SABOR AMERICANO</t>
  </si>
  <si>
    <t>C435</t>
  </si>
  <si>
    <t>EL SABOR DEL POLLO</t>
  </si>
  <si>
    <t>C436</t>
  </si>
  <si>
    <t>EL SANTANDEREANO</t>
  </si>
  <si>
    <t>C437</t>
  </si>
  <si>
    <t>EL SAZON DEL GUAVIO</t>
  </si>
  <si>
    <t>C439</t>
  </si>
  <si>
    <t>AREPAS</t>
  </si>
  <si>
    <t>C44</t>
  </si>
  <si>
    <t>EL SITIO GROUP SA</t>
  </si>
  <si>
    <t>C440</t>
  </si>
  <si>
    <t>EL SURTIDOR DEL  SABOR</t>
  </si>
  <si>
    <t>C441</t>
  </si>
  <si>
    <t>EL SURTIDOR DEL SABOR</t>
  </si>
  <si>
    <t>C442</t>
  </si>
  <si>
    <t xml:space="preserve">EL TABLON </t>
  </si>
  <si>
    <t>C443</t>
  </si>
  <si>
    <t>EL TORO DEL LLANO</t>
  </si>
  <si>
    <t>C445</t>
  </si>
  <si>
    <t>ESTABLECIMIENTO DE AREPAS Y CHORIZOS</t>
  </si>
  <si>
    <t>C447</t>
  </si>
  <si>
    <t>ESTABLECIMIENTO NORBERTO GARCIA</t>
  </si>
  <si>
    <t>C448</t>
  </si>
  <si>
    <t xml:space="preserve">ESTADERO LA FINQUITA </t>
  </si>
  <si>
    <t>C449</t>
  </si>
  <si>
    <t>AREPAS DE CAPELLANIA</t>
  </si>
  <si>
    <t>C45</t>
  </si>
  <si>
    <t>FOGON DEL  LLANO</t>
  </si>
  <si>
    <t>C450</t>
  </si>
  <si>
    <t>FOGON DEL LLANO</t>
  </si>
  <si>
    <t>C451</t>
  </si>
  <si>
    <t>FOGON ROJO</t>
  </si>
  <si>
    <t>C452</t>
  </si>
  <si>
    <t>FRANKI POLLO</t>
  </si>
  <si>
    <t>C453</t>
  </si>
  <si>
    <t>FREDY SALOMON MOYANO OCHOA (BRASA 67)</t>
  </si>
  <si>
    <t>C454</t>
  </si>
  <si>
    <t>FRENCH BROASTER</t>
  </si>
  <si>
    <t>C455</t>
  </si>
  <si>
    <t>FRISS BROASTED</t>
  </si>
  <si>
    <t>C456</t>
  </si>
  <si>
    <t>FRISS BROASTHER</t>
  </si>
  <si>
    <t>C458</t>
  </si>
  <si>
    <t>GALLINA ASADA RESTAURANTE BAR</t>
  </si>
  <si>
    <t>C459</t>
  </si>
  <si>
    <t>C46</t>
  </si>
  <si>
    <t>GILMA DE RODRIGUEZ - VENTA CHORIZOS</t>
  </si>
  <si>
    <t>C460</t>
  </si>
  <si>
    <t>GOOD CHICKEN</t>
  </si>
  <si>
    <t>C461</t>
  </si>
  <si>
    <t>GRAN BRASERO</t>
  </si>
  <si>
    <t>C462</t>
  </si>
  <si>
    <t>GRAN CHISPA</t>
  </si>
  <si>
    <t>C463</t>
  </si>
  <si>
    <t xml:space="preserve">GRUPO CBC S.A – ASADERO LA BRASA ROJA </t>
  </si>
  <si>
    <t>C464</t>
  </si>
  <si>
    <t>GRUPO CBC S.A - CALI MIO LOS SAUCES</t>
  </si>
  <si>
    <t>C465</t>
  </si>
  <si>
    <t>EL FOGON LLANERO</t>
  </si>
  <si>
    <t>C405</t>
  </si>
  <si>
    <t>GRUPO CBC S.A - LA BRASA ROJA</t>
  </si>
  <si>
    <t>C466</t>
  </si>
  <si>
    <t>GRUPO CBC S.A (CALI MIO)</t>
  </si>
  <si>
    <t>C467</t>
  </si>
  <si>
    <t>C468</t>
  </si>
  <si>
    <t>EL FOGON SANTANDERIANO</t>
  </si>
  <si>
    <t>C407</t>
  </si>
  <si>
    <t>GRUPO CBC S.A (LA BRASA ROJA SEDE GALAN)</t>
  </si>
  <si>
    <t>C469</t>
  </si>
  <si>
    <t>C47</t>
  </si>
  <si>
    <t>GRUPO CBC S.A.  - LA BRASA ROJA (SANTA ISABEL)</t>
  </si>
  <si>
    <t>C470</t>
  </si>
  <si>
    <t xml:space="preserve">GRUPO CBC S.A. BRASA ROJA NO. 1 </t>
  </si>
  <si>
    <t>C471</t>
  </si>
  <si>
    <t xml:space="preserve">HARRYSA SAS SOCIEDAD POR ACCIONES SIMPLIFICADAS </t>
  </si>
  <si>
    <t>C472</t>
  </si>
  <si>
    <t>HATO LLANERO</t>
  </si>
  <si>
    <t>C474</t>
  </si>
  <si>
    <t>HATO SUBA</t>
  </si>
  <si>
    <t>C475</t>
  </si>
  <si>
    <t xml:space="preserve">HOUSTON’S (SIA LIMITADA) </t>
  </si>
  <si>
    <t>C477</t>
  </si>
  <si>
    <t>INVERSIONES ALONZO PORRAS</t>
  </si>
  <si>
    <t>C478</t>
  </si>
  <si>
    <t>INVERSIONES LA LLANERITA</t>
  </si>
  <si>
    <t>C479</t>
  </si>
  <si>
    <t>el llanero</t>
  </si>
  <si>
    <t>C414</t>
  </si>
  <si>
    <t>INVERSIONES LEHAL S.A. -RESTAURANTE CLUB COLOMBIA</t>
  </si>
  <si>
    <t>C480</t>
  </si>
  <si>
    <t xml:space="preserve">INVERSIONES MACK ORTEGA - RESTAURANTE BONANZA BRASA </t>
  </si>
  <si>
    <t>C481</t>
  </si>
  <si>
    <t>C482</t>
  </si>
  <si>
    <t xml:space="preserve">INVESTMENT TEAM SA - ISOLA BAR RESTAURANTE </t>
  </si>
  <si>
    <t>C483</t>
  </si>
  <si>
    <t>JANETH ARIZA MATEUS – AREPAS Y CHORIZOS</t>
  </si>
  <si>
    <t>C484</t>
  </si>
  <si>
    <t>C485</t>
  </si>
  <si>
    <t>KALI - RICO</t>
  </si>
  <si>
    <t>C486</t>
  </si>
  <si>
    <t>KALI RIKO</t>
  </si>
  <si>
    <t>C487</t>
  </si>
  <si>
    <t>KATA LIMITADA</t>
  </si>
  <si>
    <t>C488</t>
  </si>
  <si>
    <t>KOKORI AVES</t>
  </si>
  <si>
    <t>C490</t>
  </si>
  <si>
    <t xml:space="preserve">KOMARRICO </t>
  </si>
  <si>
    <t>C492</t>
  </si>
  <si>
    <t>KRIS POLLO</t>
  </si>
  <si>
    <t>C493</t>
  </si>
  <si>
    <t>LA AREPA CUADRADA</t>
  </si>
  <si>
    <t>C494</t>
  </si>
  <si>
    <t>C495</t>
  </si>
  <si>
    <t>LA BARRA ROJA</t>
  </si>
  <si>
    <t>C496</t>
  </si>
  <si>
    <t>LA BIFERIA</t>
  </si>
  <si>
    <t>C497</t>
  </si>
  <si>
    <t>LA BRASA AL ROJO LA 92</t>
  </si>
  <si>
    <t>C498</t>
  </si>
  <si>
    <t>LA BRASA AMARILLA</t>
  </si>
  <si>
    <t>C499</t>
  </si>
  <si>
    <t>ALCARABAN LLANERO</t>
  </si>
  <si>
    <t>C5</t>
  </si>
  <si>
    <t>AREPAS DE SARA</t>
  </si>
  <si>
    <t>C50</t>
  </si>
  <si>
    <t>LA BRASA CALIENTE</t>
  </si>
  <si>
    <t>C500</t>
  </si>
  <si>
    <t>LA BRASA DE ORO</t>
  </si>
  <si>
    <t>C501</t>
  </si>
  <si>
    <t>LA BRASA DEL SABOR</t>
  </si>
  <si>
    <t>C502</t>
  </si>
  <si>
    <t>LA BRASA DEL TIZON ROJO</t>
  </si>
  <si>
    <t>C503</t>
  </si>
  <si>
    <t>LA BRASA ROJA</t>
  </si>
  <si>
    <t>C504</t>
  </si>
  <si>
    <t>C505</t>
  </si>
  <si>
    <t>LA CHISPA ARDIENTE DIVULGA MI SABOR</t>
  </si>
  <si>
    <t>C506</t>
  </si>
  <si>
    <t>LA CHISPA DEL FOGON BOSQUES DE MARIANA</t>
  </si>
  <si>
    <t>C507</t>
  </si>
  <si>
    <t>LA CHISPA DEL SABOR</t>
  </si>
  <si>
    <t>C508</t>
  </si>
  <si>
    <t>LA CHISPA DEL SABOR HW</t>
  </si>
  <si>
    <t>C509</t>
  </si>
  <si>
    <t>AREPAS DE UNICENTRO</t>
  </si>
  <si>
    <t>C51</t>
  </si>
  <si>
    <t xml:space="preserve">LA CHISPA OLIMPICA </t>
  </si>
  <si>
    <t>C510</t>
  </si>
  <si>
    <t>LA CHISPA ROJA</t>
  </si>
  <si>
    <t>C511</t>
  </si>
  <si>
    <t>C512</t>
  </si>
  <si>
    <t>LA CUCHARITA</t>
  </si>
  <si>
    <t>C514</t>
  </si>
  <si>
    <t>LA DELECIA DEL POLLO</t>
  </si>
  <si>
    <t>C515</t>
  </si>
  <si>
    <t>LA ESPERANZA</t>
  </si>
  <si>
    <t>C516</t>
  </si>
  <si>
    <t>LA FERIA DEL POLLO</t>
  </si>
  <si>
    <t>C517</t>
  </si>
  <si>
    <t>LA FOGATA AL ROJO</t>
  </si>
  <si>
    <t>C519</t>
  </si>
  <si>
    <t>LA FOGATA LLANERA</t>
  </si>
  <si>
    <t>C520</t>
  </si>
  <si>
    <t>LA FOGATA ROJA</t>
  </si>
  <si>
    <t>C521</t>
  </si>
  <si>
    <t>LA GALLINERA DONDE JUAN</t>
  </si>
  <si>
    <t>C522</t>
  </si>
  <si>
    <t>LA LLAMA OLIMPICA DEL SABOR</t>
  </si>
  <si>
    <t>C524</t>
  </si>
  <si>
    <t>LA OTRA BRASA</t>
  </si>
  <si>
    <t>C525</t>
  </si>
  <si>
    <t>LA PAISA</t>
  </si>
  <si>
    <t>C526</t>
  </si>
  <si>
    <t>LA PARRILLA DORADA</t>
  </si>
  <si>
    <t>C529</t>
  </si>
  <si>
    <t>AREPAS EL PARQUE</t>
  </si>
  <si>
    <t>C53</t>
  </si>
  <si>
    <t>LA PARRILLA TOLIMENSE</t>
  </si>
  <si>
    <t>C530</t>
  </si>
  <si>
    <t>LA PARRILLADA</t>
  </si>
  <si>
    <t>C531</t>
  </si>
  <si>
    <t>LA PUERTA AL LLANO</t>
  </si>
  <si>
    <t>C532</t>
  </si>
  <si>
    <t>LA RANCHA DE MILEN</t>
  </si>
  <si>
    <t>C533</t>
  </si>
  <si>
    <t>LA RIVERA</t>
  </si>
  <si>
    <t>C534</t>
  </si>
  <si>
    <t>LA RIVIERA</t>
  </si>
  <si>
    <t>C535</t>
  </si>
  <si>
    <t>LA SUPER BRASA</t>
  </si>
  <si>
    <t>C536</t>
  </si>
  <si>
    <t>C537</t>
  </si>
  <si>
    <t>HATO GANADERO</t>
  </si>
  <si>
    <t>C473</t>
  </si>
  <si>
    <t>LA SUPER BRASA ROJA</t>
  </si>
  <si>
    <t>C538</t>
  </si>
  <si>
    <t>HERMANOS TORRES</t>
  </si>
  <si>
    <t>C476</t>
  </si>
  <si>
    <t>LA TORONJA RESTAURANTE</t>
  </si>
  <si>
    <t>C539</t>
  </si>
  <si>
    <t>C54</t>
  </si>
  <si>
    <t>LAS 2 AVENIDAS</t>
  </si>
  <si>
    <t>C540</t>
  </si>
  <si>
    <t>C541</t>
  </si>
  <si>
    <t>LAS DELICIAS DE HOY RESTAURANTE</t>
  </si>
  <si>
    <t>C542</t>
  </si>
  <si>
    <t>LAS DELICIAS DE SANTANDER</t>
  </si>
  <si>
    <t>C543</t>
  </si>
  <si>
    <t>LECHONERIA TITO ESPITIA</t>
  </si>
  <si>
    <t>C544</t>
  </si>
  <si>
    <t>LEVY SOLANO ALFREDO JOSÉ</t>
  </si>
  <si>
    <t>C546</t>
  </si>
  <si>
    <t>LLANERA LA 63</t>
  </si>
  <si>
    <t>C548</t>
  </si>
  <si>
    <t>LLANERADA 128 PARRILLA BAR</t>
  </si>
  <si>
    <t>C549</t>
  </si>
  <si>
    <t xml:space="preserve">LLANO EN GOSEN </t>
  </si>
  <si>
    <t>C550</t>
  </si>
  <si>
    <t xml:space="preserve">LO MEJOR DEL SABOR </t>
  </si>
  <si>
    <t>C552</t>
  </si>
  <si>
    <t>LOS 3 SANTANDERES</t>
  </si>
  <si>
    <t>C553</t>
  </si>
  <si>
    <t>LOS CAPACHOS</t>
  </si>
  <si>
    <t>C554</t>
  </si>
  <si>
    <t>LOS PAISANITOS</t>
  </si>
  <si>
    <t>C556</t>
  </si>
  <si>
    <t>LOS REYES</t>
  </si>
  <si>
    <t>C557</t>
  </si>
  <si>
    <t>LUCENI JIMENEZ</t>
  </si>
  <si>
    <t>C558</t>
  </si>
  <si>
    <t>MAGI BROASTER</t>
  </si>
  <si>
    <t>C559</t>
  </si>
  <si>
    <t xml:space="preserve">MANTRAM CAFE </t>
  </si>
  <si>
    <t>C560</t>
  </si>
  <si>
    <t>MARGOTH HERRERA</t>
  </si>
  <si>
    <t>C561</t>
  </si>
  <si>
    <t>MARI AREPAS</t>
  </si>
  <si>
    <t>C562</t>
  </si>
  <si>
    <t>MARK PIKO</t>
  </si>
  <si>
    <t>C563</t>
  </si>
  <si>
    <t>MAZORCAS DE LA NACIONAL</t>
  </si>
  <si>
    <t>C564</t>
  </si>
  <si>
    <t>MESON ROJA BRASA VIVA</t>
  </si>
  <si>
    <t>C565</t>
  </si>
  <si>
    <t>MESON ROJO</t>
  </si>
  <si>
    <t>C566</t>
  </si>
  <si>
    <t xml:space="preserve">MI ASADERO </t>
  </si>
  <si>
    <t>C567</t>
  </si>
  <si>
    <t>C568</t>
  </si>
  <si>
    <t>LA COLONIA BOYACENSE</t>
  </si>
  <si>
    <t>C513</t>
  </si>
  <si>
    <t>C569</t>
  </si>
  <si>
    <t>MI CALI</t>
  </si>
  <si>
    <t>C570</t>
  </si>
  <si>
    <t>MI GRAN PARRILA BOYACENSE</t>
  </si>
  <si>
    <t>C573</t>
  </si>
  <si>
    <t>MI QUERIDO RANCHITO</t>
  </si>
  <si>
    <t>C575</t>
  </si>
  <si>
    <t>C576</t>
  </si>
  <si>
    <t>LA FINCA RICAURTE</t>
  </si>
  <si>
    <t>C518</t>
  </si>
  <si>
    <t>MI RANCHITO QUERIDO</t>
  </si>
  <si>
    <t>C577</t>
  </si>
  <si>
    <t>MI RANCHITO SANTANDEREANO</t>
  </si>
  <si>
    <t>C578</t>
  </si>
  <si>
    <t>MI RICO CALI</t>
  </si>
  <si>
    <t>C579</t>
  </si>
  <si>
    <t>AREPAS LIGHT</t>
  </si>
  <si>
    <t>C58</t>
  </si>
  <si>
    <t>C580</t>
  </si>
  <si>
    <t>MIRA FLORES DOS</t>
  </si>
  <si>
    <t>C581</t>
  </si>
  <si>
    <t>MIS CARNECITAS 2</t>
  </si>
  <si>
    <t>C582</t>
  </si>
  <si>
    <t>MIS DELICIAS DEL POLLO</t>
  </si>
  <si>
    <t>C583</t>
  </si>
  <si>
    <t xml:space="preserve">MIS LLAMITAS DE ORO </t>
  </si>
  <si>
    <t>C584</t>
  </si>
  <si>
    <t>MISTER RIBS</t>
  </si>
  <si>
    <t>C585</t>
  </si>
  <si>
    <t>MISTER RIBS (INVERSIONES SYM LIMITADA)</t>
  </si>
  <si>
    <t>C586</t>
  </si>
  <si>
    <t>LA PARRILLA BOYACENSE</t>
  </si>
  <si>
    <t>C528</t>
  </si>
  <si>
    <t>MOJICA BARRETO LUIS - ASADERO BRASADORAVES</t>
  </si>
  <si>
    <t>C587</t>
  </si>
  <si>
    <t>MONTE CARLOS</t>
  </si>
  <si>
    <t>C588</t>
  </si>
  <si>
    <t>MORICHAL 63 ASADERO</t>
  </si>
  <si>
    <t>C589</t>
  </si>
  <si>
    <t>AREPAS LUDY</t>
  </si>
  <si>
    <t>C59</t>
  </si>
  <si>
    <t>MORRILLO PARRILLA</t>
  </si>
  <si>
    <t>C590</t>
  </si>
  <si>
    <t>MR POLLO JC</t>
  </si>
  <si>
    <t>C591</t>
  </si>
  <si>
    <t>NO REGISTRA</t>
  </si>
  <si>
    <t>C592</t>
  </si>
  <si>
    <t>NUEVA SANTANDERIANA DE LA 22</t>
  </si>
  <si>
    <t>C593</t>
  </si>
  <si>
    <t xml:space="preserve">O´SOLE MIO </t>
  </si>
  <si>
    <t>C594</t>
  </si>
  <si>
    <t>OCHO Y MEDIO LIMITADA</t>
  </si>
  <si>
    <t>C595</t>
  </si>
  <si>
    <t>OSCAR BARON</t>
  </si>
  <si>
    <t>C596</t>
  </si>
  <si>
    <t>PAISANO MATEUS</t>
  </si>
  <si>
    <t>C597</t>
  </si>
  <si>
    <t>PALACIO DE LA GALLINA</t>
  </si>
  <si>
    <t>C598</t>
  </si>
  <si>
    <t>PANADERIA HORNIPAN</t>
  </si>
  <si>
    <t>C599</t>
  </si>
  <si>
    <t>ALCARABON LLANERO</t>
  </si>
  <si>
    <t>C6</t>
  </si>
  <si>
    <t>AREPAS RELLENAS</t>
  </si>
  <si>
    <t>C60</t>
  </si>
  <si>
    <t>PAPA SALADA</t>
  </si>
  <si>
    <t>C600</t>
  </si>
  <si>
    <t>lechoneria tolimense</t>
  </si>
  <si>
    <t>C545</t>
  </si>
  <si>
    <t>PARADOR LLANERO</t>
  </si>
  <si>
    <t>C601</t>
  </si>
  <si>
    <t>C602</t>
  </si>
  <si>
    <t>PARRILLA BAR BRASA 67</t>
  </si>
  <si>
    <t>C603</t>
  </si>
  <si>
    <t>PARRILLA BOYACENSE LENGUPA</t>
  </si>
  <si>
    <t>C604</t>
  </si>
  <si>
    <t xml:space="preserve">LOS GUADUALES </t>
  </si>
  <si>
    <t>C555</t>
  </si>
  <si>
    <t>PARRILLA Y SABOR</t>
  </si>
  <si>
    <t>C607</t>
  </si>
  <si>
    <t>PARRILLISIMO BRASA</t>
  </si>
  <si>
    <t>C608</t>
  </si>
  <si>
    <t>PATAGONIA ASADOS DEL SUR Y TABLON S.A.S</t>
  </si>
  <si>
    <t>C609</t>
  </si>
  <si>
    <t>PECHUGONES</t>
  </si>
  <si>
    <t>C611</t>
  </si>
  <si>
    <t>PEREZ JOSE JAVIER - ASADERO BROASTER Y BRASAS DE LA 65</t>
  </si>
  <si>
    <t>C612</t>
  </si>
  <si>
    <t>PERNILONES</t>
  </si>
  <si>
    <t>C613</t>
  </si>
  <si>
    <t>PESCADERIA CEVICHERIA EL SABOR DEL PACIFICO</t>
  </si>
  <si>
    <t>C614</t>
  </si>
  <si>
    <t>PICOTICO</t>
  </si>
  <si>
    <t>C615</t>
  </si>
  <si>
    <t>C616</t>
  </si>
  <si>
    <t>PIKO BROASTER</t>
  </si>
  <si>
    <t>C617</t>
  </si>
  <si>
    <t>PIO RIKOS</t>
  </si>
  <si>
    <t>C618</t>
  </si>
  <si>
    <t>C619</t>
  </si>
  <si>
    <t>AREPAS SAN JOSE</t>
  </si>
  <si>
    <t>C62</t>
  </si>
  <si>
    <t>PIQUETEADERO AVENIDA ROJAS</t>
  </si>
  <si>
    <t>C620</t>
  </si>
  <si>
    <t>PIQUETEADERO CHELITA</t>
  </si>
  <si>
    <t>C621</t>
  </si>
  <si>
    <t>PIQUETEADERO CHICHOS</t>
  </si>
  <si>
    <t>C622</t>
  </si>
  <si>
    <t>C623</t>
  </si>
  <si>
    <t>PIQUETEADERO EL PALACIO DE LA GALLINA DE LA 99</t>
  </si>
  <si>
    <t>C625</t>
  </si>
  <si>
    <t xml:space="preserve">PIQUETEADERO EL PUNTO OLIMPICO </t>
  </si>
  <si>
    <t>C626</t>
  </si>
  <si>
    <t>PIQUETEADERO EL RENEHITO</t>
  </si>
  <si>
    <t>C627</t>
  </si>
  <si>
    <t>PIQUETEADERO VICTORINO</t>
  </si>
  <si>
    <t>C629</t>
  </si>
  <si>
    <t>AREPAS Y AREPITAS</t>
  </si>
  <si>
    <t>C63</t>
  </si>
  <si>
    <t>MI QUERIDO RABCHITO</t>
  </si>
  <si>
    <t>C574</t>
  </si>
  <si>
    <t>PIQUIPOLLO</t>
  </si>
  <si>
    <t>C630</t>
  </si>
  <si>
    <t>PIZZERIA DA QUEI MATTI FORNO A LEGNA</t>
  </si>
  <si>
    <t>C631</t>
  </si>
  <si>
    <t>PLAZA TRIANGULO</t>
  </si>
  <si>
    <t>C632</t>
  </si>
  <si>
    <t>POLLO ARDIENTE ESQUINA</t>
  </si>
  <si>
    <t>C634</t>
  </si>
  <si>
    <t>POLLO ASADO AMERICANO</t>
  </si>
  <si>
    <t>C635</t>
  </si>
  <si>
    <t>POLLO ASADO EL BRASON</t>
  </si>
  <si>
    <t>C636</t>
  </si>
  <si>
    <t>POLLO ASADO TROPICAL Y BROASTER</t>
  </si>
  <si>
    <t>C638</t>
  </si>
  <si>
    <t>POLLO BRUJO</t>
  </si>
  <si>
    <t>C639</t>
  </si>
  <si>
    <t>POLLO LISTO</t>
  </si>
  <si>
    <t>C641</t>
  </si>
  <si>
    <t>POLLO MANIA FM</t>
  </si>
  <si>
    <t>C642</t>
  </si>
  <si>
    <t>POLLO RICO</t>
  </si>
  <si>
    <t>C643</t>
  </si>
  <si>
    <t>POLLO Y BRASAS DE LA 11 SUR</t>
  </si>
  <si>
    <t>C644</t>
  </si>
  <si>
    <t>POLLO Y PARRILLA</t>
  </si>
  <si>
    <t>C645</t>
  </si>
  <si>
    <t>POLLOS GALAN</t>
  </si>
  <si>
    <t>C646</t>
  </si>
  <si>
    <t>POLLOS PILLOS DE PINARES</t>
  </si>
  <si>
    <t>C647</t>
  </si>
  <si>
    <t>POLLOS Y BRASAS DE LA 11 SUR</t>
  </si>
  <si>
    <t>C648</t>
  </si>
  <si>
    <t>POLLOS Y CHISPAS</t>
  </si>
  <si>
    <t>C649</t>
  </si>
  <si>
    <t>AREPAS YOLI</t>
  </si>
  <si>
    <t>C65</t>
  </si>
  <si>
    <t>POLLOS Y PLATOS A LA CARTA - MIKE POLLOS</t>
  </si>
  <si>
    <t>C650</t>
  </si>
  <si>
    <t>POLLOS Y SOPAS</t>
  </si>
  <si>
    <t>C651</t>
  </si>
  <si>
    <t>PORRAS TELLEZ RUBIELA – ASADERO CANDELA &amp; SABOR</t>
  </si>
  <si>
    <t>C652</t>
  </si>
  <si>
    <t>PORTON LLANERO</t>
  </si>
  <si>
    <t>C654</t>
  </si>
  <si>
    <t>PPC GAITANA</t>
  </si>
  <si>
    <t>C655</t>
  </si>
  <si>
    <t>PPC S.A</t>
  </si>
  <si>
    <t>C656</t>
  </si>
  <si>
    <t>C657</t>
  </si>
  <si>
    <t>ARIPOLLO</t>
  </si>
  <si>
    <t>C66</t>
  </si>
  <si>
    <t>C660</t>
  </si>
  <si>
    <t>PPC S.A.  POLLO, PIZZA, CARNE</t>
  </si>
  <si>
    <t>C661</t>
  </si>
  <si>
    <t>PRESAS A LA BRASA</t>
  </si>
  <si>
    <t>C662</t>
  </si>
  <si>
    <t>PRINCIPE DEL POLLO</t>
  </si>
  <si>
    <t>C663</t>
  </si>
  <si>
    <t>PROCESADORA DE ALIMENTOS LARA S.A - ASADERO EL BRASERO DEL POLLO</t>
  </si>
  <si>
    <t>C664</t>
  </si>
  <si>
    <t xml:space="preserve">PRODUCTOS DADORIANO </t>
  </si>
  <si>
    <t>C665</t>
  </si>
  <si>
    <t>PUBLICITY PARRILLA DORADA</t>
  </si>
  <si>
    <t>C666</t>
  </si>
  <si>
    <t>PUERTO MADERO PARRILLA</t>
  </si>
  <si>
    <t>C667</t>
  </si>
  <si>
    <t>piqueteadero el paisa</t>
  </si>
  <si>
    <t>C624</t>
  </si>
  <si>
    <t>C668</t>
  </si>
  <si>
    <t xml:space="preserve">RAMIREZ SANCHEZ BELEN - RESTAURANTE EL GRAN CHAPARRAL </t>
  </si>
  <si>
    <t>C669</t>
  </si>
  <si>
    <t>piqueteadero los llaneritos</t>
  </si>
  <si>
    <t>C628</t>
  </si>
  <si>
    <t>ARISPOLLO</t>
  </si>
  <si>
    <t>C67</t>
  </si>
  <si>
    <t>RANCHO PARRILLA</t>
  </si>
  <si>
    <t>C670</t>
  </si>
  <si>
    <t>RAPI BROASTER Y ASADO</t>
  </si>
  <si>
    <t>C671</t>
  </si>
  <si>
    <t>C672</t>
  </si>
  <si>
    <t xml:space="preserve">RESTAURANTE  BRASA &amp; SAZON  </t>
  </si>
  <si>
    <t>C674</t>
  </si>
  <si>
    <t>RESTAURANTE  CALIMIO</t>
  </si>
  <si>
    <t>C675</t>
  </si>
  <si>
    <t>RESTAURANTE ARDE LA BRASA</t>
  </si>
  <si>
    <t>C676</t>
  </si>
  <si>
    <t xml:space="preserve">RESTAURANTE ASADERO CHICKYS </t>
  </si>
  <si>
    <t>C677</t>
  </si>
  <si>
    <t>RESTAURANTE ASADERO J.G</t>
  </si>
  <si>
    <t>C678</t>
  </si>
  <si>
    <t>RESTAURANTE ASADERO PASO DEL REJO</t>
  </si>
  <si>
    <t>C679</t>
  </si>
  <si>
    <t>ARTA Y MAMONA</t>
  </si>
  <si>
    <t>C68</t>
  </si>
  <si>
    <t>RESTAURANTE BAR LA HORMIGA</t>
  </si>
  <si>
    <t>C680</t>
  </si>
  <si>
    <t>RESTAURANTE BAR LAS BRASAS DEL CHEFF</t>
  </si>
  <si>
    <t>C681</t>
  </si>
  <si>
    <t>C682</t>
  </si>
  <si>
    <t>RESTAURANTE CANDELA Y SABOR</t>
  </si>
  <si>
    <t>C683</t>
  </si>
  <si>
    <t>RESTAURANTE CAPELLANIA</t>
  </si>
  <si>
    <t>C684</t>
  </si>
  <si>
    <t>C685</t>
  </si>
  <si>
    <t>RESTAURANTE CARNES Y ASADOS PEDRO EL LLANERO</t>
  </si>
  <si>
    <t>C687</t>
  </si>
  <si>
    <t>RESTAURANTE CHIGUIRE 53</t>
  </si>
  <si>
    <t>C688</t>
  </si>
  <si>
    <t>RESTAURANTE CHIVO ALEGRE</t>
  </si>
  <si>
    <t>C689</t>
  </si>
  <si>
    <t>ASA BROASTER PLAZA IMPERIAL</t>
  </si>
  <si>
    <t>C69</t>
  </si>
  <si>
    <t>RESTAURANTE DONDE MARY</t>
  </si>
  <si>
    <t>C690</t>
  </si>
  <si>
    <t>RESTAURANTE EL FHORNO DE LAS CARNES</t>
  </si>
  <si>
    <t>C691</t>
  </si>
  <si>
    <t>RESTAURANTE EL FOGON TOLIMENSE</t>
  </si>
  <si>
    <t>C692</t>
  </si>
  <si>
    <t>RESTAURANTE EL GIRASOL DORADO</t>
  </si>
  <si>
    <t>C693</t>
  </si>
  <si>
    <t>RESTAURANTE EL GRAN CORDOBA</t>
  </si>
  <si>
    <t>C694</t>
  </si>
  <si>
    <t>RESTAURANTE EL MOCHUELO</t>
  </si>
  <si>
    <t>C695</t>
  </si>
  <si>
    <t>RESTAURANTE EL SABOR CALDENSE</t>
  </si>
  <si>
    <t>C697</t>
  </si>
  <si>
    <t>RESTAURANTE FRISSBROASTED</t>
  </si>
  <si>
    <t>C698</t>
  </si>
  <si>
    <t>RESTAURANTE JC</t>
  </si>
  <si>
    <t>C699</t>
  </si>
  <si>
    <t>ALVI POLLO</t>
  </si>
  <si>
    <t>C7</t>
  </si>
  <si>
    <t>ASADERO - RESTAURANTE EL CACIQUE LLANERO</t>
  </si>
  <si>
    <t>C70</t>
  </si>
  <si>
    <t>RESTAURANTE JG</t>
  </si>
  <si>
    <t>C700</t>
  </si>
  <si>
    <t>RESTAURANTE LA ABEJITA</t>
  </si>
  <si>
    <t>C702</t>
  </si>
  <si>
    <t>RESTAURANTE LA ABUEALA  ZANAIDA</t>
  </si>
  <si>
    <t>C703</t>
  </si>
  <si>
    <t>RESTAURANTE LA CHISPA ROJA</t>
  </si>
  <si>
    <t>C704</t>
  </si>
  <si>
    <t>RESTAURANTE LA LLAMA AMERICANA</t>
  </si>
  <si>
    <t>C705</t>
  </si>
  <si>
    <t>RESTAURANTE LA PARRILLADA DE JUAN GALINDO</t>
  </si>
  <si>
    <t>C707</t>
  </si>
  <si>
    <t>RESTAURANTE LA PATAGONIA</t>
  </si>
  <si>
    <t>C708</t>
  </si>
  <si>
    <t>RAPIAREPAS LAS PAISAS</t>
  </si>
  <si>
    <t>C673</t>
  </si>
  <si>
    <t>RESTAURANTE LA POLA</t>
  </si>
  <si>
    <t>C709</t>
  </si>
  <si>
    <t>ASADERO 21</t>
  </si>
  <si>
    <t>C71</t>
  </si>
  <si>
    <t>RESTAURANTE LA SUCURSAL</t>
  </si>
  <si>
    <t>C710</t>
  </si>
  <si>
    <t>RESTAURANTE LAS ATARRAYAS</t>
  </si>
  <si>
    <t>C711</t>
  </si>
  <si>
    <t>C712</t>
  </si>
  <si>
    <t>RESTAURANTE LLANO Y MAMONA</t>
  </si>
  <si>
    <t>C713</t>
  </si>
  <si>
    <t>C714</t>
  </si>
  <si>
    <t>RESTAURANTE MI CALI BELLA</t>
  </si>
  <si>
    <t>C715</t>
  </si>
  <si>
    <t>RESTAURANTE O´SOLE MIO</t>
  </si>
  <si>
    <t>C716</t>
  </si>
  <si>
    <t>RESTAURANTE PARRILLA CARBON DE PINO DE SUBA</t>
  </si>
  <si>
    <t>C717</t>
  </si>
  <si>
    <t xml:space="preserve">RESTAURANTE PARRILLA LA VEGA SANTANDEREANA </t>
  </si>
  <si>
    <t>C718</t>
  </si>
  <si>
    <t>RESTAURANTE PARRILLON SOLO CARBON</t>
  </si>
  <si>
    <t>C719</t>
  </si>
  <si>
    <t>C72</t>
  </si>
  <si>
    <t>RESTAURANTE PIO POLLO</t>
  </si>
  <si>
    <t>C720</t>
  </si>
  <si>
    <t>RESTAURANTE PIQUETEADERO Y PESCADERIA EL BOSQUE</t>
  </si>
  <si>
    <t>C721</t>
  </si>
  <si>
    <t>RESTAURANTE PORTAL DE LA 138</t>
  </si>
  <si>
    <t>C722</t>
  </si>
  <si>
    <t>RESTAURANTE RANCHO COLOMBIA</t>
  </si>
  <si>
    <t>C723</t>
  </si>
  <si>
    <t>RESTAURANTE SABROSON 68</t>
  </si>
  <si>
    <t>C724</t>
  </si>
  <si>
    <t>RESTAURANTE TODOLISTO</t>
  </si>
  <si>
    <t>C725</t>
  </si>
  <si>
    <t xml:space="preserve">RESTAURANTE Y ASADERO MI GABAN </t>
  </si>
  <si>
    <t>C726</t>
  </si>
  <si>
    <t>RESTAURANTE Y FRUTERIA CHISPITAS DE LA PRIMAVERA</t>
  </si>
  <si>
    <t>C727</t>
  </si>
  <si>
    <t>C729</t>
  </si>
  <si>
    <t xml:space="preserve">ASADERO ALCARABAN LLANERO </t>
  </si>
  <si>
    <t>C73</t>
  </si>
  <si>
    <t>RESTAURANTES EL MONO PALENQUE</t>
  </si>
  <si>
    <t>C730</t>
  </si>
  <si>
    <t>RESTAURANTES LA RIVIERA POLLO ASADO S.A.</t>
  </si>
  <si>
    <t>C731</t>
  </si>
  <si>
    <t>RESTAURANTRE BRASA BRASIL LTDA</t>
  </si>
  <si>
    <t>C732</t>
  </si>
  <si>
    <t xml:space="preserve">RESTUARANTE – JOSE DEL CARMEN MATEUS </t>
  </si>
  <si>
    <t>C733</t>
  </si>
  <si>
    <t>RESTURANTE FRUTERIA TROPICANA</t>
  </si>
  <si>
    <t>C734</t>
  </si>
  <si>
    <t>RESTURANTE JALISCO</t>
  </si>
  <si>
    <t>C735</t>
  </si>
  <si>
    <t>RESTURANTE PARRILLA &amp; AREPA</t>
  </si>
  <si>
    <t>C736</t>
  </si>
  <si>
    <t>RESTURANTE SAN ISIDRO</t>
  </si>
  <si>
    <t>C737</t>
  </si>
  <si>
    <t>RICO ASADOS</t>
  </si>
  <si>
    <t>C738</t>
  </si>
  <si>
    <t xml:space="preserve">RICO PIO </t>
  </si>
  <si>
    <t>C739</t>
  </si>
  <si>
    <t>ASADERO ALCARAVÁN LLANERO RMB</t>
  </si>
  <si>
    <t>C74</t>
  </si>
  <si>
    <t>RICO- RICO</t>
  </si>
  <si>
    <t>C740</t>
  </si>
  <si>
    <t>C741</t>
  </si>
  <si>
    <t>RIKO RIKO</t>
  </si>
  <si>
    <t>C742</t>
  </si>
  <si>
    <t>C743</t>
  </si>
  <si>
    <t>RINCON BOYACENCE DE LA 132</t>
  </si>
  <si>
    <t>C744</t>
  </si>
  <si>
    <t>RINCON DE LOS ABUELOS</t>
  </si>
  <si>
    <t>C745</t>
  </si>
  <si>
    <t>RODIZIO 2 X1</t>
  </si>
  <si>
    <t>C746</t>
  </si>
  <si>
    <t>ROQUE POLLO ASADO</t>
  </si>
  <si>
    <t>C747</t>
  </si>
  <si>
    <t>C748</t>
  </si>
  <si>
    <t>C749</t>
  </si>
  <si>
    <t>ASADERO ARDE LA BRASA</t>
  </si>
  <si>
    <t>C75</t>
  </si>
  <si>
    <t>C750</t>
  </si>
  <si>
    <t>SABOR BRASA</t>
  </si>
  <si>
    <t>C751</t>
  </si>
  <si>
    <t>C752</t>
  </si>
  <si>
    <t>SABOREA TU PRESA</t>
  </si>
  <si>
    <t>C754</t>
  </si>
  <si>
    <t>SAN ROQUE</t>
  </si>
  <si>
    <t>C755</t>
  </si>
  <si>
    <t xml:space="preserve">SANCOCHO Y PARRILLA </t>
  </si>
  <si>
    <t>C756</t>
  </si>
  <si>
    <t xml:space="preserve">SANDRA MILENA CARRILLO - RESTAURANTE </t>
  </si>
  <si>
    <t>C757</t>
  </si>
  <si>
    <t>C759</t>
  </si>
  <si>
    <t>ASADERO ARPA Y MAMONA</t>
  </si>
  <si>
    <t>C76</t>
  </si>
  <si>
    <t>SAZON SANTANDEREANO</t>
  </si>
  <si>
    <t>C760</t>
  </si>
  <si>
    <t xml:space="preserve">SAZONE SALVATORE LA GRAN 22 </t>
  </si>
  <si>
    <t>C761</t>
  </si>
  <si>
    <t>C762</t>
  </si>
  <si>
    <t>SERVIAVES JR</t>
  </si>
  <si>
    <t>C763</t>
  </si>
  <si>
    <t xml:space="preserve">SOPITAS DEL CARAJO </t>
  </si>
  <si>
    <t>C764</t>
  </si>
  <si>
    <t>SOY SABOR EXQUISITO</t>
  </si>
  <si>
    <t>C765</t>
  </si>
  <si>
    <t>SU MAJESTAD EL POLLO</t>
  </si>
  <si>
    <t>C766</t>
  </si>
  <si>
    <t>SUIZA</t>
  </si>
  <si>
    <t>C767</t>
  </si>
  <si>
    <t>SUPER ASADO BROASTER J</t>
  </si>
  <si>
    <t>C768</t>
  </si>
  <si>
    <t>SUPER AVES</t>
  </si>
  <si>
    <t>C769</t>
  </si>
  <si>
    <t>ASADERO BARASA Y CARBON</t>
  </si>
  <si>
    <t>C77</t>
  </si>
  <si>
    <t xml:space="preserve">SUPER BRASAS  </t>
  </si>
  <si>
    <t>C770</t>
  </si>
  <si>
    <t>SUPER BRASAS DE SUBA</t>
  </si>
  <si>
    <t>C771</t>
  </si>
  <si>
    <t>SUPER POLLO DORADO</t>
  </si>
  <si>
    <t>C773</t>
  </si>
  <si>
    <t>SUPER POLLO IN</t>
  </si>
  <si>
    <t>C774</t>
  </si>
  <si>
    <t>SUPER SAZON</t>
  </si>
  <si>
    <t>C775</t>
  </si>
  <si>
    <t>SUR BRASAS</t>
  </si>
  <si>
    <t>C776</t>
  </si>
  <si>
    <t>SUR BRORSTER EXPRESS</t>
  </si>
  <si>
    <t>C777</t>
  </si>
  <si>
    <t>SURI AVES</t>
  </si>
  <si>
    <t>C778</t>
  </si>
  <si>
    <t>SABOR GUILENSE</t>
  </si>
  <si>
    <t>C753</t>
  </si>
  <si>
    <t>SURI BRASA</t>
  </si>
  <si>
    <t>C779</t>
  </si>
  <si>
    <t>ASADERO BBC BROSTY CHISPAS</t>
  </si>
  <si>
    <t>C78</t>
  </si>
  <si>
    <t>SURIAVES</t>
  </si>
  <si>
    <t>C780</t>
  </si>
  <si>
    <t>C781</t>
  </si>
  <si>
    <t>SURTI AVES 22</t>
  </si>
  <si>
    <t>C782</t>
  </si>
  <si>
    <t>C783</t>
  </si>
  <si>
    <t>C784</t>
  </si>
  <si>
    <t>C785</t>
  </si>
  <si>
    <t>C786</t>
  </si>
  <si>
    <t>C787</t>
  </si>
  <si>
    <t>C788</t>
  </si>
  <si>
    <t>C789</t>
  </si>
  <si>
    <t>ASADERO BONANZA BRASA</t>
  </si>
  <si>
    <t>C79</t>
  </si>
  <si>
    <t>C790</t>
  </si>
  <si>
    <t>SURTI BRASAS 22</t>
  </si>
  <si>
    <t>C791</t>
  </si>
  <si>
    <t>SURTI BROASTER BRASAS</t>
  </si>
  <si>
    <t>C792</t>
  </si>
  <si>
    <t>SURTI BROASTER Y ASADO</t>
  </si>
  <si>
    <t>C793</t>
  </si>
  <si>
    <t>SURTI BROSTER EXPRESS</t>
  </si>
  <si>
    <t>C794</t>
  </si>
  <si>
    <t>SURTI PARRILLA</t>
  </si>
  <si>
    <t>C795</t>
  </si>
  <si>
    <t>SURTIAVES</t>
  </si>
  <si>
    <t>C796</t>
  </si>
  <si>
    <t xml:space="preserve">SURTIAVES </t>
  </si>
  <si>
    <t>C797</t>
  </si>
  <si>
    <t>SURTIAVES 22</t>
  </si>
  <si>
    <t>C798</t>
  </si>
  <si>
    <t>C799</t>
  </si>
  <si>
    <t>ASADERO BRASA PARRILLA LV</t>
  </si>
  <si>
    <t>C80</t>
  </si>
  <si>
    <t>C800</t>
  </si>
  <si>
    <t>C801</t>
  </si>
  <si>
    <t>C802</t>
  </si>
  <si>
    <t>C803</t>
  </si>
  <si>
    <t>C804</t>
  </si>
  <si>
    <t>C805</t>
  </si>
  <si>
    <t>SURTIAVES 22 - RESTAURANTE ILMA ISABEL TELLEZ</t>
  </si>
  <si>
    <t>C806</t>
  </si>
  <si>
    <t>SURTIAVES DE LA 22 CRA 27</t>
  </si>
  <si>
    <t>C807</t>
  </si>
  <si>
    <t>SURTIAVES LA AURORA</t>
  </si>
  <si>
    <t>C808</t>
  </si>
  <si>
    <t>SURTIBRASAS 22</t>
  </si>
  <si>
    <t>C809</t>
  </si>
  <si>
    <t>ASADERO BRASADORAVES</t>
  </si>
  <si>
    <t>C81</t>
  </si>
  <si>
    <t>SURTIDO DE AVES</t>
  </si>
  <si>
    <t>C810</t>
  </si>
  <si>
    <t>SURTIDOR DE AVES</t>
  </si>
  <si>
    <t>C811</t>
  </si>
  <si>
    <t>SURTIDOR DEL SABOR</t>
  </si>
  <si>
    <t>C812</t>
  </si>
  <si>
    <t>SURTIDORA BROASTER LA 22</t>
  </si>
  <si>
    <t>C813</t>
  </si>
  <si>
    <t>SURTIDORA DE AURES DOS</t>
  </si>
  <si>
    <t>C814</t>
  </si>
  <si>
    <t>surtidora de aves</t>
  </si>
  <si>
    <t>C815</t>
  </si>
  <si>
    <t>SURTIDORA DE AVES</t>
  </si>
  <si>
    <t>C816</t>
  </si>
  <si>
    <t>C817</t>
  </si>
  <si>
    <t>SURTIDORA DE AVES 22</t>
  </si>
  <si>
    <t>C818</t>
  </si>
  <si>
    <t>SURTIDORA DE AVES LA 22</t>
  </si>
  <si>
    <t>C819</t>
  </si>
  <si>
    <t>C82</t>
  </si>
  <si>
    <t>C820</t>
  </si>
  <si>
    <t>C821</t>
  </si>
  <si>
    <t>SURTIDORA DE AVES LA 22 TABORA</t>
  </si>
  <si>
    <t>C822</t>
  </si>
  <si>
    <t>SURTIDORA DE AVES LA 26 K</t>
  </si>
  <si>
    <t>C823</t>
  </si>
  <si>
    <t>SURTIDORA DE LA 27</t>
  </si>
  <si>
    <t>C824</t>
  </si>
  <si>
    <t>SURTIDORA LA 22</t>
  </si>
  <si>
    <t>C825</t>
  </si>
  <si>
    <t>SURTIDORES DE AVES AVENIDA 68</t>
  </si>
  <si>
    <t>C826</t>
  </si>
  <si>
    <t>SURTIRICOS</t>
  </si>
  <si>
    <t>C827</t>
  </si>
  <si>
    <t>SURTIRIKO DE AVES</t>
  </si>
  <si>
    <t>C828</t>
  </si>
  <si>
    <t>SURTO AVES 2,2</t>
  </si>
  <si>
    <t>C829</t>
  </si>
  <si>
    <t>ASADERO BRASAS &amp; BRISAS</t>
  </si>
  <si>
    <t>C83</t>
  </si>
  <si>
    <t>TAUROS (INVERSIONES SYM LIMITADA)</t>
  </si>
  <si>
    <t>C830</t>
  </si>
  <si>
    <t>TAVONET.COM</t>
  </si>
  <si>
    <t>C831</t>
  </si>
  <si>
    <t>TELEZ SANABRIA BENJAMIN - ASADERO LA CHISPA OLIMPICA</t>
  </si>
  <si>
    <t>C832</t>
  </si>
  <si>
    <t xml:space="preserve">TIENDA - RESTAURANTE FRANCISCA HOLGUIN </t>
  </si>
  <si>
    <t>C833</t>
  </si>
  <si>
    <t>TIPICA PAISA</t>
  </si>
  <si>
    <t>C834</t>
  </si>
  <si>
    <t>TIPICO PAISA</t>
  </si>
  <si>
    <t>C835</t>
  </si>
  <si>
    <t>TIZON ROJOS</t>
  </si>
  <si>
    <t>C836</t>
  </si>
  <si>
    <t xml:space="preserve">VALBUENA ARIAS MARISOL - ASADERO EL BRASON DORADO DEL NORTE  </t>
  </si>
  <si>
    <t>C839</t>
  </si>
  <si>
    <t>ASADERO BRASAS DEL GUAVIO</t>
  </si>
  <si>
    <t>C84</t>
  </si>
  <si>
    <t>VENTA DE AREPAS - IDELIA MARTINEZ DE CHICA</t>
  </si>
  <si>
    <t>C840</t>
  </si>
  <si>
    <t xml:space="preserve">ZEA MARTINEZ MIGUEL ANTONIO – RESTAURANTE ASADERO </t>
  </si>
  <si>
    <t>C842</t>
  </si>
  <si>
    <t>C843</t>
  </si>
  <si>
    <t>ASADERO BRASAS PARRILLA</t>
  </si>
  <si>
    <t>C85</t>
  </si>
  <si>
    <t>ASADERO BRASAS Y SUPER BRASAS</t>
  </si>
  <si>
    <t>C86</t>
  </si>
  <si>
    <t>ASADERO BRASERO ARDIENTE</t>
  </si>
  <si>
    <t>C87</t>
  </si>
  <si>
    <t>ASADERO BRASITA AL ROJO</t>
  </si>
  <si>
    <t>C88</t>
  </si>
  <si>
    <t>ASADERO BRISAS DE SANTANDER</t>
  </si>
  <si>
    <t>C89</t>
  </si>
  <si>
    <t>C9</t>
  </si>
  <si>
    <t>asadero cali mio</t>
  </si>
  <si>
    <t>C90</t>
  </si>
  <si>
    <t xml:space="preserve">ASADERO CAPACHOS </t>
  </si>
  <si>
    <t>C92</t>
  </si>
  <si>
    <t>ASADERO CAPACHOS GARCES NAVAS</t>
  </si>
  <si>
    <t>C93</t>
  </si>
  <si>
    <t>ASADERO CAPELLANIA</t>
  </si>
  <si>
    <t>C94</t>
  </si>
  <si>
    <t xml:space="preserve">ASADERO CARBON DORADO </t>
  </si>
  <si>
    <t>C95</t>
  </si>
  <si>
    <t>UNIBRAZAS LA 56</t>
  </si>
  <si>
    <t>C838</t>
  </si>
  <si>
    <t>ASADERO CARMEN TEA</t>
  </si>
  <si>
    <t>C96</t>
  </si>
  <si>
    <t>ASADERO CHARLY</t>
  </si>
  <si>
    <t>C97</t>
  </si>
  <si>
    <t>VENTA DE COMIDAS RAPIDAS</t>
  </si>
  <si>
    <t>C841</t>
  </si>
  <si>
    <t>C98</t>
  </si>
  <si>
    <t>ASADERO CHISPITAS</t>
  </si>
  <si>
    <t>C99</t>
  </si>
  <si>
    <t>LON</t>
  </si>
  <si>
    <t>ROW</t>
  </si>
  <si>
    <t>COL</t>
  </si>
  <si>
    <t>BRASERO CALEÑO</t>
  </si>
  <si>
    <t>ASADERO DE CARNES EL FOGON MONIQUIREÑO</t>
  </si>
  <si>
    <t>ASADERO DOÑA OLIVA</t>
  </si>
  <si>
    <t>ASADERO FREDY PATACÓN</t>
  </si>
  <si>
    <t>ASADERO LOS LEÑITOS PARRILLA</t>
  </si>
  <si>
    <t>ASADERO LOS LEÑOS CARNESS</t>
  </si>
  <si>
    <t>ASADERO PARRILLA, CARBÓN Y SABOR</t>
  </si>
  <si>
    <t>ASADERO SEÑORA BUCARAMNAGA NO 1</t>
  </si>
  <si>
    <t>ASADERO Y PIQUETEADERO RINCON VELEÑO</t>
  </si>
  <si>
    <t>BROASTER LA CABAÑA</t>
  </si>
  <si>
    <t xml:space="preserve">AMBULANTE. DOÑA CARMEN </t>
  </si>
  <si>
    <t>DESAYUNADERO EL CAÑON DEL CHICAMOCHA LTDA</t>
  </si>
  <si>
    <t>EL NORTEÑO</t>
  </si>
  <si>
    <t>EL RINCÓN DE LORENCITA</t>
  </si>
  <si>
    <t>AREPAS DE DOÑA MARTHA</t>
  </si>
  <si>
    <t>AREPAS DE DOÑA ROSITA</t>
  </si>
  <si>
    <t>INVERSIONES MATECAÑA</t>
  </si>
  <si>
    <t>JORGE ALBERTO ORDOÑEZ Y CIA S EN C - RESTAURANTE  LA PARRILLA DORADA</t>
  </si>
  <si>
    <t>LA AREPA SOÑADA</t>
  </si>
  <si>
    <t>MI CABAÑA LLANERA</t>
  </si>
  <si>
    <t>MI RANCHITO PARRILLA Y SAZÓN</t>
  </si>
  <si>
    <t>MI TERRUÑO RESTAURANTE BAR</t>
  </si>
  <si>
    <t>PARAISO NORTEÑO</t>
  </si>
  <si>
    <t>PIQUETEADERO DOÑA GALLINA</t>
  </si>
  <si>
    <t xml:space="preserve">PUNTO G PRODUCTORA DE EVENTOS LTDA – EL PORTEÑO PARRILLA   ARGENTINA </t>
  </si>
  <si>
    <t>RESTAURANTE BRASERO CALEÑO</t>
  </si>
  <si>
    <t>RESTAURANTE CAQUESEÑO SUR</t>
  </si>
  <si>
    <t>RESTAURANTE LEÑA Y SABOR</t>
  </si>
  <si>
    <t>RESTAURANTE LOS LEÑITOS</t>
  </si>
  <si>
    <t>ASADERO ALCARABAN - ASADERO EL GARZÓN LLANERO</t>
  </si>
  <si>
    <t>RESTAURANTES EL BRASÓN</t>
  </si>
  <si>
    <t>ROSA MARIA JOSEFA CATAÑO - ASADERO RESTAURANTE LA CASONA DEL CAMARITA</t>
  </si>
  <si>
    <t>SABOR A LEÑA</t>
  </si>
  <si>
    <t>SABOR A LEÑA HUERFANOS</t>
  </si>
  <si>
    <t>SAZON MONIQUIREÑO</t>
  </si>
  <si>
    <t xml:space="preserve">SEÑORIAL BUCARAMANGA </t>
  </si>
  <si>
    <t>ZOILA PIÑEROS</t>
  </si>
  <si>
    <t>ASADERO CHIGÜIRO CASANAREÑO</t>
  </si>
  <si>
    <t>WDW</t>
  </si>
  <si>
    <t>MONTHLY PURCHASE</t>
  </si>
  <si>
    <t>CoBChP</t>
  </si>
  <si>
    <t>CoBP</t>
  </si>
  <si>
    <t>CoCh</t>
  </si>
  <si>
    <t>YEAR</t>
  </si>
  <si>
    <t>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</si>
</sst>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23"/>
      </patternFill>
    </fill>
    <fill>
      <patternFill patternType="solid">
        <fgColor theme="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Fill="1" applyBorder="1" applyAlignment="1">
      <alignment vertical="center" wrapText="1"/>
    </xf>
    <xf numFmtId="0" fontId="2" fillId="5" borderId="1" xfId="1" applyFont="1" applyFill="1" applyBorder="1" applyAlignment="1" applyProtection="1">
      <alignment horizontal="center" vertical="center" wrapText="1"/>
      <protection locked="0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1" applyFont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>
      <alignment horizont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left" vertical="top"/>
      <protection locked="0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1" fontId="2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" fillId="4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4"/>
  <sheetViews>
    <sheetView tabSelected="1" topLeftCell="A423" workbookViewId="0">
      <selection activeCell="H437" sqref="H437"/>
    </sheetView>
  </sheetViews>
  <sheetFormatPr baseColWidth="10" defaultColWidth="12.5703125" defaultRowHeight="28.5" customHeight="1" x14ac:dyDescent="0.25"/>
  <cols>
    <col min="1" max="1" width="12" bestFit="1" customWidth="1"/>
    <col min="3" max="3" width="5.5703125" bestFit="1" customWidth="1"/>
    <col min="4" max="4" width="4.85546875" bestFit="1" customWidth="1"/>
    <col min="5" max="5" width="20.5703125" bestFit="1" customWidth="1"/>
    <col min="6" max="6" width="41.140625" bestFit="1" customWidth="1"/>
    <col min="7" max="7" width="10.42578125" bestFit="1" customWidth="1"/>
    <col min="8" max="8" width="6.42578125" bestFit="1" customWidth="1"/>
    <col min="9" max="9" width="6" bestFit="1" customWidth="1"/>
    <col min="10" max="10" width="14.7109375" bestFit="1" customWidth="1"/>
    <col min="11" max="11" width="10.140625" bestFit="1" customWidth="1"/>
    <col min="12" max="12" width="11.140625" bestFit="1" customWidth="1"/>
    <col min="13" max="13" width="14.85546875" bestFit="1" customWidth="1"/>
    <col min="14" max="16" width="12" bestFit="1" customWidth="1"/>
    <col min="17" max="17" width="8" bestFit="1" customWidth="1"/>
    <col min="18" max="18" width="12" bestFit="1" customWidth="1"/>
  </cols>
  <sheetData>
    <row r="1" spans="1:18" ht="28.5" customHeight="1" x14ac:dyDescent="0.25">
      <c r="A1" s="1" t="s">
        <v>0</v>
      </c>
      <c r="B1" s="1" t="s">
        <v>1598</v>
      </c>
      <c r="C1" s="1" t="s">
        <v>1599</v>
      </c>
      <c r="D1" s="1" t="s">
        <v>1600</v>
      </c>
      <c r="E1" s="1" t="s">
        <v>1</v>
      </c>
      <c r="F1" s="1" t="s">
        <v>2</v>
      </c>
      <c r="G1" s="1" t="s">
        <v>3</v>
      </c>
      <c r="H1" s="1" t="s">
        <v>1644</v>
      </c>
      <c r="I1" s="1" t="s">
        <v>1639</v>
      </c>
      <c r="J1" s="2" t="s">
        <v>4</v>
      </c>
      <c r="K1" s="2" t="s">
        <v>5</v>
      </c>
      <c r="L1" s="2" t="s">
        <v>1640</v>
      </c>
      <c r="M1" s="2" t="s">
        <v>1645</v>
      </c>
      <c r="N1" s="3" t="s">
        <v>1641</v>
      </c>
      <c r="O1" s="3" t="s">
        <v>1642</v>
      </c>
      <c r="P1" s="3" t="s">
        <v>1643</v>
      </c>
      <c r="Q1" s="3" t="s">
        <v>6</v>
      </c>
      <c r="R1" s="3" t="s">
        <v>7</v>
      </c>
    </row>
    <row r="2" spans="1:18" ht="28.5" customHeight="1" x14ac:dyDescent="0.25">
      <c r="A2" s="4">
        <v>4.7380630119883902</v>
      </c>
      <c r="B2" s="4">
        <v>-74.084724426848496</v>
      </c>
      <c r="C2" s="5">
        <v>43</v>
      </c>
      <c r="D2" s="5">
        <v>36</v>
      </c>
      <c r="E2" s="8" t="s">
        <v>13</v>
      </c>
      <c r="F2" s="6" t="s">
        <v>14</v>
      </c>
      <c r="G2" s="3" t="s">
        <v>15</v>
      </c>
      <c r="H2" s="3">
        <v>2011</v>
      </c>
      <c r="I2" s="3">
        <v>7</v>
      </c>
      <c r="J2" s="5" t="s">
        <v>16</v>
      </c>
      <c r="K2" s="3">
        <v>20</v>
      </c>
      <c r="L2" s="3">
        <v>80</v>
      </c>
      <c r="M2" s="3">
        <f>K2*L2</f>
        <v>1600</v>
      </c>
      <c r="N2" s="5">
        <v>0</v>
      </c>
      <c r="O2" s="5">
        <v>0</v>
      </c>
      <c r="P2" s="5">
        <f>0.738210935315612*M2</f>
        <v>1181.1374965049793</v>
      </c>
      <c r="Q2" s="5" t="s">
        <v>17</v>
      </c>
      <c r="R2" s="5">
        <v>5.6208838194211914E-2</v>
      </c>
    </row>
    <row r="3" spans="1:18" ht="28.5" customHeight="1" x14ac:dyDescent="0.25">
      <c r="A3" s="4">
        <v>4.7230833333333333</v>
      </c>
      <c r="B3" s="4">
        <v>-74.045400000000001</v>
      </c>
      <c r="C3" s="5">
        <v>41</v>
      </c>
      <c r="D3" s="5">
        <v>40</v>
      </c>
      <c r="E3" s="9" t="s">
        <v>20</v>
      </c>
      <c r="F3" s="6" t="s">
        <v>21</v>
      </c>
      <c r="G3" s="3" t="s">
        <v>22</v>
      </c>
      <c r="H3" s="3">
        <v>2011</v>
      </c>
      <c r="I3" s="3">
        <v>5</v>
      </c>
      <c r="J3" s="5" t="s">
        <v>16</v>
      </c>
      <c r="K3" s="3">
        <v>7</v>
      </c>
      <c r="L3" s="3">
        <v>1</v>
      </c>
      <c r="M3" s="3">
        <f>K3*L3</f>
        <v>7</v>
      </c>
      <c r="N3" s="5">
        <v>0</v>
      </c>
      <c r="O3" s="5">
        <v>0</v>
      </c>
      <c r="P3" s="5">
        <v>0</v>
      </c>
      <c r="Q3" s="5" t="s">
        <v>23</v>
      </c>
      <c r="R3" s="5">
        <v>5.6208838194211914E-2</v>
      </c>
    </row>
    <row r="4" spans="1:18" ht="28.5" customHeight="1" x14ac:dyDescent="0.25">
      <c r="A4" s="4">
        <v>4.6688419999999997</v>
      </c>
      <c r="B4" s="4">
        <v>-74.112658999999994</v>
      </c>
      <c r="C4" s="5">
        <v>35</v>
      </c>
      <c r="D4" s="5">
        <v>32</v>
      </c>
      <c r="E4" s="3" t="s">
        <v>24</v>
      </c>
      <c r="F4" s="10" t="s">
        <v>25</v>
      </c>
      <c r="G4" s="3" t="s">
        <v>26</v>
      </c>
      <c r="H4" s="9">
        <v>2011</v>
      </c>
      <c r="I4" s="11">
        <v>7</v>
      </c>
      <c r="J4" s="11" t="s">
        <v>27</v>
      </c>
      <c r="K4" s="8"/>
      <c r="L4" s="8"/>
      <c r="M4" s="12">
        <v>1596.3194444444443</v>
      </c>
      <c r="N4" s="5">
        <v>0</v>
      </c>
      <c r="O4" s="5">
        <v>0</v>
      </c>
      <c r="P4" s="5">
        <v>0</v>
      </c>
      <c r="Q4" s="5" t="s">
        <v>28</v>
      </c>
      <c r="R4" s="5">
        <v>5.6208838194211914E-2</v>
      </c>
    </row>
    <row r="5" spans="1:18" ht="28.5" customHeight="1" x14ac:dyDescent="0.25">
      <c r="A5" s="4">
        <v>4.7255278092328501</v>
      </c>
      <c r="B5" s="4">
        <v>-74.113459864334203</v>
      </c>
      <c r="C5" s="5">
        <v>42</v>
      </c>
      <c r="D5" s="5">
        <v>32</v>
      </c>
      <c r="E5" s="9" t="s">
        <v>13</v>
      </c>
      <c r="F5" s="10" t="s">
        <v>91</v>
      </c>
      <c r="G5" s="3" t="s">
        <v>92</v>
      </c>
      <c r="H5" s="19">
        <v>2012</v>
      </c>
      <c r="I5" s="20">
        <v>7</v>
      </c>
      <c r="J5" s="20" t="s">
        <v>16</v>
      </c>
      <c r="K5" s="20"/>
      <c r="L5" s="20"/>
      <c r="M5" s="12">
        <v>728.72969187679973</v>
      </c>
      <c r="N5" s="5">
        <v>0</v>
      </c>
      <c r="O5" s="5">
        <v>0</v>
      </c>
      <c r="P5" s="5">
        <v>0</v>
      </c>
      <c r="Q5" s="5" t="s">
        <v>23</v>
      </c>
      <c r="R5" s="5">
        <v>5.6208838194211914E-2</v>
      </c>
    </row>
    <row r="6" spans="1:18" ht="28.5" customHeight="1" x14ac:dyDescent="0.25">
      <c r="A6" s="22">
        <v>4.6074027777777777</v>
      </c>
      <c r="B6" s="22">
        <v>-74.15998888888889</v>
      </c>
      <c r="C6" s="14">
        <v>28</v>
      </c>
      <c r="D6" s="14">
        <v>27</v>
      </c>
      <c r="E6" s="3" t="s">
        <v>24</v>
      </c>
      <c r="F6" s="10" t="s">
        <v>149</v>
      </c>
      <c r="G6" s="3" t="s">
        <v>150</v>
      </c>
      <c r="H6" s="9">
        <v>2013</v>
      </c>
      <c r="I6" s="9">
        <v>7</v>
      </c>
      <c r="J6" s="8" t="s">
        <v>151</v>
      </c>
      <c r="K6" s="8"/>
      <c r="L6" s="8"/>
      <c r="M6" s="23">
        <v>1383.3333333333333</v>
      </c>
      <c r="N6" s="14">
        <v>0</v>
      </c>
      <c r="O6" s="14">
        <v>0</v>
      </c>
      <c r="P6" s="14">
        <v>0</v>
      </c>
      <c r="Q6" s="5" t="s">
        <v>152</v>
      </c>
      <c r="R6" s="14">
        <v>5.6208838194211914E-2</v>
      </c>
    </row>
    <row r="7" spans="1:18" ht="28.5" customHeight="1" x14ac:dyDescent="0.25">
      <c r="A7" s="4">
        <v>4.7005861111111109</v>
      </c>
      <c r="B7" s="4">
        <v>-74.131966666666656</v>
      </c>
      <c r="C7" s="5">
        <v>39</v>
      </c>
      <c r="D7" s="5">
        <v>30</v>
      </c>
      <c r="E7" s="9" t="s">
        <v>13</v>
      </c>
      <c r="F7" s="6" t="s">
        <v>154</v>
      </c>
      <c r="G7" s="3" t="s">
        <v>155</v>
      </c>
      <c r="H7" s="3">
        <v>2013</v>
      </c>
      <c r="I7" s="3">
        <v>7</v>
      </c>
      <c r="J7" s="5" t="s">
        <v>16</v>
      </c>
      <c r="K7" s="3">
        <v>20</v>
      </c>
      <c r="L7" s="3">
        <v>20</v>
      </c>
      <c r="M7" s="3">
        <f>K7*L7</f>
        <v>400</v>
      </c>
      <c r="N7" s="5">
        <v>0</v>
      </c>
      <c r="O7" s="5">
        <v>0</v>
      </c>
      <c r="P7" s="5">
        <v>0</v>
      </c>
      <c r="Q7" s="5" t="s">
        <v>23</v>
      </c>
      <c r="R7" s="5">
        <v>5.6208838194211914E-2</v>
      </c>
    </row>
    <row r="8" spans="1:18" ht="28.5" customHeight="1" x14ac:dyDescent="0.25">
      <c r="A8" s="4">
        <v>4.6913668787421496</v>
      </c>
      <c r="B8" s="4">
        <v>-74.098382657272197</v>
      </c>
      <c r="C8" s="5">
        <v>38</v>
      </c>
      <c r="D8" s="5">
        <v>34</v>
      </c>
      <c r="E8" s="8" t="s">
        <v>13</v>
      </c>
      <c r="F8" s="6" t="s">
        <v>157</v>
      </c>
      <c r="G8" s="3" t="s">
        <v>158</v>
      </c>
      <c r="H8" s="3">
        <v>2011</v>
      </c>
      <c r="I8" s="3">
        <v>7</v>
      </c>
      <c r="J8" s="5" t="s">
        <v>151</v>
      </c>
      <c r="K8" s="3">
        <v>1000</v>
      </c>
      <c r="L8" s="3">
        <v>2</v>
      </c>
      <c r="M8" s="3">
        <f>K8*L8</f>
        <v>2000</v>
      </c>
      <c r="N8" s="5">
        <v>0</v>
      </c>
      <c r="O8" s="5">
        <v>0</v>
      </c>
      <c r="P8" s="5">
        <v>0</v>
      </c>
      <c r="Q8" s="5" t="s">
        <v>152</v>
      </c>
      <c r="R8" s="5">
        <v>5.6208838194211914E-2</v>
      </c>
    </row>
    <row r="9" spans="1:18" ht="28.5" customHeight="1" x14ac:dyDescent="0.25">
      <c r="A9" s="4">
        <v>4.6356916666666663</v>
      </c>
      <c r="B9" s="4">
        <v>-74.060016666666669</v>
      </c>
      <c r="C9" s="5">
        <v>32</v>
      </c>
      <c r="D9" s="5">
        <v>38</v>
      </c>
      <c r="E9" s="9" t="s">
        <v>13</v>
      </c>
      <c r="F9" s="10" t="s">
        <v>1602</v>
      </c>
      <c r="G9" s="3" t="s">
        <v>159</v>
      </c>
      <c r="H9" s="3">
        <v>2010</v>
      </c>
      <c r="I9" s="11">
        <v>7</v>
      </c>
      <c r="J9" s="11" t="s">
        <v>151</v>
      </c>
      <c r="K9" s="11"/>
      <c r="L9" s="11"/>
      <c r="M9" s="12">
        <v>1383.3333333333333</v>
      </c>
      <c r="N9" s="5">
        <v>0</v>
      </c>
      <c r="O9" s="5">
        <v>0</v>
      </c>
      <c r="P9" s="5">
        <v>0</v>
      </c>
      <c r="Q9" s="5" t="s">
        <v>152</v>
      </c>
      <c r="R9" s="5">
        <v>5.6208838194211914E-2</v>
      </c>
    </row>
    <row r="10" spans="1:18" ht="28.5" customHeight="1" x14ac:dyDescent="0.25">
      <c r="A10" s="4">
        <v>4.6405608400863798</v>
      </c>
      <c r="B10" s="4">
        <v>-74.075333165106599</v>
      </c>
      <c r="C10" s="5">
        <v>32</v>
      </c>
      <c r="D10" s="5">
        <v>37</v>
      </c>
      <c r="E10" s="8" t="s">
        <v>13</v>
      </c>
      <c r="F10" s="10" t="s">
        <v>160</v>
      </c>
      <c r="G10" s="3" t="s">
        <v>161</v>
      </c>
      <c r="H10" s="9">
        <v>2011</v>
      </c>
      <c r="I10" s="11">
        <v>7</v>
      </c>
      <c r="J10" s="8" t="s">
        <v>151</v>
      </c>
      <c r="K10" s="8"/>
      <c r="L10" s="8"/>
      <c r="M10" s="12">
        <v>1383.3333333333333</v>
      </c>
      <c r="N10" s="5">
        <v>0</v>
      </c>
      <c r="O10" s="5">
        <v>0</v>
      </c>
      <c r="P10" s="5">
        <v>0</v>
      </c>
      <c r="Q10" s="5" t="s">
        <v>152</v>
      </c>
      <c r="R10" s="5">
        <v>5.6208838194211914E-2</v>
      </c>
    </row>
    <row r="11" spans="1:18" ht="28.5" customHeight="1" x14ac:dyDescent="0.25">
      <c r="A11" s="4">
        <v>4.6939632477682798</v>
      </c>
      <c r="B11" s="4">
        <v>-74.160073796816803</v>
      </c>
      <c r="C11" s="5">
        <v>38</v>
      </c>
      <c r="D11" s="5">
        <v>27</v>
      </c>
      <c r="E11" s="8" t="s">
        <v>13</v>
      </c>
      <c r="F11" s="10" t="s">
        <v>164</v>
      </c>
      <c r="G11" s="3" t="s">
        <v>165</v>
      </c>
      <c r="H11" s="3">
        <v>2011</v>
      </c>
      <c r="I11" s="11">
        <v>7</v>
      </c>
      <c r="J11" s="11" t="s">
        <v>27</v>
      </c>
      <c r="K11" s="8"/>
      <c r="L11" s="8"/>
      <c r="M11" s="12">
        <v>1596.3194444444443</v>
      </c>
      <c r="N11" s="5">
        <v>0</v>
      </c>
      <c r="O11" s="5">
        <v>0</v>
      </c>
      <c r="P11" s="5">
        <v>0</v>
      </c>
      <c r="Q11" s="5" t="s">
        <v>28</v>
      </c>
      <c r="R11" s="5">
        <v>5.6208838194211914E-2</v>
      </c>
    </row>
    <row r="12" spans="1:18" ht="28.5" customHeight="1" x14ac:dyDescent="0.25">
      <c r="A12" s="4">
        <v>4.6278611111111116</v>
      </c>
      <c r="B12" s="4">
        <v>-74.076247222222221</v>
      </c>
      <c r="C12" s="5">
        <v>31</v>
      </c>
      <c r="D12" s="5">
        <v>37</v>
      </c>
      <c r="E12" s="9" t="s">
        <v>13</v>
      </c>
      <c r="F12" s="10" t="s">
        <v>166</v>
      </c>
      <c r="G12" s="3" t="s">
        <v>167</v>
      </c>
      <c r="H12" s="9">
        <v>2012</v>
      </c>
      <c r="I12" s="11">
        <v>7</v>
      </c>
      <c r="J12" s="11" t="s">
        <v>27</v>
      </c>
      <c r="K12" s="8"/>
      <c r="L12" s="8"/>
      <c r="M12" s="8">
        <f>12*30</f>
        <v>360</v>
      </c>
      <c r="N12" s="5">
        <v>0</v>
      </c>
      <c r="O12" s="5">
        <v>0</v>
      </c>
      <c r="P12" s="5">
        <v>0</v>
      </c>
      <c r="Q12" s="5" t="s">
        <v>28</v>
      </c>
      <c r="R12" s="5">
        <v>5.6208838194211914E-2</v>
      </c>
    </row>
    <row r="13" spans="1:18" ht="28.5" customHeight="1" x14ac:dyDescent="0.25">
      <c r="A13" s="4">
        <v>4.6409361111111105</v>
      </c>
      <c r="B13" s="4">
        <v>-74.093394444444442</v>
      </c>
      <c r="C13" s="5">
        <v>32</v>
      </c>
      <c r="D13" s="5">
        <v>35</v>
      </c>
      <c r="E13" s="9" t="s">
        <v>13</v>
      </c>
      <c r="F13" s="10" t="s">
        <v>168</v>
      </c>
      <c r="G13" s="3" t="s">
        <v>169</v>
      </c>
      <c r="H13" s="11">
        <v>2008</v>
      </c>
      <c r="I13" s="11">
        <v>7</v>
      </c>
      <c r="J13" s="11" t="s">
        <v>170</v>
      </c>
      <c r="K13" s="11"/>
      <c r="L13" s="11"/>
      <c r="M13" s="11">
        <f>40*30</f>
        <v>1200</v>
      </c>
      <c r="N13" s="5">
        <v>0</v>
      </c>
      <c r="O13" s="5">
        <v>0</v>
      </c>
      <c r="P13" s="5">
        <v>0</v>
      </c>
      <c r="Q13" s="5" t="s">
        <v>23</v>
      </c>
      <c r="R13" s="5">
        <v>5.6208838194211914E-2</v>
      </c>
    </row>
    <row r="14" spans="1:18" ht="28.5" customHeight="1" x14ac:dyDescent="0.25">
      <c r="A14" s="4">
        <v>4.6368679999999998</v>
      </c>
      <c r="B14" s="4">
        <v>-74.206378999999998</v>
      </c>
      <c r="C14" s="15">
        <v>32</v>
      </c>
      <c r="D14" s="15">
        <v>22</v>
      </c>
      <c r="E14" s="9" t="s">
        <v>20</v>
      </c>
      <c r="F14" s="6" t="s">
        <v>143</v>
      </c>
      <c r="G14" s="3" t="s">
        <v>171</v>
      </c>
      <c r="H14" s="3">
        <v>2011</v>
      </c>
      <c r="I14" s="3">
        <v>7</v>
      </c>
      <c r="J14" s="5" t="s">
        <v>16</v>
      </c>
      <c r="K14" s="3">
        <v>20</v>
      </c>
      <c r="L14" s="3">
        <v>2</v>
      </c>
      <c r="M14" s="3">
        <f>K14*L14</f>
        <v>40</v>
      </c>
      <c r="N14" s="5">
        <v>0</v>
      </c>
      <c r="O14" s="5">
        <v>0</v>
      </c>
      <c r="P14" s="5">
        <v>0</v>
      </c>
      <c r="Q14" s="5" t="s">
        <v>23</v>
      </c>
      <c r="R14" s="5">
        <v>5.6208838194211914E-2</v>
      </c>
    </row>
    <row r="15" spans="1:18" ht="28.5" customHeight="1" x14ac:dyDescent="0.25">
      <c r="A15" s="4">
        <v>4.4953688885335596</v>
      </c>
      <c r="B15" s="4">
        <v>-74.115957447821799</v>
      </c>
      <c r="C15" s="15">
        <v>16</v>
      </c>
      <c r="D15" s="15">
        <v>32</v>
      </c>
      <c r="E15" s="8" t="s">
        <v>13</v>
      </c>
      <c r="F15" s="10" t="s">
        <v>172</v>
      </c>
      <c r="G15" s="3" t="s">
        <v>173</v>
      </c>
      <c r="H15" s="11">
        <v>2010</v>
      </c>
      <c r="I15" s="11">
        <v>7</v>
      </c>
      <c r="J15" s="11" t="s">
        <v>16</v>
      </c>
      <c r="K15" s="11"/>
      <c r="L15" s="11"/>
      <c r="M15" s="12">
        <v>728.72969187679973</v>
      </c>
      <c r="N15" s="5">
        <v>0</v>
      </c>
      <c r="O15" s="5">
        <v>0</v>
      </c>
      <c r="P15" s="5">
        <v>0</v>
      </c>
      <c r="Q15" s="5" t="s">
        <v>23</v>
      </c>
      <c r="R15" s="5">
        <v>5.6208838194211914E-2</v>
      </c>
    </row>
    <row r="16" spans="1:18" ht="28.5" customHeight="1" x14ac:dyDescent="0.25">
      <c r="A16" s="4">
        <v>4.6752219999999998</v>
      </c>
      <c r="B16" s="4">
        <v>-74.072329999999994</v>
      </c>
      <c r="C16" s="5">
        <v>36</v>
      </c>
      <c r="D16" s="5">
        <v>37</v>
      </c>
      <c r="E16" s="8" t="s">
        <v>13</v>
      </c>
      <c r="F16" s="10" t="s">
        <v>174</v>
      </c>
      <c r="G16" s="3" t="s">
        <v>175</v>
      </c>
      <c r="H16" s="17">
        <v>2012</v>
      </c>
      <c r="I16" s="11">
        <v>7</v>
      </c>
      <c r="J16" s="11" t="s">
        <v>27</v>
      </c>
      <c r="K16" s="20"/>
      <c r="L16" s="20"/>
      <c r="M16" s="20">
        <v>300</v>
      </c>
      <c r="N16" s="5">
        <v>0</v>
      </c>
      <c r="O16" s="5">
        <v>0</v>
      </c>
      <c r="P16" s="5">
        <v>0</v>
      </c>
      <c r="Q16" s="5" t="s">
        <v>28</v>
      </c>
      <c r="R16" s="5">
        <v>5.6208838194211914E-2</v>
      </c>
    </row>
    <row r="17" spans="1:18" ht="28.5" customHeight="1" x14ac:dyDescent="0.25">
      <c r="A17" s="4">
        <v>4.5791543667789503</v>
      </c>
      <c r="B17" s="4">
        <v>-74.08056666666667</v>
      </c>
      <c r="C17" s="5">
        <v>25</v>
      </c>
      <c r="D17" s="5">
        <v>36</v>
      </c>
      <c r="E17" s="9" t="s">
        <v>13</v>
      </c>
      <c r="F17" s="10" t="s">
        <v>176</v>
      </c>
      <c r="G17" s="3" t="s">
        <v>177</v>
      </c>
      <c r="H17" s="11">
        <v>2009</v>
      </c>
      <c r="I17" s="11">
        <v>7</v>
      </c>
      <c r="J17" s="11" t="s">
        <v>16</v>
      </c>
      <c r="K17" s="11"/>
      <c r="L17" s="11"/>
      <c r="M17" s="11">
        <v>750</v>
      </c>
      <c r="N17" s="5">
        <v>0</v>
      </c>
      <c r="O17" s="5">
        <v>0</v>
      </c>
      <c r="P17" s="5">
        <v>0</v>
      </c>
      <c r="Q17" s="5" t="s">
        <v>23</v>
      </c>
      <c r="R17" s="5">
        <v>5.6208838194211914E-2</v>
      </c>
    </row>
    <row r="18" spans="1:18" ht="28.5" customHeight="1" x14ac:dyDescent="0.25">
      <c r="A18" s="4">
        <v>4.5232611111111112</v>
      </c>
      <c r="B18" s="4">
        <v>-74.120099999999994</v>
      </c>
      <c r="C18" s="5">
        <v>19</v>
      </c>
      <c r="D18" s="5">
        <v>32</v>
      </c>
      <c r="E18" s="9" t="s">
        <v>13</v>
      </c>
      <c r="F18" s="10" t="s">
        <v>178</v>
      </c>
      <c r="G18" s="3" t="s">
        <v>179</v>
      </c>
      <c r="H18" s="11">
        <v>2010</v>
      </c>
      <c r="I18" s="11">
        <v>7</v>
      </c>
      <c r="J18" s="11" t="s">
        <v>16</v>
      </c>
      <c r="K18" s="11"/>
      <c r="L18" s="11"/>
      <c r="M18" s="11">
        <f>25*30</f>
        <v>750</v>
      </c>
      <c r="N18" s="5">
        <v>0</v>
      </c>
      <c r="O18" s="5">
        <v>0</v>
      </c>
      <c r="P18" s="5">
        <v>0</v>
      </c>
      <c r="Q18" s="5" t="s">
        <v>23</v>
      </c>
      <c r="R18" s="5">
        <v>5.6208838194211914E-2</v>
      </c>
    </row>
    <row r="19" spans="1:18" ht="28.5" customHeight="1" x14ac:dyDescent="0.25">
      <c r="A19" s="4">
        <v>4.7156227426033199</v>
      </c>
      <c r="B19" s="4">
        <v>-74.124358260614102</v>
      </c>
      <c r="C19" s="5">
        <v>41</v>
      </c>
      <c r="D19" s="5">
        <v>31</v>
      </c>
      <c r="E19" s="9" t="s">
        <v>13</v>
      </c>
      <c r="F19" s="10" t="s">
        <v>180</v>
      </c>
      <c r="G19" s="3" t="s">
        <v>181</v>
      </c>
      <c r="H19" s="24">
        <v>2012</v>
      </c>
      <c r="I19" s="11">
        <v>7</v>
      </c>
      <c r="J19" s="11" t="s">
        <v>27</v>
      </c>
      <c r="K19" s="8"/>
      <c r="L19" s="8"/>
      <c r="M19" s="8">
        <f>20*25</f>
        <v>500</v>
      </c>
      <c r="N19" s="5">
        <v>0</v>
      </c>
      <c r="O19" s="5">
        <v>0</v>
      </c>
      <c r="P19" s="5">
        <v>0</v>
      </c>
      <c r="Q19" s="5" t="s">
        <v>28</v>
      </c>
      <c r="R19" s="5">
        <v>5.6208838194211914E-2</v>
      </c>
    </row>
    <row r="20" spans="1:18" ht="28.5" customHeight="1" x14ac:dyDescent="0.25">
      <c r="A20" s="4">
        <v>4.6882822509617004</v>
      </c>
      <c r="B20" s="4">
        <v>-74.099032324244305</v>
      </c>
      <c r="C20" s="5">
        <v>38</v>
      </c>
      <c r="D20" s="5">
        <v>34</v>
      </c>
      <c r="E20" s="9" t="s">
        <v>13</v>
      </c>
      <c r="F20" s="10" t="s">
        <v>1603</v>
      </c>
      <c r="G20" s="3" t="s">
        <v>182</v>
      </c>
      <c r="H20" s="11">
        <v>2007</v>
      </c>
      <c r="I20" s="11">
        <v>7</v>
      </c>
      <c r="J20" s="11" t="s">
        <v>151</v>
      </c>
      <c r="K20" s="11"/>
      <c r="L20" s="11"/>
      <c r="M20" s="12">
        <v>1383.3333333333333</v>
      </c>
      <c r="N20" s="5">
        <v>0</v>
      </c>
      <c r="O20" s="5">
        <v>0</v>
      </c>
      <c r="P20" s="5">
        <v>0</v>
      </c>
      <c r="Q20" s="5" t="s">
        <v>152</v>
      </c>
      <c r="R20" s="5">
        <v>5.6208838194211914E-2</v>
      </c>
    </row>
    <row r="21" spans="1:18" ht="28.5" customHeight="1" x14ac:dyDescent="0.25">
      <c r="A21" s="4">
        <v>4.6409361111111105</v>
      </c>
      <c r="B21" s="4">
        <v>-74.093383333333335</v>
      </c>
      <c r="C21" s="5">
        <v>32</v>
      </c>
      <c r="D21" s="5">
        <v>35</v>
      </c>
      <c r="E21" s="3" t="s">
        <v>24</v>
      </c>
      <c r="F21" s="6" t="s">
        <v>123</v>
      </c>
      <c r="G21" s="3" t="s">
        <v>124</v>
      </c>
      <c r="H21" s="3">
        <v>2011</v>
      </c>
      <c r="I21" s="3">
        <v>7</v>
      </c>
      <c r="J21" s="5" t="s">
        <v>16</v>
      </c>
      <c r="K21" s="3">
        <v>22</v>
      </c>
      <c r="L21" s="3">
        <v>15</v>
      </c>
      <c r="M21" s="3">
        <f>K21*L21</f>
        <v>330</v>
      </c>
      <c r="N21" s="5">
        <f>0.565555287076649*M21</f>
        <v>186.63324473529417</v>
      </c>
      <c r="O21" s="5">
        <v>0</v>
      </c>
      <c r="P21" s="5">
        <v>0</v>
      </c>
      <c r="Q21" s="5" t="s">
        <v>10</v>
      </c>
      <c r="R21" s="5">
        <v>5.6208838194211914E-2</v>
      </c>
    </row>
    <row r="22" spans="1:18" ht="28.5" customHeight="1" x14ac:dyDescent="0.25">
      <c r="A22" s="4">
        <v>4.7251304960846401</v>
      </c>
      <c r="B22" s="4">
        <v>-74.056723972943303</v>
      </c>
      <c r="C22" s="5">
        <v>42</v>
      </c>
      <c r="D22" s="5">
        <v>39</v>
      </c>
      <c r="E22" s="9" t="s">
        <v>13</v>
      </c>
      <c r="F22" s="10" t="s">
        <v>183</v>
      </c>
      <c r="G22" s="3" t="s">
        <v>184</v>
      </c>
      <c r="H22" s="11">
        <v>2010</v>
      </c>
      <c r="I22" s="11">
        <v>7</v>
      </c>
      <c r="J22" s="11" t="s">
        <v>16</v>
      </c>
      <c r="K22" s="11"/>
      <c r="L22" s="11"/>
      <c r="M22" s="12">
        <v>728.72969187679973</v>
      </c>
      <c r="N22" s="5">
        <v>0</v>
      </c>
      <c r="O22" s="5">
        <v>0</v>
      </c>
      <c r="P22" s="5">
        <v>0</v>
      </c>
      <c r="Q22" s="5" t="s">
        <v>23</v>
      </c>
      <c r="R22" s="5">
        <v>5.6208838194211914E-2</v>
      </c>
    </row>
    <row r="23" spans="1:18" ht="28.5" customHeight="1" x14ac:dyDescent="0.25">
      <c r="A23" s="4">
        <v>4.7674972222222225</v>
      </c>
      <c r="B23" s="4">
        <v>-74.024897222222222</v>
      </c>
      <c r="C23" s="5">
        <v>46</v>
      </c>
      <c r="D23" s="5">
        <v>42</v>
      </c>
      <c r="E23" s="9" t="s">
        <v>13</v>
      </c>
      <c r="F23" s="10" t="s">
        <v>185</v>
      </c>
      <c r="G23" s="3" t="s">
        <v>186</v>
      </c>
      <c r="H23" s="3">
        <v>2010</v>
      </c>
      <c r="I23" s="11">
        <v>7</v>
      </c>
      <c r="J23" s="11" t="s">
        <v>16</v>
      </c>
      <c r="K23" s="11"/>
      <c r="L23" s="11"/>
      <c r="M23" s="12">
        <v>728.72969187679973</v>
      </c>
      <c r="N23" s="5">
        <v>0</v>
      </c>
      <c r="O23" s="5">
        <v>0</v>
      </c>
      <c r="P23" s="5">
        <v>0</v>
      </c>
      <c r="Q23" s="5" t="s">
        <v>23</v>
      </c>
      <c r="R23" s="5">
        <v>5.6208838194211914E-2</v>
      </c>
    </row>
    <row r="24" spans="1:18" ht="28.5" customHeight="1" x14ac:dyDescent="0.25">
      <c r="A24" s="4">
        <v>4.6027079999999998</v>
      </c>
      <c r="B24" s="4">
        <v>-74.096671000000001</v>
      </c>
      <c r="C24" s="5">
        <v>28</v>
      </c>
      <c r="D24" s="5">
        <v>34</v>
      </c>
      <c r="E24" s="9" t="s">
        <v>13</v>
      </c>
      <c r="F24" s="10" t="s">
        <v>187</v>
      </c>
      <c r="G24" s="3" t="s">
        <v>188</v>
      </c>
      <c r="H24" s="25">
        <v>2008</v>
      </c>
      <c r="I24" s="11">
        <v>2</v>
      </c>
      <c r="J24" s="25" t="s">
        <v>16</v>
      </c>
      <c r="K24" s="25"/>
      <c r="L24" s="25"/>
      <c r="M24" s="25">
        <f>20*30</f>
        <v>600</v>
      </c>
      <c r="N24" s="5">
        <v>0</v>
      </c>
      <c r="O24" s="5">
        <v>0</v>
      </c>
      <c r="P24" s="5">
        <v>0</v>
      </c>
      <c r="Q24" s="5" t="s">
        <v>23</v>
      </c>
      <c r="R24" s="5">
        <v>5.6208838194211914E-2</v>
      </c>
    </row>
    <row r="25" spans="1:18" ht="28.5" customHeight="1" x14ac:dyDescent="0.25">
      <c r="A25" s="4">
        <v>4.7306416666666671</v>
      </c>
      <c r="B25" s="4">
        <v>-74.067436111111107</v>
      </c>
      <c r="C25" s="5">
        <v>42</v>
      </c>
      <c r="D25" s="5">
        <v>38</v>
      </c>
      <c r="E25" s="9" t="s">
        <v>20</v>
      </c>
      <c r="F25" s="6" t="s">
        <v>143</v>
      </c>
      <c r="G25" s="3" t="s">
        <v>189</v>
      </c>
      <c r="H25" s="3">
        <v>2011</v>
      </c>
      <c r="I25" s="3">
        <v>6</v>
      </c>
      <c r="J25" s="5" t="s">
        <v>16</v>
      </c>
      <c r="K25" s="3">
        <v>20</v>
      </c>
      <c r="L25" s="3">
        <v>2</v>
      </c>
      <c r="M25" s="3">
        <f>K25*L25</f>
        <v>40</v>
      </c>
      <c r="N25" s="5">
        <v>0</v>
      </c>
      <c r="O25" s="5">
        <v>0</v>
      </c>
      <c r="P25" s="5">
        <v>0</v>
      </c>
      <c r="Q25" s="5" t="s">
        <v>23</v>
      </c>
      <c r="R25" s="5">
        <v>5.6208838194211914E-2</v>
      </c>
    </row>
    <row r="26" spans="1:18" ht="28.5" customHeight="1" x14ac:dyDescent="0.25">
      <c r="A26" s="4">
        <v>4.6845500000000007</v>
      </c>
      <c r="B26" s="4">
        <v>-74.092436111111112</v>
      </c>
      <c r="C26" s="5">
        <v>37</v>
      </c>
      <c r="D26" s="5">
        <v>35</v>
      </c>
      <c r="E26" s="3" t="s">
        <v>24</v>
      </c>
      <c r="F26" s="6" t="s">
        <v>190</v>
      </c>
      <c r="G26" s="3" t="s">
        <v>191</v>
      </c>
      <c r="H26" s="3">
        <v>2011</v>
      </c>
      <c r="I26" s="3">
        <v>7</v>
      </c>
      <c r="J26" s="5" t="s">
        <v>16</v>
      </c>
      <c r="K26" s="3">
        <v>20</v>
      </c>
      <c r="L26" s="3">
        <v>210</v>
      </c>
      <c r="M26" s="3">
        <f>K26*L26</f>
        <v>4200</v>
      </c>
      <c r="N26" s="5">
        <v>0</v>
      </c>
      <c r="O26" s="5">
        <v>0</v>
      </c>
      <c r="P26" s="5">
        <f>0.738210935315612*M26</f>
        <v>3100.4859283255705</v>
      </c>
      <c r="Q26" s="5" t="s">
        <v>17</v>
      </c>
      <c r="R26" s="5">
        <v>5.6208838194211914E-2</v>
      </c>
    </row>
    <row r="27" spans="1:18" ht="28.5" customHeight="1" x14ac:dyDescent="0.25">
      <c r="A27" s="4">
        <v>4.6749166666666673</v>
      </c>
      <c r="B27" s="4">
        <v>-74.09774722222221</v>
      </c>
      <c r="C27" s="5">
        <v>36</v>
      </c>
      <c r="D27" s="5">
        <v>34</v>
      </c>
      <c r="E27" s="3" t="s">
        <v>24</v>
      </c>
      <c r="F27" s="6" t="s">
        <v>192</v>
      </c>
      <c r="G27" s="3" t="s">
        <v>193</v>
      </c>
      <c r="H27" s="3">
        <v>2011</v>
      </c>
      <c r="I27" s="3">
        <v>6</v>
      </c>
      <c r="J27" s="5" t="s">
        <v>151</v>
      </c>
      <c r="K27" s="3">
        <v>1000</v>
      </c>
      <c r="L27" s="3">
        <v>2</v>
      </c>
      <c r="M27" s="3">
        <f>K27*L27</f>
        <v>2000</v>
      </c>
      <c r="N27" s="5">
        <v>0</v>
      </c>
      <c r="O27" s="5">
        <v>0</v>
      </c>
      <c r="P27" s="5">
        <v>0</v>
      </c>
      <c r="Q27" s="5" t="s">
        <v>152</v>
      </c>
      <c r="R27" s="5">
        <v>5.6208838194211914E-2</v>
      </c>
    </row>
    <row r="28" spans="1:18" ht="28.5" customHeight="1" x14ac:dyDescent="0.25">
      <c r="A28" s="4">
        <v>4.6968386028933402</v>
      </c>
      <c r="B28" s="4">
        <v>-74.126859589071799</v>
      </c>
      <c r="C28" s="5">
        <v>38</v>
      </c>
      <c r="D28" s="5">
        <v>31</v>
      </c>
      <c r="E28" s="9" t="s">
        <v>13</v>
      </c>
      <c r="F28" s="6" t="s">
        <v>194</v>
      </c>
      <c r="G28" s="3" t="s">
        <v>195</v>
      </c>
      <c r="H28" s="3">
        <v>2011</v>
      </c>
      <c r="I28" s="3">
        <v>7</v>
      </c>
      <c r="J28" s="5" t="s">
        <v>151</v>
      </c>
      <c r="K28" s="3">
        <v>1000</v>
      </c>
      <c r="L28" s="3">
        <v>1.5</v>
      </c>
      <c r="M28" s="3">
        <f>K28*L28</f>
        <v>1500</v>
      </c>
      <c r="N28" s="5">
        <v>0</v>
      </c>
      <c r="O28" s="5">
        <v>0</v>
      </c>
      <c r="P28" s="5">
        <v>0</v>
      </c>
      <c r="Q28" s="5" t="s">
        <v>152</v>
      </c>
      <c r="R28" s="5">
        <v>5.6208838194211914E-2</v>
      </c>
    </row>
    <row r="29" spans="1:18" ht="28.5" customHeight="1" x14ac:dyDescent="0.25">
      <c r="A29" s="4">
        <v>4.6575463815568696</v>
      </c>
      <c r="B29" s="4">
        <v>-74.067337384711095</v>
      </c>
      <c r="C29" s="5">
        <v>34</v>
      </c>
      <c r="D29" s="5">
        <v>38</v>
      </c>
      <c r="E29" s="3" t="s">
        <v>24</v>
      </c>
      <c r="F29" s="10" t="s">
        <v>196</v>
      </c>
      <c r="G29" s="3" t="s">
        <v>197</v>
      </c>
      <c r="H29" s="18">
        <v>2011</v>
      </c>
      <c r="I29" s="11">
        <v>7</v>
      </c>
      <c r="J29" s="20" t="s">
        <v>151</v>
      </c>
      <c r="K29" s="20"/>
      <c r="L29" s="20"/>
      <c r="M29" s="12">
        <v>1383.3333333333333</v>
      </c>
      <c r="N29" s="5">
        <v>0</v>
      </c>
      <c r="O29" s="5">
        <v>0</v>
      </c>
      <c r="P29" s="5">
        <v>0</v>
      </c>
      <c r="Q29" s="5" t="s">
        <v>152</v>
      </c>
      <c r="R29" s="5">
        <v>5.6208838194211914E-2</v>
      </c>
    </row>
    <row r="30" spans="1:18" ht="28.5" customHeight="1" x14ac:dyDescent="0.25">
      <c r="A30" s="4">
        <v>4.7389793527398103</v>
      </c>
      <c r="B30" s="4">
        <v>-74.022748121689702</v>
      </c>
      <c r="C30" s="5">
        <v>43</v>
      </c>
      <c r="D30" s="5">
        <v>42</v>
      </c>
      <c r="E30" s="3" t="s">
        <v>24</v>
      </c>
      <c r="F30" s="6" t="s">
        <v>419</v>
      </c>
      <c r="G30" s="3" t="s">
        <v>420</v>
      </c>
      <c r="H30" s="3">
        <v>2011</v>
      </c>
      <c r="I30" s="3">
        <v>7</v>
      </c>
      <c r="J30" s="5" t="s">
        <v>16</v>
      </c>
      <c r="K30" s="3">
        <v>25</v>
      </c>
      <c r="L30" s="3">
        <v>25</v>
      </c>
      <c r="M30" s="3">
        <f>K30*L30</f>
        <v>625</v>
      </c>
      <c r="N30" s="5">
        <v>0</v>
      </c>
      <c r="O30" s="5">
        <f>0.392899638837687*M30</f>
        <v>245.56227427355438</v>
      </c>
      <c r="P30" s="5">
        <v>0</v>
      </c>
      <c r="Q30" s="5" t="s">
        <v>282</v>
      </c>
      <c r="R30" s="5">
        <v>5.6208838194211914E-2</v>
      </c>
    </row>
    <row r="31" spans="1:18" ht="28.5" customHeight="1" x14ac:dyDescent="0.25">
      <c r="A31" s="4">
        <v>4.5909196869269904</v>
      </c>
      <c r="B31" s="4">
        <v>-74.107277317019793</v>
      </c>
      <c r="C31" s="5">
        <v>27</v>
      </c>
      <c r="D31" s="5">
        <v>33</v>
      </c>
      <c r="E31" s="8" t="s">
        <v>13</v>
      </c>
      <c r="F31" s="10" t="s">
        <v>198</v>
      </c>
      <c r="G31" s="3" t="s">
        <v>199</v>
      </c>
      <c r="H31" s="19">
        <v>2012</v>
      </c>
      <c r="I31" s="20">
        <v>7</v>
      </c>
      <c r="J31" s="11" t="s">
        <v>27</v>
      </c>
      <c r="K31" s="20"/>
      <c r="L31" s="20"/>
      <c r="M31" s="12">
        <v>1596.3194444444443</v>
      </c>
      <c r="N31" s="5">
        <v>0</v>
      </c>
      <c r="O31" s="5">
        <v>0</v>
      </c>
      <c r="P31" s="5">
        <v>0</v>
      </c>
      <c r="Q31" s="5" t="s">
        <v>28</v>
      </c>
      <c r="R31" s="5">
        <v>5.6208838194211914E-2</v>
      </c>
    </row>
    <row r="32" spans="1:18" ht="28.5" customHeight="1" x14ac:dyDescent="0.25">
      <c r="A32" s="4">
        <v>4.6009055555555554</v>
      </c>
      <c r="B32" s="4">
        <v>-74.131949999999989</v>
      </c>
      <c r="C32" s="5">
        <v>28</v>
      </c>
      <c r="D32" s="5">
        <v>30</v>
      </c>
      <c r="E32" s="3" t="s">
        <v>24</v>
      </c>
      <c r="F32" s="10" t="s">
        <v>200</v>
      </c>
      <c r="G32" s="3" t="s">
        <v>201</v>
      </c>
      <c r="H32" s="11">
        <v>2010</v>
      </c>
      <c r="I32" s="11">
        <v>7</v>
      </c>
      <c r="J32" s="11" t="s">
        <v>16</v>
      </c>
      <c r="K32" s="11"/>
      <c r="L32" s="11"/>
      <c r="M32" s="11">
        <f>25*30</f>
        <v>750</v>
      </c>
      <c r="N32" s="5">
        <v>0</v>
      </c>
      <c r="O32" s="5">
        <v>0</v>
      </c>
      <c r="P32" s="5">
        <v>0</v>
      </c>
      <c r="Q32" s="5" t="s">
        <v>23</v>
      </c>
      <c r="R32" s="5">
        <v>5.6208838194211914E-2</v>
      </c>
    </row>
    <row r="33" spans="1:18" ht="28.5" customHeight="1" x14ac:dyDescent="0.25">
      <c r="A33" s="4">
        <v>4.7410293149654299</v>
      </c>
      <c r="B33" s="4">
        <v>-74.096076068694003</v>
      </c>
      <c r="C33" s="5">
        <v>43</v>
      </c>
      <c r="D33" s="5">
        <v>34</v>
      </c>
      <c r="E33" s="3" t="s">
        <v>24</v>
      </c>
      <c r="F33" s="6" t="s">
        <v>8</v>
      </c>
      <c r="G33" s="3" t="s">
        <v>9</v>
      </c>
      <c r="H33" s="3">
        <v>2011</v>
      </c>
      <c r="I33" s="3">
        <v>7</v>
      </c>
      <c r="J33" s="5" t="s">
        <v>16</v>
      </c>
      <c r="K33" s="3">
        <v>20</v>
      </c>
      <c r="L33" s="3">
        <v>300</v>
      </c>
      <c r="M33" s="3">
        <f>K33*L33</f>
        <v>6000</v>
      </c>
      <c r="N33" s="5">
        <f>0.565555287076649*M33</f>
        <v>3393.3317224598941</v>
      </c>
      <c r="O33" s="5">
        <v>0</v>
      </c>
      <c r="P33" s="5">
        <v>0</v>
      </c>
      <c r="Q33" s="5" t="s">
        <v>10</v>
      </c>
      <c r="R33" s="5">
        <v>5.6208838194211914E-2</v>
      </c>
    </row>
    <row r="34" spans="1:18" ht="28.5" customHeight="1" x14ac:dyDescent="0.25">
      <c r="A34" s="4">
        <v>4.7214222222222224</v>
      </c>
      <c r="B34" s="4">
        <v>-74.041222222222217</v>
      </c>
      <c r="C34" s="5">
        <v>41</v>
      </c>
      <c r="D34" s="5">
        <v>40</v>
      </c>
      <c r="E34" s="9" t="s">
        <v>13</v>
      </c>
      <c r="F34" s="6" t="s">
        <v>202</v>
      </c>
      <c r="G34" s="3" t="s">
        <v>203</v>
      </c>
      <c r="H34" s="3">
        <v>2011</v>
      </c>
      <c r="I34" s="3">
        <v>7</v>
      </c>
      <c r="J34" s="5" t="s">
        <v>16</v>
      </c>
      <c r="K34" s="3">
        <v>20</v>
      </c>
      <c r="L34" s="3">
        <v>20</v>
      </c>
      <c r="M34" s="3">
        <f>K34*L34</f>
        <v>400</v>
      </c>
      <c r="N34" s="5">
        <v>0</v>
      </c>
      <c r="O34" s="5">
        <v>0</v>
      </c>
      <c r="P34" s="5">
        <f>0.738210935315612*M34</f>
        <v>295.28437412624481</v>
      </c>
      <c r="Q34" s="5" t="s">
        <v>17</v>
      </c>
      <c r="R34" s="5">
        <v>5.6208838194211914E-2</v>
      </c>
    </row>
    <row r="35" spans="1:18" ht="28.5" customHeight="1" x14ac:dyDescent="0.25">
      <c r="A35" s="4">
        <v>4.571167</v>
      </c>
      <c r="B35" s="4">
        <v>-74.095924999999994</v>
      </c>
      <c r="C35" s="5">
        <v>24</v>
      </c>
      <c r="D35" s="5">
        <v>34</v>
      </c>
      <c r="E35" s="3" t="s">
        <v>24</v>
      </c>
      <c r="F35" s="10" t="s">
        <v>204</v>
      </c>
      <c r="G35" s="3" t="s">
        <v>205</v>
      </c>
      <c r="H35" s="11">
        <v>2009</v>
      </c>
      <c r="I35" s="11">
        <v>7</v>
      </c>
      <c r="J35" s="11" t="s">
        <v>16</v>
      </c>
      <c r="K35" s="11"/>
      <c r="L35" s="11"/>
      <c r="M35" s="11">
        <v>240</v>
      </c>
      <c r="N35" s="5">
        <v>0</v>
      </c>
      <c r="O35" s="5">
        <v>0</v>
      </c>
      <c r="P35" s="5">
        <v>0</v>
      </c>
      <c r="Q35" s="5" t="s">
        <v>23</v>
      </c>
      <c r="R35" s="5">
        <v>5.6208838194211914E-2</v>
      </c>
    </row>
    <row r="36" spans="1:18" ht="28.5" customHeight="1" x14ac:dyDescent="0.25">
      <c r="A36" s="4">
        <v>4.7248000000000001</v>
      </c>
      <c r="B36" s="4">
        <v>-74.04558055555556</v>
      </c>
      <c r="C36" s="5">
        <v>42</v>
      </c>
      <c r="D36" s="5">
        <v>40</v>
      </c>
      <c r="E36" s="9" t="s">
        <v>20</v>
      </c>
      <c r="F36" s="6" t="s">
        <v>21</v>
      </c>
      <c r="G36" s="3" t="s">
        <v>206</v>
      </c>
      <c r="H36" s="3">
        <v>2011</v>
      </c>
      <c r="I36" s="3">
        <v>6</v>
      </c>
      <c r="J36" s="5" t="s">
        <v>16</v>
      </c>
      <c r="K36" s="3">
        <v>20</v>
      </c>
      <c r="L36" s="3">
        <v>2</v>
      </c>
      <c r="M36" s="3">
        <f>K36*L36</f>
        <v>40</v>
      </c>
      <c r="N36" s="5">
        <v>0</v>
      </c>
      <c r="O36" s="5">
        <v>0</v>
      </c>
      <c r="P36" s="5">
        <v>0</v>
      </c>
      <c r="Q36" s="5" t="s">
        <v>23</v>
      </c>
      <c r="R36" s="5">
        <v>5.6208838194211914E-2</v>
      </c>
    </row>
    <row r="37" spans="1:18" ht="28.5" customHeight="1" x14ac:dyDescent="0.25">
      <c r="A37" s="4">
        <v>4.57115122918289</v>
      </c>
      <c r="B37" s="4">
        <v>-74.097095404595095</v>
      </c>
      <c r="C37" s="5">
        <v>24</v>
      </c>
      <c r="D37" s="5">
        <v>34</v>
      </c>
      <c r="E37" s="3" t="s">
        <v>24</v>
      </c>
      <c r="F37" s="10" t="s">
        <v>204</v>
      </c>
      <c r="G37" s="3" t="s">
        <v>207</v>
      </c>
      <c r="H37" s="11">
        <v>2009</v>
      </c>
      <c r="I37" s="11">
        <v>7</v>
      </c>
      <c r="J37" s="11" t="s">
        <v>16</v>
      </c>
      <c r="K37" s="11"/>
      <c r="L37" s="11"/>
      <c r="M37" s="12">
        <v>728.72969187679973</v>
      </c>
      <c r="N37" s="5">
        <v>0</v>
      </c>
      <c r="O37" s="5">
        <v>0</v>
      </c>
      <c r="P37" s="5">
        <v>0</v>
      </c>
      <c r="Q37" s="5" t="s">
        <v>23</v>
      </c>
      <c r="R37" s="5">
        <v>5.6208838194211914E-2</v>
      </c>
    </row>
    <row r="38" spans="1:18" ht="28.5" customHeight="1" x14ac:dyDescent="0.25">
      <c r="A38" s="4">
        <v>4.5703272808754196</v>
      </c>
      <c r="B38" s="4">
        <v>-74.095605233352202</v>
      </c>
      <c r="C38" s="5">
        <v>24</v>
      </c>
      <c r="D38" s="5">
        <v>34</v>
      </c>
      <c r="E38" s="3" t="s">
        <v>24</v>
      </c>
      <c r="F38" s="6" t="s">
        <v>105</v>
      </c>
      <c r="G38" s="3" t="s">
        <v>106</v>
      </c>
      <c r="H38" s="3">
        <v>2011</v>
      </c>
      <c r="I38" s="3">
        <v>7</v>
      </c>
      <c r="J38" s="5" t="s">
        <v>16</v>
      </c>
      <c r="K38" s="3">
        <v>22</v>
      </c>
      <c r="L38" s="3">
        <v>20</v>
      </c>
      <c r="M38" s="3">
        <f>K38*L38</f>
        <v>440</v>
      </c>
      <c r="N38" s="5">
        <f>0.565555287076649*M38</f>
        <v>248.84432631372559</v>
      </c>
      <c r="O38" s="5">
        <v>0</v>
      </c>
      <c r="P38" s="5">
        <v>0</v>
      </c>
      <c r="Q38" s="5" t="s">
        <v>10</v>
      </c>
      <c r="R38" s="5">
        <v>5.6208838194211914E-2</v>
      </c>
    </row>
    <row r="39" spans="1:18" ht="28.5" customHeight="1" x14ac:dyDescent="0.25">
      <c r="A39" s="4">
        <v>4.7215071809527203</v>
      </c>
      <c r="B39" s="4">
        <v>-74.040751947431204</v>
      </c>
      <c r="C39" s="5">
        <v>41</v>
      </c>
      <c r="D39" s="5">
        <v>40</v>
      </c>
      <c r="E39" s="3" t="s">
        <v>20</v>
      </c>
      <c r="F39" s="6" t="s">
        <v>53</v>
      </c>
      <c r="G39" s="3" t="s">
        <v>54</v>
      </c>
      <c r="H39" s="3">
        <v>2011</v>
      </c>
      <c r="I39" s="3">
        <v>7</v>
      </c>
      <c r="J39" s="5" t="s">
        <v>16</v>
      </c>
      <c r="K39" s="3">
        <v>30</v>
      </c>
      <c r="L39" s="3">
        <v>30</v>
      </c>
      <c r="M39" s="3">
        <f>K39*L39</f>
        <v>900</v>
      </c>
      <c r="N39" s="5">
        <f>0.565555287076649*M39</f>
        <v>508.99975836898415</v>
      </c>
      <c r="O39" s="5">
        <v>0</v>
      </c>
      <c r="P39" s="5">
        <v>0</v>
      </c>
      <c r="Q39" s="5" t="s">
        <v>10</v>
      </c>
      <c r="R39" s="5">
        <v>5.6208838194211914E-2</v>
      </c>
    </row>
    <row r="40" spans="1:18" ht="28.5" customHeight="1" x14ac:dyDescent="0.25">
      <c r="A40" s="4">
        <v>4.67141699092622</v>
      </c>
      <c r="B40" s="4">
        <v>-74.100543414777704</v>
      </c>
      <c r="C40" s="5">
        <v>36</v>
      </c>
      <c r="D40" s="5">
        <v>34</v>
      </c>
      <c r="E40" s="8" t="s">
        <v>13</v>
      </c>
      <c r="F40" s="10" t="s">
        <v>208</v>
      </c>
      <c r="G40" s="3" t="s">
        <v>209</v>
      </c>
      <c r="H40" s="9">
        <v>2011</v>
      </c>
      <c r="I40" s="8">
        <v>7</v>
      </c>
      <c r="J40" s="8" t="s">
        <v>151</v>
      </c>
      <c r="K40" s="8"/>
      <c r="L40" s="8"/>
      <c r="M40" s="12">
        <v>1383.3333333333333</v>
      </c>
      <c r="N40" s="5">
        <v>0</v>
      </c>
      <c r="O40" s="5">
        <v>0</v>
      </c>
      <c r="P40" s="5">
        <v>0</v>
      </c>
      <c r="Q40" s="5" t="s">
        <v>152</v>
      </c>
      <c r="R40" s="5">
        <v>5.6208838194211914E-2</v>
      </c>
    </row>
    <row r="41" spans="1:18" ht="28.5" customHeight="1" x14ac:dyDescent="0.25">
      <c r="A41" s="4">
        <v>4.6710861111111113</v>
      </c>
      <c r="B41" s="4">
        <v>-74.100744444444445</v>
      </c>
      <c r="C41" s="5">
        <v>36</v>
      </c>
      <c r="D41" s="5">
        <v>34</v>
      </c>
      <c r="E41" s="8" t="s">
        <v>13</v>
      </c>
      <c r="F41" s="6" t="s">
        <v>210</v>
      </c>
      <c r="G41" s="3" t="s">
        <v>211</v>
      </c>
      <c r="H41" s="3">
        <v>2011</v>
      </c>
      <c r="I41" s="3">
        <v>7</v>
      </c>
      <c r="J41" s="5" t="s">
        <v>151</v>
      </c>
      <c r="K41" s="3">
        <v>1000</v>
      </c>
      <c r="L41" s="3">
        <v>1</v>
      </c>
      <c r="M41" s="3">
        <f>K41*L41</f>
        <v>1000</v>
      </c>
      <c r="N41" s="5">
        <v>0</v>
      </c>
      <c r="O41" s="5">
        <v>0</v>
      </c>
      <c r="P41" s="5">
        <v>0</v>
      </c>
      <c r="Q41" s="5" t="s">
        <v>152</v>
      </c>
      <c r="R41" s="5">
        <v>5.6208838194211914E-2</v>
      </c>
    </row>
    <row r="42" spans="1:18" ht="28.5" customHeight="1" x14ac:dyDescent="0.25">
      <c r="A42" s="4">
        <v>4.6351853009896997</v>
      </c>
      <c r="B42" s="4">
        <v>-74.200236294521204</v>
      </c>
      <c r="C42" s="5">
        <v>32</v>
      </c>
      <c r="D42" s="5">
        <v>23</v>
      </c>
      <c r="E42" s="8" t="s">
        <v>13</v>
      </c>
      <c r="F42" s="10" t="s">
        <v>1604</v>
      </c>
      <c r="G42" s="3" t="s">
        <v>212</v>
      </c>
      <c r="H42" s="3">
        <v>2012</v>
      </c>
      <c r="I42" s="11">
        <v>7</v>
      </c>
      <c r="J42" s="9" t="s">
        <v>27</v>
      </c>
      <c r="K42" s="8"/>
      <c r="L42" s="8"/>
      <c r="M42" s="12">
        <v>1596.3194444444443</v>
      </c>
      <c r="N42" s="5">
        <v>0</v>
      </c>
      <c r="O42" s="5">
        <v>0</v>
      </c>
      <c r="P42" s="5">
        <v>0</v>
      </c>
      <c r="Q42" s="5" t="s">
        <v>28</v>
      </c>
      <c r="R42" s="5">
        <v>5.6208838194211914E-2</v>
      </c>
    </row>
    <row r="43" spans="1:18" ht="28.5" customHeight="1" x14ac:dyDescent="0.25">
      <c r="A43" s="4">
        <v>4.6778389999999996</v>
      </c>
      <c r="B43" s="4">
        <v>-74.154447000000005</v>
      </c>
      <c r="C43" s="5">
        <v>36</v>
      </c>
      <c r="D43" s="5">
        <v>28</v>
      </c>
      <c r="E43" s="3" t="s">
        <v>24</v>
      </c>
      <c r="F43" s="10" t="s">
        <v>213</v>
      </c>
      <c r="G43" s="3" t="s">
        <v>214</v>
      </c>
      <c r="H43" s="17">
        <v>2011</v>
      </c>
      <c r="I43" s="11">
        <v>7</v>
      </c>
      <c r="J43" s="11" t="s">
        <v>151</v>
      </c>
      <c r="K43" s="11"/>
      <c r="L43" s="11"/>
      <c r="M43" s="12">
        <v>1383.3333333333333</v>
      </c>
      <c r="N43" s="5">
        <v>0</v>
      </c>
      <c r="O43" s="5">
        <v>0</v>
      </c>
      <c r="P43" s="5">
        <v>0</v>
      </c>
      <c r="Q43" s="5" t="s">
        <v>152</v>
      </c>
      <c r="R43" s="5">
        <v>5.6208838194211914E-2</v>
      </c>
    </row>
    <row r="44" spans="1:18" ht="28.5" customHeight="1" x14ac:dyDescent="0.25">
      <c r="A44" s="4">
        <v>4.6750599416958503</v>
      </c>
      <c r="B44" s="4">
        <v>-74.097919898479205</v>
      </c>
      <c r="C44" s="5">
        <v>36</v>
      </c>
      <c r="D44" s="5">
        <v>34</v>
      </c>
      <c r="E44" s="3" t="s">
        <v>24</v>
      </c>
      <c r="F44" s="10" t="s">
        <v>215</v>
      </c>
      <c r="G44" s="3" t="s">
        <v>216</v>
      </c>
      <c r="H44" s="17">
        <v>2011</v>
      </c>
      <c r="I44" s="11">
        <v>7</v>
      </c>
      <c r="J44" s="26" t="s">
        <v>151</v>
      </c>
      <c r="K44" s="26"/>
      <c r="L44" s="26"/>
      <c r="M44" s="12">
        <v>1383.3333333333333</v>
      </c>
      <c r="N44" s="5">
        <v>0</v>
      </c>
      <c r="O44" s="5">
        <v>0</v>
      </c>
      <c r="P44" s="5">
        <v>0</v>
      </c>
      <c r="Q44" s="5" t="s">
        <v>152</v>
      </c>
      <c r="R44" s="5">
        <v>5.6208838194211914E-2</v>
      </c>
    </row>
    <row r="45" spans="1:18" ht="28.5" customHeight="1" x14ac:dyDescent="0.25">
      <c r="A45" s="4">
        <v>4.7562829999999998</v>
      </c>
      <c r="B45" s="4">
        <v>-74.099097999999998</v>
      </c>
      <c r="C45" s="5">
        <v>45</v>
      </c>
      <c r="D45" s="5">
        <v>34</v>
      </c>
      <c r="E45" s="9" t="s">
        <v>13</v>
      </c>
      <c r="F45" s="6" t="s">
        <v>217</v>
      </c>
      <c r="G45" s="3" t="s">
        <v>218</v>
      </c>
      <c r="H45" s="3">
        <v>2011</v>
      </c>
      <c r="I45" s="3">
        <v>7</v>
      </c>
      <c r="J45" s="5" t="s">
        <v>16</v>
      </c>
      <c r="K45" s="3">
        <v>15</v>
      </c>
      <c r="L45" s="3">
        <v>10</v>
      </c>
      <c r="M45" s="3">
        <f>K45*L45</f>
        <v>150</v>
      </c>
      <c r="N45" s="5">
        <v>0</v>
      </c>
      <c r="O45" s="5">
        <v>0</v>
      </c>
      <c r="P45" s="5">
        <f>0.738210935315612*M45</f>
        <v>110.7316402973418</v>
      </c>
      <c r="Q45" s="5" t="s">
        <v>17</v>
      </c>
      <c r="R45" s="5">
        <v>5.6208838194211914E-2</v>
      </c>
    </row>
    <row r="46" spans="1:18" ht="28.5" customHeight="1" x14ac:dyDescent="0.25">
      <c r="A46" s="4">
        <v>4.6001260000000004</v>
      </c>
      <c r="B46" s="4">
        <v>-74.119152</v>
      </c>
      <c r="C46" s="5">
        <v>28</v>
      </c>
      <c r="D46" s="5">
        <v>32</v>
      </c>
      <c r="E46" s="8" t="s">
        <v>13</v>
      </c>
      <c r="F46" s="10" t="s">
        <v>219</v>
      </c>
      <c r="G46" s="3" t="s">
        <v>220</v>
      </c>
      <c r="H46" s="11">
        <v>2007</v>
      </c>
      <c r="I46" s="11">
        <v>6</v>
      </c>
      <c r="J46" s="11" t="s">
        <v>27</v>
      </c>
      <c r="K46" s="11"/>
      <c r="L46" s="11"/>
      <c r="M46" s="12">
        <v>1596.3194444444443</v>
      </c>
      <c r="N46" s="5">
        <v>0</v>
      </c>
      <c r="O46" s="5">
        <v>0</v>
      </c>
      <c r="P46" s="5">
        <v>0</v>
      </c>
      <c r="Q46" s="5" t="s">
        <v>28</v>
      </c>
      <c r="R46" s="5">
        <v>5.6208838194211914E-2</v>
      </c>
    </row>
    <row r="47" spans="1:18" ht="28.5" customHeight="1" x14ac:dyDescent="0.25">
      <c r="A47" s="4">
        <v>4.7313749999999999</v>
      </c>
      <c r="B47" s="4">
        <v>-74.066368999999995</v>
      </c>
      <c r="C47" s="5">
        <v>42</v>
      </c>
      <c r="D47" s="5">
        <v>38</v>
      </c>
      <c r="E47" s="9" t="s">
        <v>20</v>
      </c>
      <c r="F47" s="6" t="s">
        <v>21</v>
      </c>
      <c r="G47" s="3" t="s">
        <v>221</v>
      </c>
      <c r="H47" s="3">
        <v>2011</v>
      </c>
      <c r="I47" s="3">
        <v>6</v>
      </c>
      <c r="J47" s="5" t="s">
        <v>16</v>
      </c>
      <c r="K47" s="3">
        <v>20</v>
      </c>
      <c r="L47" s="3">
        <v>2</v>
      </c>
      <c r="M47" s="3">
        <f>K47*L47</f>
        <v>40</v>
      </c>
      <c r="N47" s="5">
        <v>0</v>
      </c>
      <c r="O47" s="5">
        <v>0</v>
      </c>
      <c r="P47" s="5">
        <v>0</v>
      </c>
      <c r="Q47" s="5" t="s">
        <v>23</v>
      </c>
      <c r="R47" s="5">
        <v>5.6208838194211914E-2</v>
      </c>
    </row>
    <row r="48" spans="1:18" ht="28.5" customHeight="1" x14ac:dyDescent="0.25">
      <c r="A48" s="4">
        <v>4.6141305555555556</v>
      </c>
      <c r="B48" s="4">
        <v>-74.13503333333334</v>
      </c>
      <c r="C48" s="5">
        <v>29</v>
      </c>
      <c r="D48" s="5">
        <v>30</v>
      </c>
      <c r="E48" s="3" t="s">
        <v>20</v>
      </c>
      <c r="F48" s="6" t="s">
        <v>63</v>
      </c>
      <c r="G48" s="3" t="s">
        <v>64</v>
      </c>
      <c r="H48" s="14">
        <v>2011</v>
      </c>
      <c r="I48" s="3">
        <v>7</v>
      </c>
      <c r="J48" s="5" t="s">
        <v>16</v>
      </c>
      <c r="K48" s="3">
        <v>15</v>
      </c>
      <c r="L48" s="3">
        <v>50</v>
      </c>
      <c r="M48" s="3">
        <f>K48*L48</f>
        <v>750</v>
      </c>
      <c r="N48" s="5">
        <f>0.565555287076649*M48</f>
        <v>424.16646530748676</v>
      </c>
      <c r="O48" s="5">
        <v>0</v>
      </c>
      <c r="P48" s="5">
        <v>0</v>
      </c>
      <c r="Q48" s="5" t="s">
        <v>10</v>
      </c>
      <c r="R48" s="5">
        <v>5.6208838194211914E-2</v>
      </c>
    </row>
    <row r="49" spans="1:18" ht="28.5" customHeight="1" x14ac:dyDescent="0.25">
      <c r="A49" s="4">
        <v>4.6337722222222215</v>
      </c>
      <c r="B49" s="4">
        <v>-74.089669444444439</v>
      </c>
      <c r="C49" s="5">
        <v>31</v>
      </c>
      <c r="D49" s="5">
        <v>35</v>
      </c>
      <c r="E49" s="8" t="s">
        <v>13</v>
      </c>
      <c r="F49" s="6" t="s">
        <v>222</v>
      </c>
      <c r="G49" s="3" t="s">
        <v>223</v>
      </c>
      <c r="H49" s="3">
        <v>2011</v>
      </c>
      <c r="I49" s="3">
        <v>7</v>
      </c>
      <c r="J49" s="5" t="s">
        <v>16</v>
      </c>
      <c r="K49" s="3">
        <v>25</v>
      </c>
      <c r="L49" s="3">
        <v>35</v>
      </c>
      <c r="M49" s="3">
        <f>K49*L49</f>
        <v>875</v>
      </c>
      <c r="N49" s="5">
        <v>0</v>
      </c>
      <c r="O49" s="5">
        <v>0</v>
      </c>
      <c r="P49" s="5">
        <f>0.738210935315612*M49</f>
        <v>645.9345684011605</v>
      </c>
      <c r="Q49" s="5" t="s">
        <v>17</v>
      </c>
      <c r="R49" s="5">
        <v>5.6208838194211914E-2</v>
      </c>
    </row>
    <row r="50" spans="1:18" ht="28.5" customHeight="1" x14ac:dyDescent="0.25">
      <c r="A50" s="4">
        <v>4.6230560000000001</v>
      </c>
      <c r="B50" s="4">
        <v>-74.185198999999997</v>
      </c>
      <c r="C50" s="5">
        <v>30</v>
      </c>
      <c r="D50" s="5">
        <v>24</v>
      </c>
      <c r="E50" s="3" t="s">
        <v>20</v>
      </c>
      <c r="F50" s="6" t="s">
        <v>43</v>
      </c>
      <c r="G50" s="3" t="s">
        <v>44</v>
      </c>
      <c r="H50" s="3">
        <v>2011</v>
      </c>
      <c r="I50" s="3">
        <v>7</v>
      </c>
      <c r="J50" s="5" t="s">
        <v>16</v>
      </c>
      <c r="K50" s="3">
        <v>20</v>
      </c>
      <c r="L50" s="3">
        <v>60</v>
      </c>
      <c r="M50" s="3">
        <f>K50*L50</f>
        <v>1200</v>
      </c>
      <c r="N50" s="5">
        <f>0.565555287076649*M50</f>
        <v>678.66634449197886</v>
      </c>
      <c r="O50" s="5">
        <v>0</v>
      </c>
      <c r="P50" s="5">
        <v>0</v>
      </c>
      <c r="Q50" s="5" t="s">
        <v>10</v>
      </c>
      <c r="R50" s="5">
        <v>5.6208838194211914E-2</v>
      </c>
    </row>
    <row r="51" spans="1:18" ht="28.5" customHeight="1" x14ac:dyDescent="0.25">
      <c r="A51" s="4">
        <v>4.7096689999999999</v>
      </c>
      <c r="B51" s="4">
        <v>-74.119084999999998</v>
      </c>
      <c r="C51" s="5">
        <v>40</v>
      </c>
      <c r="D51" s="5">
        <v>32</v>
      </c>
      <c r="E51" s="9" t="s">
        <v>13</v>
      </c>
      <c r="F51" s="6" t="s">
        <v>224</v>
      </c>
      <c r="G51" s="3" t="s">
        <v>225</v>
      </c>
      <c r="H51" s="3">
        <v>2011</v>
      </c>
      <c r="I51" s="3">
        <v>7</v>
      </c>
      <c r="J51" s="5" t="s">
        <v>16</v>
      </c>
      <c r="K51" s="3">
        <v>20</v>
      </c>
      <c r="L51" s="3">
        <v>20</v>
      </c>
      <c r="M51" s="3">
        <f>K51*L51</f>
        <v>400</v>
      </c>
      <c r="N51" s="5">
        <v>0</v>
      </c>
      <c r="O51" s="5">
        <v>0</v>
      </c>
      <c r="P51" s="5">
        <v>0</v>
      </c>
      <c r="Q51" s="5" t="s">
        <v>23</v>
      </c>
      <c r="R51" s="5">
        <v>5.6208838194211914E-2</v>
      </c>
    </row>
    <row r="52" spans="1:18" ht="28.5" customHeight="1" x14ac:dyDescent="0.25">
      <c r="A52" s="4">
        <v>4.5993138888888883</v>
      </c>
      <c r="B52" s="4">
        <v>-74.119933333333321</v>
      </c>
      <c r="C52" s="5">
        <v>28</v>
      </c>
      <c r="D52" s="5">
        <v>32</v>
      </c>
      <c r="E52" s="9" t="s">
        <v>13</v>
      </c>
      <c r="F52" s="10" t="s">
        <v>226</v>
      </c>
      <c r="G52" s="3" t="s">
        <v>227</v>
      </c>
      <c r="H52" s="18">
        <v>2011</v>
      </c>
      <c r="I52" s="11">
        <v>7</v>
      </c>
      <c r="J52" s="11" t="s">
        <v>27</v>
      </c>
      <c r="K52" s="20"/>
      <c r="L52" s="20"/>
      <c r="M52" s="20">
        <f>25*25</f>
        <v>625</v>
      </c>
      <c r="N52" s="5">
        <v>0</v>
      </c>
      <c r="O52" s="5">
        <v>0</v>
      </c>
      <c r="P52" s="5">
        <v>0</v>
      </c>
      <c r="Q52" s="5" t="s">
        <v>28</v>
      </c>
      <c r="R52" s="5">
        <v>5.6208838194211914E-2</v>
      </c>
    </row>
    <row r="53" spans="1:18" ht="28.5" customHeight="1" x14ac:dyDescent="0.25">
      <c r="A53" s="4">
        <v>4.7368961382828001</v>
      </c>
      <c r="B53" s="4">
        <v>-74.023423981399404</v>
      </c>
      <c r="C53" s="5">
        <v>43</v>
      </c>
      <c r="D53" s="5">
        <v>42</v>
      </c>
      <c r="E53" s="3" t="s">
        <v>13</v>
      </c>
      <c r="F53" s="6" t="s">
        <v>18</v>
      </c>
      <c r="G53" s="3" t="s">
        <v>19</v>
      </c>
      <c r="H53" s="3">
        <v>2011</v>
      </c>
      <c r="I53" s="3">
        <v>7</v>
      </c>
      <c r="J53" s="5" t="s">
        <v>16</v>
      </c>
      <c r="K53" s="3">
        <v>25</v>
      </c>
      <c r="L53" s="3">
        <v>100</v>
      </c>
      <c r="M53" s="3">
        <f>K53*L53</f>
        <v>2500</v>
      </c>
      <c r="N53" s="5">
        <f>0.565555287076649*M53</f>
        <v>1413.8882176916227</v>
      </c>
      <c r="O53" s="5">
        <v>0</v>
      </c>
      <c r="P53" s="5">
        <v>0</v>
      </c>
      <c r="Q53" s="5" t="s">
        <v>10</v>
      </c>
      <c r="R53" s="5">
        <v>5.6208838194211914E-2</v>
      </c>
    </row>
    <row r="54" spans="1:18" ht="28.5" customHeight="1" x14ac:dyDescent="0.25">
      <c r="A54" s="4">
        <v>4.5714997244623596</v>
      </c>
      <c r="B54" s="4">
        <v>-74.091898613636104</v>
      </c>
      <c r="C54" s="5">
        <v>24</v>
      </c>
      <c r="D54" s="5">
        <v>35</v>
      </c>
      <c r="E54" s="3" t="s">
        <v>20</v>
      </c>
      <c r="F54" s="6" t="s">
        <v>133</v>
      </c>
      <c r="G54" s="3" t="s">
        <v>134</v>
      </c>
      <c r="H54" s="3">
        <v>2011</v>
      </c>
      <c r="I54" s="3">
        <v>7</v>
      </c>
      <c r="J54" s="5" t="s">
        <v>16</v>
      </c>
      <c r="K54" s="3">
        <v>25</v>
      </c>
      <c r="L54" s="3">
        <v>8</v>
      </c>
      <c r="M54" s="3">
        <f>K54*L54</f>
        <v>200</v>
      </c>
      <c r="N54" s="5">
        <f>0.565555287076649*M54</f>
        <v>113.11105741532981</v>
      </c>
      <c r="O54" s="5">
        <v>0</v>
      </c>
      <c r="P54" s="5">
        <v>0</v>
      </c>
      <c r="Q54" s="5" t="s">
        <v>10</v>
      </c>
      <c r="R54" s="5">
        <v>5.6208838194211914E-2</v>
      </c>
    </row>
    <row r="55" spans="1:18" ht="28.5" customHeight="1" x14ac:dyDescent="0.25">
      <c r="A55" s="4">
        <v>4.6141305555555556</v>
      </c>
      <c r="B55" s="4">
        <v>-74.13503333333334</v>
      </c>
      <c r="C55" s="5">
        <v>29</v>
      </c>
      <c r="D55" s="5">
        <v>30</v>
      </c>
      <c r="E55" s="8" t="s">
        <v>13</v>
      </c>
      <c r="F55" s="10" t="s">
        <v>228</v>
      </c>
      <c r="G55" s="3" t="s">
        <v>229</v>
      </c>
      <c r="H55" s="14">
        <v>2007</v>
      </c>
      <c r="I55" s="11">
        <v>7</v>
      </c>
      <c r="J55" s="11" t="s">
        <v>27</v>
      </c>
      <c r="K55" s="11"/>
      <c r="L55" s="11"/>
      <c r="M55" s="11">
        <f>1.5*4*1000</f>
        <v>6000</v>
      </c>
      <c r="N55" s="5">
        <v>0</v>
      </c>
      <c r="O55" s="5">
        <v>0</v>
      </c>
      <c r="P55" s="5">
        <v>0</v>
      </c>
      <c r="Q55" s="5" t="s">
        <v>28</v>
      </c>
      <c r="R55" s="5">
        <v>5.6208838194211914E-2</v>
      </c>
    </row>
    <row r="56" spans="1:18" ht="28.5" customHeight="1" x14ac:dyDescent="0.25">
      <c r="A56" s="4">
        <v>4.7078976475859404</v>
      </c>
      <c r="B56" s="4">
        <v>-74.105725719324298</v>
      </c>
      <c r="C56" s="5">
        <v>40</v>
      </c>
      <c r="D56" s="5">
        <v>33</v>
      </c>
      <c r="E56" s="9" t="s">
        <v>13</v>
      </c>
      <c r="F56" s="6" t="s">
        <v>230</v>
      </c>
      <c r="G56" s="3" t="s">
        <v>231</v>
      </c>
      <c r="H56" s="3">
        <v>2011</v>
      </c>
      <c r="I56" s="3">
        <v>7</v>
      </c>
      <c r="J56" s="5" t="s">
        <v>16</v>
      </c>
      <c r="K56" s="3">
        <v>20</v>
      </c>
      <c r="L56" s="3">
        <v>70</v>
      </c>
      <c r="M56" s="3">
        <f>K56*L56</f>
        <v>1400</v>
      </c>
      <c r="N56" s="5">
        <v>0</v>
      </c>
      <c r="O56" s="5">
        <v>0</v>
      </c>
      <c r="P56" s="5">
        <f>0.738210935315612*M56</f>
        <v>1033.4953094418568</v>
      </c>
      <c r="Q56" s="5" t="s">
        <v>17</v>
      </c>
      <c r="R56" s="5">
        <v>5.6208838194211914E-2</v>
      </c>
    </row>
    <row r="57" spans="1:18" ht="28.5" customHeight="1" x14ac:dyDescent="0.25">
      <c r="A57" s="4">
        <v>4.7496805555555559</v>
      </c>
      <c r="B57" s="4">
        <v>-74.094369444444439</v>
      </c>
      <c r="C57" s="5">
        <v>44</v>
      </c>
      <c r="D57" s="5">
        <v>35</v>
      </c>
      <c r="E57" s="9" t="s">
        <v>13</v>
      </c>
      <c r="F57" s="10" t="s">
        <v>232</v>
      </c>
      <c r="G57" s="3" t="s">
        <v>233</v>
      </c>
      <c r="H57" s="3">
        <v>2010</v>
      </c>
      <c r="I57" s="11">
        <v>7</v>
      </c>
      <c r="J57" s="11" t="s">
        <v>16</v>
      </c>
      <c r="K57" s="11"/>
      <c r="L57" s="11"/>
      <c r="M57" s="12">
        <v>728.72969187679973</v>
      </c>
      <c r="N57" s="5">
        <v>0</v>
      </c>
      <c r="O57" s="5">
        <v>0</v>
      </c>
      <c r="P57" s="5">
        <v>0</v>
      </c>
      <c r="Q57" s="5" t="s">
        <v>23</v>
      </c>
      <c r="R57" s="5">
        <v>5.6208838194211914E-2</v>
      </c>
    </row>
    <row r="58" spans="1:18" ht="28.5" customHeight="1" x14ac:dyDescent="0.25">
      <c r="A58" s="4">
        <v>4.7393000000000001</v>
      </c>
      <c r="B58" s="4">
        <v>-74.022648000000004</v>
      </c>
      <c r="C58" s="5">
        <v>43</v>
      </c>
      <c r="D58" s="5">
        <v>42</v>
      </c>
      <c r="E58" s="9" t="s">
        <v>20</v>
      </c>
      <c r="F58" s="6" t="s">
        <v>21</v>
      </c>
      <c r="G58" s="3" t="s">
        <v>234</v>
      </c>
      <c r="H58" s="3">
        <v>2011</v>
      </c>
      <c r="I58" s="3">
        <v>3</v>
      </c>
      <c r="J58" s="5" t="s">
        <v>16</v>
      </c>
      <c r="K58" s="3">
        <v>20</v>
      </c>
      <c r="L58" s="3">
        <v>2</v>
      </c>
      <c r="M58" s="3">
        <f>K58*L58</f>
        <v>40</v>
      </c>
      <c r="N58" s="5">
        <v>0</v>
      </c>
      <c r="O58" s="5">
        <v>0</v>
      </c>
      <c r="P58" s="5">
        <v>0</v>
      </c>
      <c r="Q58" s="5" t="s">
        <v>23</v>
      </c>
      <c r="R58" s="5">
        <v>5.6208838194211914E-2</v>
      </c>
    </row>
    <row r="59" spans="1:18" ht="28.5" customHeight="1" x14ac:dyDescent="0.25">
      <c r="A59" s="4">
        <v>4.6304239999999997</v>
      </c>
      <c r="B59" s="4">
        <v>-74.189792999999995</v>
      </c>
      <c r="C59" s="5">
        <v>31</v>
      </c>
      <c r="D59" s="5">
        <v>24</v>
      </c>
      <c r="E59" s="14" t="s">
        <v>20</v>
      </c>
      <c r="F59" s="6" t="s">
        <v>87</v>
      </c>
      <c r="G59" s="3" t="s">
        <v>88</v>
      </c>
      <c r="H59" s="3">
        <v>2011</v>
      </c>
      <c r="I59" s="3">
        <v>7</v>
      </c>
      <c r="J59" s="5" t="s">
        <v>16</v>
      </c>
      <c r="K59" s="3">
        <v>25</v>
      </c>
      <c r="L59" s="3">
        <v>20</v>
      </c>
      <c r="M59" s="3">
        <f>K59*L59</f>
        <v>500</v>
      </c>
      <c r="N59" s="5">
        <f>0.565555287076649*M59</f>
        <v>282.77764353832453</v>
      </c>
      <c r="O59" s="5">
        <v>0</v>
      </c>
      <c r="P59" s="5">
        <v>0</v>
      </c>
      <c r="Q59" s="5" t="s">
        <v>10</v>
      </c>
      <c r="R59" s="5">
        <v>5.6208838194211914E-2</v>
      </c>
    </row>
    <row r="60" spans="1:18" ht="28.5" customHeight="1" x14ac:dyDescent="0.25">
      <c r="A60" s="4">
        <v>4.59138</v>
      </c>
      <c r="B60" s="4">
        <v>-74.155399000000003</v>
      </c>
      <c r="C60" s="5">
        <v>27</v>
      </c>
      <c r="D60" s="5">
        <v>28</v>
      </c>
      <c r="E60" s="3" t="s">
        <v>24</v>
      </c>
      <c r="F60" s="6" t="s">
        <v>135</v>
      </c>
      <c r="G60" s="3" t="s">
        <v>136</v>
      </c>
      <c r="H60" s="19">
        <v>2011</v>
      </c>
      <c r="I60" s="3">
        <v>7</v>
      </c>
      <c r="J60" s="5" t="s">
        <v>16</v>
      </c>
      <c r="K60" s="3">
        <v>20</v>
      </c>
      <c r="L60" s="3">
        <v>10</v>
      </c>
      <c r="M60" s="3">
        <f>K60*L60</f>
        <v>200</v>
      </c>
      <c r="N60" s="5">
        <f>0.565555287076649*M60</f>
        <v>113.11105741532981</v>
      </c>
      <c r="O60" s="5">
        <v>0</v>
      </c>
      <c r="P60" s="5">
        <v>0</v>
      </c>
      <c r="Q60" s="5" t="s">
        <v>10</v>
      </c>
      <c r="R60" s="5">
        <v>5.6208838194211914E-2</v>
      </c>
    </row>
    <row r="61" spans="1:18" ht="28.5" customHeight="1" x14ac:dyDescent="0.25">
      <c r="A61" s="4">
        <v>4.7230617213914003</v>
      </c>
      <c r="B61" s="4">
        <v>-74.045063389375201</v>
      </c>
      <c r="C61" s="5">
        <v>41</v>
      </c>
      <c r="D61" s="5">
        <v>40</v>
      </c>
      <c r="E61" s="9" t="s">
        <v>13</v>
      </c>
      <c r="F61" s="6" t="s">
        <v>235</v>
      </c>
      <c r="G61" s="3" t="s">
        <v>236</v>
      </c>
      <c r="H61" s="3">
        <v>2011</v>
      </c>
      <c r="I61" s="3">
        <v>7</v>
      </c>
      <c r="J61" s="5" t="s">
        <v>16</v>
      </c>
      <c r="K61" s="3">
        <v>20</v>
      </c>
      <c r="L61" s="3">
        <v>15</v>
      </c>
      <c r="M61" s="3">
        <f>K61*L61</f>
        <v>300</v>
      </c>
      <c r="N61" s="5">
        <v>0</v>
      </c>
      <c r="O61" s="5">
        <v>0</v>
      </c>
      <c r="P61" s="5">
        <v>0</v>
      </c>
      <c r="Q61" s="5" t="s">
        <v>23</v>
      </c>
      <c r="R61" s="5">
        <v>5.6208838194211914E-2</v>
      </c>
    </row>
    <row r="62" spans="1:18" ht="28.5" customHeight="1" x14ac:dyDescent="0.25">
      <c r="A62" s="4">
        <v>4.6718270000000004</v>
      </c>
      <c r="B62" s="4">
        <v>-74.100058000000004</v>
      </c>
      <c r="C62" s="5">
        <v>36</v>
      </c>
      <c r="D62" s="5">
        <v>34</v>
      </c>
      <c r="E62" s="3" t="s">
        <v>13</v>
      </c>
      <c r="F62" s="10" t="s">
        <v>237</v>
      </c>
      <c r="G62" s="3" t="s">
        <v>238</v>
      </c>
      <c r="H62" s="9">
        <v>2011</v>
      </c>
      <c r="I62" s="11">
        <v>7</v>
      </c>
      <c r="J62" s="8" t="s">
        <v>151</v>
      </c>
      <c r="K62" s="8"/>
      <c r="L62" s="8"/>
      <c r="M62" s="12">
        <v>1383.3333333333333</v>
      </c>
      <c r="N62" s="5">
        <v>0</v>
      </c>
      <c r="O62" s="5">
        <v>0</v>
      </c>
      <c r="P62" s="5">
        <v>0</v>
      </c>
      <c r="Q62" s="5" t="s">
        <v>152</v>
      </c>
      <c r="R62" s="5">
        <v>5.6208838194211914E-2</v>
      </c>
    </row>
    <row r="63" spans="1:18" ht="28.5" customHeight="1" x14ac:dyDescent="0.25">
      <c r="A63" s="4">
        <v>4.6032922605131503</v>
      </c>
      <c r="B63" s="4">
        <v>-74.089374342371798</v>
      </c>
      <c r="C63" s="5">
        <v>28</v>
      </c>
      <c r="D63" s="5">
        <v>35</v>
      </c>
      <c r="E63" s="9" t="s">
        <v>13</v>
      </c>
      <c r="F63" s="10" t="s">
        <v>237</v>
      </c>
      <c r="G63" s="3" t="s">
        <v>239</v>
      </c>
      <c r="H63" s="19">
        <v>2011</v>
      </c>
      <c r="I63" s="20">
        <v>6</v>
      </c>
      <c r="J63" s="11" t="s">
        <v>27</v>
      </c>
      <c r="K63" s="20"/>
      <c r="L63" s="20"/>
      <c r="M63" s="27">
        <v>1040</v>
      </c>
      <c r="N63" s="5">
        <v>0</v>
      </c>
      <c r="O63" s="5">
        <v>0</v>
      </c>
      <c r="P63" s="5">
        <v>0</v>
      </c>
      <c r="Q63" s="5" t="s">
        <v>28</v>
      </c>
      <c r="R63" s="5">
        <v>5.6208838194211914E-2</v>
      </c>
    </row>
    <row r="64" spans="1:18" ht="28.5" customHeight="1" x14ac:dyDescent="0.25">
      <c r="A64" s="4">
        <v>4.6719027777777784</v>
      </c>
      <c r="B64" s="4">
        <v>-74.100019444444442</v>
      </c>
      <c r="C64" s="5">
        <v>36</v>
      </c>
      <c r="D64" s="5">
        <v>34</v>
      </c>
      <c r="E64" s="9" t="s">
        <v>13</v>
      </c>
      <c r="F64" s="10" t="s">
        <v>237</v>
      </c>
      <c r="G64" s="3" t="s">
        <v>240</v>
      </c>
      <c r="H64" s="19">
        <v>2012</v>
      </c>
      <c r="I64" s="11">
        <v>7</v>
      </c>
      <c r="J64" s="11" t="s">
        <v>27</v>
      </c>
      <c r="K64" s="19"/>
      <c r="L64" s="19"/>
      <c r="M64" s="19">
        <v>1000</v>
      </c>
      <c r="N64" s="5">
        <v>0</v>
      </c>
      <c r="O64" s="5">
        <v>0</v>
      </c>
      <c r="P64" s="5">
        <v>0</v>
      </c>
      <c r="Q64" s="5" t="s">
        <v>28</v>
      </c>
      <c r="R64" s="5">
        <v>5.6208838194211914E-2</v>
      </c>
    </row>
    <row r="65" spans="1:18" ht="28.5" customHeight="1" x14ac:dyDescent="0.25">
      <c r="A65" s="4">
        <v>4.6308499999999997</v>
      </c>
      <c r="B65" s="4">
        <v>-74.135633999999996</v>
      </c>
      <c r="C65" s="5">
        <v>31</v>
      </c>
      <c r="D65" s="5">
        <v>30</v>
      </c>
      <c r="E65" s="28" t="s">
        <v>13</v>
      </c>
      <c r="F65" s="10" t="s">
        <v>241</v>
      </c>
      <c r="G65" s="3" t="s">
        <v>242</v>
      </c>
      <c r="H65" s="11">
        <v>2008</v>
      </c>
      <c r="I65" s="11">
        <v>5</v>
      </c>
      <c r="J65" s="11" t="s">
        <v>151</v>
      </c>
      <c r="K65" s="11"/>
      <c r="L65" s="11"/>
      <c r="M65" s="12">
        <v>605</v>
      </c>
      <c r="N65" s="5">
        <v>0</v>
      </c>
      <c r="O65" s="5">
        <v>0</v>
      </c>
      <c r="P65" s="5">
        <v>0</v>
      </c>
      <c r="Q65" s="5" t="s">
        <v>152</v>
      </c>
      <c r="R65" s="5">
        <v>5.6208838194211914E-2</v>
      </c>
    </row>
    <row r="66" spans="1:18" ht="28.5" customHeight="1" x14ac:dyDescent="0.25">
      <c r="A66" s="4">
        <v>4.6999138888888892</v>
      </c>
      <c r="B66" s="4">
        <v>-74.13110833333333</v>
      </c>
      <c r="C66" s="5">
        <v>39</v>
      </c>
      <c r="D66" s="5">
        <v>30</v>
      </c>
      <c r="E66" s="3" t="s">
        <v>24</v>
      </c>
      <c r="F66" s="6" t="s">
        <v>243</v>
      </c>
      <c r="G66" s="3" t="s">
        <v>244</v>
      </c>
      <c r="H66" s="3">
        <v>2011</v>
      </c>
      <c r="I66" s="3">
        <v>7</v>
      </c>
      <c r="J66" s="5" t="s">
        <v>151</v>
      </c>
      <c r="K66" s="3">
        <v>1000</v>
      </c>
      <c r="L66" s="3">
        <v>1</v>
      </c>
      <c r="M66" s="3">
        <f>K66*L66</f>
        <v>1000</v>
      </c>
      <c r="N66" s="5">
        <v>0</v>
      </c>
      <c r="O66" s="5">
        <v>0</v>
      </c>
      <c r="P66" s="5">
        <v>0</v>
      </c>
      <c r="Q66" s="5" t="s">
        <v>152</v>
      </c>
      <c r="R66" s="5">
        <v>5.6208838194211914E-2</v>
      </c>
    </row>
    <row r="67" spans="1:18" ht="28.5" customHeight="1" x14ac:dyDescent="0.25">
      <c r="A67" s="4">
        <v>4.7571320000000004</v>
      </c>
      <c r="B67" s="4">
        <v>-74.100465</v>
      </c>
      <c r="C67" s="5">
        <v>45</v>
      </c>
      <c r="D67" s="5">
        <v>34</v>
      </c>
      <c r="E67" s="3" t="s">
        <v>24</v>
      </c>
      <c r="F67" s="6" t="s">
        <v>245</v>
      </c>
      <c r="G67" s="3" t="s">
        <v>246</v>
      </c>
      <c r="H67" s="3">
        <v>2011</v>
      </c>
      <c r="I67" s="3">
        <v>7</v>
      </c>
      <c r="J67" s="5" t="s">
        <v>16</v>
      </c>
      <c r="K67" s="3">
        <v>15</v>
      </c>
      <c r="L67" s="3">
        <v>17</v>
      </c>
      <c r="M67" s="3">
        <f>K67*L67</f>
        <v>255</v>
      </c>
      <c r="N67" s="5">
        <v>0</v>
      </c>
      <c r="O67" s="5">
        <v>0</v>
      </c>
      <c r="P67" s="5">
        <f>0.738210935315612*M67</f>
        <v>188.24378850548106</v>
      </c>
      <c r="Q67" s="5" t="s">
        <v>17</v>
      </c>
      <c r="R67" s="5">
        <v>5.6208838194211914E-2</v>
      </c>
    </row>
    <row r="68" spans="1:18" ht="28.5" customHeight="1" x14ac:dyDescent="0.25">
      <c r="A68" s="4">
        <v>4.6725666666666665</v>
      </c>
      <c r="B68" s="4">
        <v>-74.099677777777771</v>
      </c>
      <c r="C68" s="5">
        <v>36</v>
      </c>
      <c r="D68" s="5">
        <v>34</v>
      </c>
      <c r="E68" s="3" t="s">
        <v>24</v>
      </c>
      <c r="F68" s="10" t="s">
        <v>1605</v>
      </c>
      <c r="G68" s="3" t="s">
        <v>247</v>
      </c>
      <c r="H68" s="3">
        <v>2011</v>
      </c>
      <c r="I68" s="11">
        <v>7</v>
      </c>
      <c r="J68" s="26" t="s">
        <v>151</v>
      </c>
      <c r="K68" s="26"/>
      <c r="L68" s="26"/>
      <c r="M68" s="12">
        <v>1383.3333333333333</v>
      </c>
      <c r="N68" s="5">
        <v>0</v>
      </c>
      <c r="O68" s="5">
        <v>0</v>
      </c>
      <c r="P68" s="5">
        <v>0</v>
      </c>
      <c r="Q68" s="5" t="s">
        <v>152</v>
      </c>
      <c r="R68" s="5">
        <v>5.6208838194211914E-2</v>
      </c>
    </row>
    <row r="69" spans="1:18" ht="28.5" customHeight="1" x14ac:dyDescent="0.25">
      <c r="A69" s="4">
        <v>4.7361253869259397</v>
      </c>
      <c r="B69" s="4">
        <v>-74.024142859925306</v>
      </c>
      <c r="C69" s="5">
        <v>43</v>
      </c>
      <c r="D69" s="5">
        <v>42</v>
      </c>
      <c r="E69" s="9" t="s">
        <v>20</v>
      </c>
      <c r="F69" s="6" t="s">
        <v>21</v>
      </c>
      <c r="G69" s="3" t="s">
        <v>248</v>
      </c>
      <c r="H69" s="3">
        <v>2011</v>
      </c>
      <c r="I69" s="3">
        <v>7</v>
      </c>
      <c r="J69" s="5" t="s">
        <v>16</v>
      </c>
      <c r="K69" s="3">
        <v>20</v>
      </c>
      <c r="L69" s="3">
        <v>2</v>
      </c>
      <c r="M69" s="3">
        <f>K69*L69</f>
        <v>40</v>
      </c>
      <c r="N69" s="5">
        <v>0</v>
      </c>
      <c r="O69" s="5">
        <v>0</v>
      </c>
      <c r="P69" s="5">
        <v>0</v>
      </c>
      <c r="Q69" s="5" t="s">
        <v>23</v>
      </c>
      <c r="R69" s="5">
        <v>5.6208838194211914E-2</v>
      </c>
    </row>
    <row r="70" spans="1:18" ht="28.5" customHeight="1" x14ac:dyDescent="0.25">
      <c r="A70" s="4">
        <v>4.6053030173751797</v>
      </c>
      <c r="B70" s="4">
        <v>-74.071587583682202</v>
      </c>
      <c r="C70" s="5">
        <v>28</v>
      </c>
      <c r="D70" s="5">
        <v>37</v>
      </c>
      <c r="E70" s="3" t="s">
        <v>24</v>
      </c>
      <c r="F70" s="10" t="s">
        <v>1606</v>
      </c>
      <c r="G70" s="3" t="s">
        <v>249</v>
      </c>
      <c r="H70" s="18">
        <v>2012</v>
      </c>
      <c r="I70" s="11">
        <v>7</v>
      </c>
      <c r="J70" s="11" t="s">
        <v>27</v>
      </c>
      <c r="K70" s="8"/>
      <c r="L70" s="8"/>
      <c r="M70" s="8">
        <v>500</v>
      </c>
      <c r="N70" s="5">
        <v>0</v>
      </c>
      <c r="O70" s="5">
        <v>0</v>
      </c>
      <c r="P70" s="5">
        <v>0</v>
      </c>
      <c r="Q70" s="5" t="s">
        <v>28</v>
      </c>
      <c r="R70" s="5">
        <v>5.6208838194211914E-2</v>
      </c>
    </row>
    <row r="71" spans="1:18" ht="28.5" customHeight="1" x14ac:dyDescent="0.25">
      <c r="A71" s="4">
        <v>4.615666</v>
      </c>
      <c r="B71" s="4">
        <v>-74.114644999999996</v>
      </c>
      <c r="C71" s="5">
        <v>29</v>
      </c>
      <c r="D71" s="5">
        <v>32</v>
      </c>
      <c r="E71" s="8" t="s">
        <v>13</v>
      </c>
      <c r="F71" s="10" t="s">
        <v>250</v>
      </c>
      <c r="G71" s="3" t="s">
        <v>251</v>
      </c>
      <c r="H71" s="14">
        <v>2007</v>
      </c>
      <c r="I71" s="11">
        <v>2</v>
      </c>
      <c r="J71" s="11" t="s">
        <v>27</v>
      </c>
      <c r="K71" s="11"/>
      <c r="L71" s="11"/>
      <c r="M71" s="12">
        <v>96</v>
      </c>
      <c r="N71" s="5">
        <v>0</v>
      </c>
      <c r="O71" s="5">
        <v>0</v>
      </c>
      <c r="P71" s="5">
        <v>0</v>
      </c>
      <c r="Q71" s="5" t="s">
        <v>28</v>
      </c>
      <c r="R71" s="5">
        <v>5.6208838194211914E-2</v>
      </c>
    </row>
    <row r="72" spans="1:18" ht="28.5" customHeight="1" x14ac:dyDescent="0.25">
      <c r="A72" s="4">
        <v>4.5550430444489196</v>
      </c>
      <c r="B72" s="4">
        <v>-74.115002283686906</v>
      </c>
      <c r="C72" s="5">
        <v>23</v>
      </c>
      <c r="D72" s="5">
        <v>32</v>
      </c>
      <c r="E72" s="9" t="s">
        <v>13</v>
      </c>
      <c r="F72" s="10" t="s">
        <v>252</v>
      </c>
      <c r="G72" s="3" t="s">
        <v>253</v>
      </c>
      <c r="H72" s="11">
        <v>2009</v>
      </c>
      <c r="I72" s="11">
        <v>7</v>
      </c>
      <c r="J72" s="11" t="s">
        <v>16</v>
      </c>
      <c r="K72" s="11"/>
      <c r="L72" s="11"/>
      <c r="M72" s="12">
        <v>728.72969187679973</v>
      </c>
      <c r="N72" s="5">
        <v>0</v>
      </c>
      <c r="O72" s="5">
        <v>0</v>
      </c>
      <c r="P72" s="5">
        <v>0</v>
      </c>
      <c r="Q72" s="5" t="s">
        <v>23</v>
      </c>
      <c r="R72" s="5">
        <v>5.6208838194211914E-2</v>
      </c>
    </row>
    <row r="73" spans="1:18" ht="28.5" customHeight="1" x14ac:dyDescent="0.25">
      <c r="A73" s="4">
        <v>4.6820833333333338</v>
      </c>
      <c r="B73" s="4">
        <v>-74.093047222222211</v>
      </c>
      <c r="C73" s="5">
        <v>37</v>
      </c>
      <c r="D73" s="5">
        <v>35</v>
      </c>
      <c r="E73" s="3" t="s">
        <v>24</v>
      </c>
      <c r="F73" s="6" t="s">
        <v>254</v>
      </c>
      <c r="G73" s="3" t="s">
        <v>255</v>
      </c>
      <c r="H73" s="3">
        <v>2013</v>
      </c>
      <c r="I73" s="3">
        <v>7</v>
      </c>
      <c r="J73" s="5" t="s">
        <v>151</v>
      </c>
      <c r="K73" s="3">
        <v>1000</v>
      </c>
      <c r="L73" s="3">
        <v>1.25</v>
      </c>
      <c r="M73" s="3">
        <f>K73*L73</f>
        <v>1250</v>
      </c>
      <c r="N73" s="5">
        <v>0</v>
      </c>
      <c r="O73" s="5">
        <v>0</v>
      </c>
      <c r="P73" s="5">
        <v>0</v>
      </c>
      <c r="Q73" s="5" t="s">
        <v>152</v>
      </c>
      <c r="R73" s="5">
        <v>5.6208838194211914E-2</v>
      </c>
    </row>
    <row r="74" spans="1:18" ht="28.5" customHeight="1" x14ac:dyDescent="0.25">
      <c r="A74" s="4">
        <v>4.6798036692358398</v>
      </c>
      <c r="B74" s="4">
        <v>-74.095370821292803</v>
      </c>
      <c r="C74" s="5">
        <v>37</v>
      </c>
      <c r="D74" s="5">
        <v>34</v>
      </c>
      <c r="E74" s="3" t="s">
        <v>24</v>
      </c>
      <c r="F74" s="10" t="s">
        <v>256</v>
      </c>
      <c r="G74" s="3" t="s">
        <v>257</v>
      </c>
      <c r="H74" s="19">
        <v>2012</v>
      </c>
      <c r="I74" s="11">
        <v>7</v>
      </c>
      <c r="J74" s="11" t="s">
        <v>27</v>
      </c>
      <c r="K74" s="19"/>
      <c r="L74" s="19"/>
      <c r="M74" s="19">
        <v>500</v>
      </c>
      <c r="N74" s="5">
        <v>0</v>
      </c>
      <c r="O74" s="5">
        <v>0</v>
      </c>
      <c r="P74" s="5">
        <v>0</v>
      </c>
      <c r="Q74" s="5" t="s">
        <v>28</v>
      </c>
      <c r="R74" s="5">
        <v>5.6208838194211914E-2</v>
      </c>
    </row>
    <row r="75" spans="1:18" ht="28.5" customHeight="1" x14ac:dyDescent="0.25">
      <c r="A75" s="4">
        <v>4.6124932608150901</v>
      </c>
      <c r="B75" s="4">
        <v>-74.135115926057594</v>
      </c>
      <c r="C75" s="5">
        <v>29</v>
      </c>
      <c r="D75" s="5">
        <v>30</v>
      </c>
      <c r="E75" s="9" t="s">
        <v>13</v>
      </c>
      <c r="F75" s="10" t="s">
        <v>258</v>
      </c>
      <c r="G75" s="3" t="s">
        <v>259</v>
      </c>
      <c r="H75" s="14">
        <v>2011</v>
      </c>
      <c r="I75" s="11">
        <v>7</v>
      </c>
      <c r="J75" s="11" t="s">
        <v>27</v>
      </c>
      <c r="K75" s="8"/>
      <c r="L75" s="8"/>
      <c r="M75" s="12">
        <v>1596.3194444444443</v>
      </c>
      <c r="N75" s="5">
        <v>0</v>
      </c>
      <c r="O75" s="5">
        <v>0</v>
      </c>
      <c r="P75" s="5">
        <v>0</v>
      </c>
      <c r="Q75" s="5" t="s">
        <v>28</v>
      </c>
      <c r="R75" s="5">
        <v>5.6208838194211914E-2</v>
      </c>
    </row>
    <row r="76" spans="1:18" ht="28.5" customHeight="1" x14ac:dyDescent="0.25">
      <c r="A76" s="4">
        <v>4.6732166666666668</v>
      </c>
      <c r="B76" s="4">
        <v>-74.099169444444442</v>
      </c>
      <c r="C76" s="5">
        <v>36</v>
      </c>
      <c r="D76" s="5">
        <v>34</v>
      </c>
      <c r="E76" s="9" t="s">
        <v>13</v>
      </c>
      <c r="F76" s="10" t="s">
        <v>260</v>
      </c>
      <c r="G76" s="3" t="s">
        <v>261</v>
      </c>
      <c r="H76" s="3">
        <v>2011</v>
      </c>
      <c r="I76" s="11">
        <v>7</v>
      </c>
      <c r="J76" s="20" t="s">
        <v>151</v>
      </c>
      <c r="K76" s="20"/>
      <c r="L76" s="20"/>
      <c r="M76" s="12">
        <v>1383.3333333333333</v>
      </c>
      <c r="N76" s="5">
        <v>0</v>
      </c>
      <c r="O76" s="5">
        <v>0</v>
      </c>
      <c r="P76" s="5">
        <v>0</v>
      </c>
      <c r="Q76" s="5" t="s">
        <v>152</v>
      </c>
      <c r="R76" s="5">
        <v>5.6208838194211914E-2</v>
      </c>
    </row>
    <row r="77" spans="1:18" ht="28.5" customHeight="1" x14ac:dyDescent="0.25">
      <c r="A77" s="4">
        <v>4.5742219999999998</v>
      </c>
      <c r="B77" s="4">
        <v>-74.094919000000004</v>
      </c>
      <c r="C77" s="5">
        <v>25</v>
      </c>
      <c r="D77" s="5">
        <v>34</v>
      </c>
      <c r="E77" s="3" t="s">
        <v>13</v>
      </c>
      <c r="F77" s="10" t="s">
        <v>262</v>
      </c>
      <c r="G77" s="3" t="s">
        <v>263</v>
      </c>
      <c r="H77" s="3">
        <v>2011</v>
      </c>
      <c r="I77" s="11">
        <v>7</v>
      </c>
      <c r="J77" s="11" t="s">
        <v>27</v>
      </c>
      <c r="K77" s="8"/>
      <c r="L77" s="8"/>
      <c r="M77" s="12">
        <v>1596.3194444444443</v>
      </c>
      <c r="N77" s="5">
        <v>0</v>
      </c>
      <c r="O77" s="5">
        <v>0</v>
      </c>
      <c r="P77" s="5">
        <v>0</v>
      </c>
      <c r="Q77" s="5" t="s">
        <v>28</v>
      </c>
      <c r="R77" s="5">
        <v>5.6208838194211914E-2</v>
      </c>
    </row>
    <row r="78" spans="1:18" ht="28.5" customHeight="1" x14ac:dyDescent="0.25">
      <c r="A78" s="4">
        <v>4.74285178543618</v>
      </c>
      <c r="B78" s="4">
        <v>-74.098759371317897</v>
      </c>
      <c r="C78" s="5">
        <v>44</v>
      </c>
      <c r="D78" s="5">
        <v>34</v>
      </c>
      <c r="E78" s="3" t="s">
        <v>24</v>
      </c>
      <c r="F78" s="10" t="s">
        <v>264</v>
      </c>
      <c r="G78" s="3" t="s">
        <v>265</v>
      </c>
      <c r="H78" s="3">
        <v>2010</v>
      </c>
      <c r="I78" s="11">
        <v>7</v>
      </c>
      <c r="J78" s="11" t="s">
        <v>151</v>
      </c>
      <c r="K78" s="11"/>
      <c r="L78" s="11"/>
      <c r="M78" s="12">
        <v>1383.3333333333333</v>
      </c>
      <c r="N78" s="5">
        <v>0</v>
      </c>
      <c r="O78" s="5">
        <v>0</v>
      </c>
      <c r="P78" s="5">
        <v>0</v>
      </c>
      <c r="Q78" s="5" t="s">
        <v>152</v>
      </c>
      <c r="R78" s="5">
        <v>5.6208838194211914E-2</v>
      </c>
    </row>
    <row r="79" spans="1:18" ht="28.5" customHeight="1" x14ac:dyDescent="0.25">
      <c r="A79" s="4">
        <v>4.5763380900427304</v>
      </c>
      <c r="B79" s="4">
        <v>-74.102726347842705</v>
      </c>
      <c r="C79" s="5">
        <v>25</v>
      </c>
      <c r="D79" s="5">
        <v>34</v>
      </c>
      <c r="E79" s="8" t="s">
        <v>13</v>
      </c>
      <c r="F79" s="10" t="s">
        <v>266</v>
      </c>
      <c r="G79" s="3" t="s">
        <v>267</v>
      </c>
      <c r="H79" s="11">
        <v>2010</v>
      </c>
      <c r="I79" s="11">
        <v>2</v>
      </c>
      <c r="J79" s="11" t="s">
        <v>16</v>
      </c>
      <c r="K79" s="11"/>
      <c r="L79" s="11"/>
      <c r="M79" s="12">
        <v>295</v>
      </c>
      <c r="N79" s="5">
        <v>0</v>
      </c>
      <c r="O79" s="5">
        <v>0</v>
      </c>
      <c r="P79" s="5">
        <v>0</v>
      </c>
      <c r="Q79" s="5" t="s">
        <v>23</v>
      </c>
      <c r="R79" s="5">
        <v>5.6208838194211914E-2</v>
      </c>
    </row>
    <row r="80" spans="1:18" ht="28.5" customHeight="1" x14ac:dyDescent="0.25">
      <c r="A80" s="4">
        <v>4.6339704347595498</v>
      </c>
      <c r="B80" s="4">
        <v>-74.202616618156696</v>
      </c>
      <c r="C80" s="5">
        <v>31</v>
      </c>
      <c r="D80" s="5">
        <v>22</v>
      </c>
      <c r="E80" s="9" t="s">
        <v>20</v>
      </c>
      <c r="F80" s="6" t="s">
        <v>143</v>
      </c>
      <c r="G80" s="3" t="s">
        <v>268</v>
      </c>
      <c r="H80" s="3">
        <v>2013</v>
      </c>
      <c r="I80" s="3">
        <v>5</v>
      </c>
      <c r="J80" s="5" t="s">
        <v>16</v>
      </c>
      <c r="K80" s="3">
        <v>20</v>
      </c>
      <c r="L80" s="3">
        <v>2</v>
      </c>
      <c r="M80" s="3">
        <f>K80*L80</f>
        <v>40</v>
      </c>
      <c r="N80" s="5">
        <v>0</v>
      </c>
      <c r="O80" s="5">
        <v>0</v>
      </c>
      <c r="P80" s="5">
        <v>0</v>
      </c>
      <c r="Q80" s="5" t="s">
        <v>23</v>
      </c>
      <c r="R80" s="5">
        <v>5.6208838194211914E-2</v>
      </c>
    </row>
    <row r="81" spans="1:18" ht="28.5" customHeight="1" x14ac:dyDescent="0.25">
      <c r="A81" s="4">
        <v>4.5683879999999997</v>
      </c>
      <c r="B81" s="4">
        <v>-74.096553</v>
      </c>
      <c r="C81" s="5">
        <v>24</v>
      </c>
      <c r="D81" s="5">
        <v>34</v>
      </c>
      <c r="E81" s="8" t="s">
        <v>13</v>
      </c>
      <c r="F81" s="6" t="s">
        <v>269</v>
      </c>
      <c r="G81" s="3" t="s">
        <v>270</v>
      </c>
      <c r="H81" s="3">
        <v>2011</v>
      </c>
      <c r="I81" s="3">
        <v>7</v>
      </c>
      <c r="J81" s="5" t="s">
        <v>16</v>
      </c>
      <c r="K81" s="3">
        <v>17</v>
      </c>
      <c r="L81" s="3">
        <v>18</v>
      </c>
      <c r="M81" s="3">
        <f>K81*L81</f>
        <v>306</v>
      </c>
      <c r="N81" s="5">
        <v>0</v>
      </c>
      <c r="O81" s="5">
        <v>0</v>
      </c>
      <c r="P81" s="5">
        <f>0.738210935315612*M81</f>
        <v>225.89254620657726</v>
      </c>
      <c r="Q81" s="5" t="s">
        <v>17</v>
      </c>
      <c r="R81" s="5">
        <v>5.6208838194211914E-2</v>
      </c>
    </row>
    <row r="82" spans="1:18" ht="28.5" customHeight="1" x14ac:dyDescent="0.25">
      <c r="A82" s="4">
        <v>4.5739539999999996</v>
      </c>
      <c r="B82" s="4">
        <v>-74.092523</v>
      </c>
      <c r="C82" s="5">
        <v>25</v>
      </c>
      <c r="D82" s="5">
        <v>35</v>
      </c>
      <c r="E82" s="9" t="s">
        <v>13</v>
      </c>
      <c r="F82" s="10" t="s">
        <v>269</v>
      </c>
      <c r="G82" s="3" t="s">
        <v>271</v>
      </c>
      <c r="H82" s="3">
        <v>2011</v>
      </c>
      <c r="I82" s="11">
        <v>7</v>
      </c>
      <c r="J82" s="11" t="s">
        <v>27</v>
      </c>
      <c r="K82" s="8"/>
      <c r="L82" s="8"/>
      <c r="M82" s="12">
        <v>1596.3194444444443</v>
      </c>
      <c r="N82" s="5">
        <v>0</v>
      </c>
      <c r="O82" s="5">
        <v>0</v>
      </c>
      <c r="P82" s="5">
        <v>0</v>
      </c>
      <c r="Q82" s="5" t="s">
        <v>28</v>
      </c>
      <c r="R82" s="5">
        <v>5.6208838194211914E-2</v>
      </c>
    </row>
    <row r="83" spans="1:18" ht="28.5" customHeight="1" x14ac:dyDescent="0.25">
      <c r="A83" s="4">
        <v>4.5737630426389799</v>
      </c>
      <c r="B83" s="4">
        <v>-74.100171115705805</v>
      </c>
      <c r="C83" s="5">
        <v>25</v>
      </c>
      <c r="D83" s="5">
        <v>34</v>
      </c>
      <c r="E83" s="26" t="s">
        <v>13</v>
      </c>
      <c r="F83" s="6" t="s">
        <v>272</v>
      </c>
      <c r="G83" s="3" t="s">
        <v>273</v>
      </c>
      <c r="H83" s="3">
        <v>2011</v>
      </c>
      <c r="I83" s="3">
        <v>7</v>
      </c>
      <c r="J83" s="5" t="s">
        <v>16</v>
      </c>
      <c r="K83" s="3">
        <v>15</v>
      </c>
      <c r="L83" s="3">
        <v>35</v>
      </c>
      <c r="M83" s="3">
        <f>K83*L83</f>
        <v>525</v>
      </c>
      <c r="N83" s="5">
        <v>0</v>
      </c>
      <c r="O83" s="5">
        <v>0</v>
      </c>
      <c r="P83" s="5">
        <f>0.738210935315612*M83</f>
        <v>387.56074104069631</v>
      </c>
      <c r="Q83" s="5" t="s">
        <v>17</v>
      </c>
      <c r="R83" s="5">
        <v>5.6208838194211914E-2</v>
      </c>
    </row>
    <row r="84" spans="1:18" ht="28.5" customHeight="1" x14ac:dyDescent="0.25">
      <c r="A84" s="4">
        <v>4.616102777777777</v>
      </c>
      <c r="B84" s="4">
        <v>-74.093047222222211</v>
      </c>
      <c r="C84" s="5">
        <v>29</v>
      </c>
      <c r="D84" s="5">
        <v>35</v>
      </c>
      <c r="E84" s="3" t="s">
        <v>24</v>
      </c>
      <c r="F84" s="6" t="s">
        <v>274</v>
      </c>
      <c r="G84" s="3" t="s">
        <v>275</v>
      </c>
      <c r="H84" s="3">
        <v>2011</v>
      </c>
      <c r="I84" s="3">
        <v>7</v>
      </c>
      <c r="J84" s="5" t="s">
        <v>16</v>
      </c>
      <c r="K84" s="3">
        <v>25</v>
      </c>
      <c r="L84" s="3">
        <v>12</v>
      </c>
      <c r="M84" s="3">
        <f>K84*L84</f>
        <v>300</v>
      </c>
      <c r="N84" s="5">
        <v>0</v>
      </c>
      <c r="O84" s="5">
        <v>0</v>
      </c>
      <c r="P84" s="5">
        <f>0.738210935315612*M84</f>
        <v>221.4632805946836</v>
      </c>
      <c r="Q84" s="5" t="s">
        <v>17</v>
      </c>
      <c r="R84" s="5">
        <v>5.6208838194211914E-2</v>
      </c>
    </row>
    <row r="85" spans="1:18" ht="28.5" customHeight="1" x14ac:dyDescent="0.25">
      <c r="A85" s="4">
        <v>4.6851473161020598</v>
      </c>
      <c r="B85" s="4">
        <v>-74.093220517119804</v>
      </c>
      <c r="C85" s="5">
        <v>37</v>
      </c>
      <c r="D85" s="5">
        <v>35</v>
      </c>
      <c r="E85" s="9" t="s">
        <v>13</v>
      </c>
      <c r="F85" s="6" t="s">
        <v>276</v>
      </c>
      <c r="G85" s="3" t="s">
        <v>277</v>
      </c>
      <c r="H85" s="3">
        <v>2011</v>
      </c>
      <c r="I85" s="3">
        <v>7</v>
      </c>
      <c r="J85" s="5" t="s">
        <v>16</v>
      </c>
      <c r="K85" s="3">
        <v>22</v>
      </c>
      <c r="L85" s="3">
        <v>30</v>
      </c>
      <c r="M85" s="3">
        <f>K85*L85</f>
        <v>660</v>
      </c>
      <c r="N85" s="5">
        <v>0</v>
      </c>
      <c r="O85" s="5">
        <v>0</v>
      </c>
      <c r="P85" s="5">
        <f>0.738210935315612*M85</f>
        <v>487.21921730830394</v>
      </c>
      <c r="Q85" s="5" t="s">
        <v>17</v>
      </c>
      <c r="R85" s="5">
        <v>5.6208838194211914E-2</v>
      </c>
    </row>
    <row r="86" spans="1:18" ht="28.5" customHeight="1" x14ac:dyDescent="0.25">
      <c r="A86" s="4">
        <v>4.7429780451396004</v>
      </c>
      <c r="B86" s="4">
        <v>-74.043029769441205</v>
      </c>
      <c r="C86" s="5">
        <v>44</v>
      </c>
      <c r="D86" s="5">
        <v>40</v>
      </c>
      <c r="E86" s="3" t="s">
        <v>24</v>
      </c>
      <c r="F86" s="10" t="s">
        <v>278</v>
      </c>
      <c r="G86" s="3" t="s">
        <v>279</v>
      </c>
      <c r="H86" s="3">
        <v>2010</v>
      </c>
      <c r="I86" s="11">
        <v>7</v>
      </c>
      <c r="J86" s="9" t="s">
        <v>16</v>
      </c>
      <c r="K86" s="9"/>
      <c r="L86" s="9"/>
      <c r="M86" s="12">
        <v>728.72969187679973</v>
      </c>
      <c r="N86" s="5">
        <v>0</v>
      </c>
      <c r="O86" s="5">
        <v>0</v>
      </c>
      <c r="P86" s="5">
        <v>0</v>
      </c>
      <c r="Q86" s="5" t="s">
        <v>23</v>
      </c>
      <c r="R86" s="5">
        <v>5.6208838194211914E-2</v>
      </c>
    </row>
    <row r="87" spans="1:18" ht="28.5" customHeight="1" x14ac:dyDescent="0.25">
      <c r="A87" s="4">
        <v>4.6785629999999996</v>
      </c>
      <c r="B87" s="4">
        <v>-74.148460999999998</v>
      </c>
      <c r="C87" s="5">
        <v>36</v>
      </c>
      <c r="D87" s="5">
        <v>28</v>
      </c>
      <c r="E87" s="3" t="s">
        <v>24</v>
      </c>
      <c r="F87" s="10" t="s">
        <v>283</v>
      </c>
      <c r="G87" s="3" t="s">
        <v>284</v>
      </c>
      <c r="H87" s="17">
        <v>2011</v>
      </c>
      <c r="I87" s="11">
        <v>7</v>
      </c>
      <c r="J87" s="8" t="s">
        <v>151</v>
      </c>
      <c r="K87" s="8"/>
      <c r="L87" s="8"/>
      <c r="M87" s="12">
        <v>1383.3333333333333</v>
      </c>
      <c r="N87" s="5">
        <v>0</v>
      </c>
      <c r="O87" s="5">
        <v>0</v>
      </c>
      <c r="P87" s="5">
        <v>0</v>
      </c>
      <c r="Q87" s="5" t="s">
        <v>152</v>
      </c>
      <c r="R87" s="5">
        <v>5.6208838194211914E-2</v>
      </c>
    </row>
    <row r="88" spans="1:18" ht="28.5" customHeight="1" x14ac:dyDescent="0.25">
      <c r="A88" s="4">
        <v>4.6734277777777784</v>
      </c>
      <c r="B88" s="4">
        <v>-74.099066666666658</v>
      </c>
      <c r="C88" s="5">
        <v>36</v>
      </c>
      <c r="D88" s="5">
        <v>34</v>
      </c>
      <c r="E88" s="3" t="s">
        <v>13</v>
      </c>
      <c r="F88" s="6" t="s">
        <v>470</v>
      </c>
      <c r="G88" s="3" t="s">
        <v>471</v>
      </c>
      <c r="H88" s="3">
        <v>2011</v>
      </c>
      <c r="I88" s="3">
        <v>6</v>
      </c>
      <c r="J88" s="5" t="s">
        <v>16</v>
      </c>
      <c r="K88" s="3">
        <v>20</v>
      </c>
      <c r="L88" s="3">
        <v>50</v>
      </c>
      <c r="M88" s="3">
        <f>K88*L88</f>
        <v>1000</v>
      </c>
      <c r="N88" s="5">
        <v>0</v>
      </c>
      <c r="O88" s="5">
        <f>0.392899638837687*M88</f>
        <v>392.89963883768701</v>
      </c>
      <c r="P88" s="5">
        <v>0</v>
      </c>
      <c r="Q88" s="5" t="s">
        <v>282</v>
      </c>
      <c r="R88" s="5">
        <v>5.6208838194211914E-2</v>
      </c>
    </row>
    <row r="89" spans="1:18" ht="28.5" customHeight="1" x14ac:dyDescent="0.25">
      <c r="A89" s="4">
        <v>4.6807768081722099</v>
      </c>
      <c r="B89" s="4">
        <v>-74.133726989705494</v>
      </c>
      <c r="C89" s="5">
        <v>37</v>
      </c>
      <c r="D89" s="5">
        <v>30</v>
      </c>
      <c r="E89" s="3" t="s">
        <v>24</v>
      </c>
      <c r="F89" s="10" t="s">
        <v>285</v>
      </c>
      <c r="G89" s="3" t="s">
        <v>286</v>
      </c>
      <c r="H89" s="9">
        <v>2012</v>
      </c>
      <c r="I89" s="11">
        <v>7</v>
      </c>
      <c r="J89" s="9" t="s">
        <v>27</v>
      </c>
      <c r="K89" s="8"/>
      <c r="L89" s="8"/>
      <c r="M89" s="12">
        <v>1596.3194444444443</v>
      </c>
      <c r="N89" s="5">
        <v>0</v>
      </c>
      <c r="O89" s="5">
        <v>0</v>
      </c>
      <c r="P89" s="5">
        <v>0</v>
      </c>
      <c r="Q89" s="5" t="s">
        <v>28</v>
      </c>
      <c r="R89" s="5">
        <v>5.6208838194211914E-2</v>
      </c>
    </row>
    <row r="90" spans="1:18" ht="28.5" customHeight="1" x14ac:dyDescent="0.25">
      <c r="A90" s="4">
        <v>4.67563171540671</v>
      </c>
      <c r="B90" s="4">
        <v>-74.097697074219695</v>
      </c>
      <c r="C90" s="5">
        <v>36</v>
      </c>
      <c r="D90" s="5">
        <v>34</v>
      </c>
      <c r="E90" s="8" t="s">
        <v>13</v>
      </c>
      <c r="F90" s="10" t="s">
        <v>1607</v>
      </c>
      <c r="G90" s="3" t="s">
        <v>287</v>
      </c>
      <c r="H90" s="17">
        <v>2011</v>
      </c>
      <c r="I90" s="11">
        <v>7</v>
      </c>
      <c r="J90" s="11" t="s">
        <v>27</v>
      </c>
      <c r="K90" s="8"/>
      <c r="L90" s="8"/>
      <c r="M90" s="12">
        <v>1596.3194444444443</v>
      </c>
      <c r="N90" s="5">
        <v>0</v>
      </c>
      <c r="O90" s="5">
        <v>0</v>
      </c>
      <c r="P90" s="5">
        <v>0</v>
      </c>
      <c r="Q90" s="5" t="s">
        <v>28</v>
      </c>
      <c r="R90" s="5">
        <v>5.6208838194211914E-2</v>
      </c>
    </row>
    <row r="91" spans="1:18" ht="28.5" customHeight="1" x14ac:dyDescent="0.25">
      <c r="A91" s="4">
        <v>4.6471559999999998</v>
      </c>
      <c r="B91" s="4">
        <v>-74.060479000000001</v>
      </c>
      <c r="C91" s="5">
        <v>33</v>
      </c>
      <c r="D91" s="5">
        <v>38</v>
      </c>
      <c r="E91" s="9" t="s">
        <v>20</v>
      </c>
      <c r="F91" s="6" t="s">
        <v>143</v>
      </c>
      <c r="G91" s="3" t="s">
        <v>290</v>
      </c>
      <c r="H91" s="3">
        <v>2011</v>
      </c>
      <c r="I91" s="3">
        <v>6</v>
      </c>
      <c r="J91" s="5" t="s">
        <v>16</v>
      </c>
      <c r="K91" s="3">
        <v>20</v>
      </c>
      <c r="L91" s="3">
        <v>3</v>
      </c>
      <c r="M91" s="3">
        <f>K91*L91</f>
        <v>60</v>
      </c>
      <c r="N91" s="5">
        <v>0</v>
      </c>
      <c r="O91" s="5">
        <v>0</v>
      </c>
      <c r="P91" s="5">
        <v>0</v>
      </c>
      <c r="Q91" s="5" t="s">
        <v>23</v>
      </c>
      <c r="R91" s="5">
        <v>5.6208838194211914E-2</v>
      </c>
    </row>
    <row r="92" spans="1:18" ht="28.5" customHeight="1" x14ac:dyDescent="0.25">
      <c r="A92" s="4">
        <v>4.7379972432574204</v>
      </c>
      <c r="B92" s="4">
        <v>-74.027200634412594</v>
      </c>
      <c r="C92" s="5">
        <v>43</v>
      </c>
      <c r="D92" s="5">
        <v>42</v>
      </c>
      <c r="E92" s="3" t="s">
        <v>20</v>
      </c>
      <c r="F92" s="6" t="s">
        <v>107</v>
      </c>
      <c r="G92" s="3" t="s">
        <v>108</v>
      </c>
      <c r="H92" s="3">
        <v>2011</v>
      </c>
      <c r="I92" s="3">
        <v>7</v>
      </c>
      <c r="J92" s="5" t="s">
        <v>16</v>
      </c>
      <c r="K92" s="3">
        <v>20</v>
      </c>
      <c r="L92" s="3">
        <v>22</v>
      </c>
      <c r="M92" s="3">
        <f>K92*L92</f>
        <v>440</v>
      </c>
      <c r="N92" s="5">
        <f>0.565555287076649*M92</f>
        <v>248.84432631372559</v>
      </c>
      <c r="O92" s="5">
        <v>0</v>
      </c>
      <c r="P92" s="5">
        <v>0</v>
      </c>
      <c r="Q92" s="5" t="s">
        <v>10</v>
      </c>
      <c r="R92" s="5">
        <v>5.6208838194211914E-2</v>
      </c>
    </row>
    <row r="93" spans="1:18" ht="28.5" customHeight="1" x14ac:dyDescent="0.25">
      <c r="A93" s="4">
        <v>4.7638277777777782</v>
      </c>
      <c r="B93" s="4">
        <v>-74.029072222222226</v>
      </c>
      <c r="C93" s="5">
        <v>46</v>
      </c>
      <c r="D93" s="5">
        <v>42</v>
      </c>
      <c r="E93" s="9" t="s">
        <v>13</v>
      </c>
      <c r="F93" s="6" t="s">
        <v>291</v>
      </c>
      <c r="G93" s="3" t="s">
        <v>292</v>
      </c>
      <c r="H93" s="3">
        <v>2011</v>
      </c>
      <c r="I93" s="3">
        <v>7</v>
      </c>
      <c r="J93" s="5" t="s">
        <v>16</v>
      </c>
      <c r="K93" s="3">
        <v>11</v>
      </c>
      <c r="L93" s="3">
        <v>12</v>
      </c>
      <c r="M93" s="3">
        <f>K93*L93</f>
        <v>132</v>
      </c>
      <c r="N93" s="5">
        <v>0</v>
      </c>
      <c r="O93" s="5">
        <v>0</v>
      </c>
      <c r="P93" s="5">
        <f>0.738210935315612*M93</f>
        <v>97.443843461660776</v>
      </c>
      <c r="Q93" s="5" t="s">
        <v>17</v>
      </c>
      <c r="R93" s="5">
        <v>5.6208838194211914E-2</v>
      </c>
    </row>
    <row r="94" spans="1:18" ht="28.5" customHeight="1" x14ac:dyDescent="0.25">
      <c r="A94" s="4">
        <v>4.7125967674000799</v>
      </c>
      <c r="B94" s="4">
        <v>-74.119211973013705</v>
      </c>
      <c r="C94" s="5">
        <v>40</v>
      </c>
      <c r="D94" s="5">
        <v>32</v>
      </c>
      <c r="E94" s="3" t="s">
        <v>24</v>
      </c>
      <c r="F94" s="6" t="s">
        <v>293</v>
      </c>
      <c r="G94" s="3" t="s">
        <v>294</v>
      </c>
      <c r="H94" s="3">
        <v>2011</v>
      </c>
      <c r="I94" s="3">
        <v>2</v>
      </c>
      <c r="J94" s="5" t="s">
        <v>151</v>
      </c>
      <c r="K94" s="3">
        <v>1000</v>
      </c>
      <c r="L94" s="3">
        <v>0.2</v>
      </c>
      <c r="M94" s="3">
        <f>K94*L94</f>
        <v>200</v>
      </c>
      <c r="N94" s="5">
        <v>0</v>
      </c>
      <c r="O94" s="5">
        <v>0</v>
      </c>
      <c r="P94" s="5">
        <v>0</v>
      </c>
      <c r="Q94" s="5" t="s">
        <v>152</v>
      </c>
      <c r="R94" s="5">
        <v>5.6208838194211914E-2</v>
      </c>
    </row>
    <row r="95" spans="1:18" ht="28.5" customHeight="1" x14ac:dyDescent="0.25">
      <c r="A95" s="4">
        <v>4.5529229999999998</v>
      </c>
      <c r="B95" s="4">
        <v>-74.090328</v>
      </c>
      <c r="C95" s="5">
        <v>22</v>
      </c>
      <c r="D95" s="5">
        <v>35</v>
      </c>
      <c r="E95" s="3" t="s">
        <v>24</v>
      </c>
      <c r="F95" s="10" t="s">
        <v>301</v>
      </c>
      <c r="G95" s="3" t="s">
        <v>302</v>
      </c>
      <c r="H95" s="9">
        <v>2012</v>
      </c>
      <c r="I95" s="11">
        <v>7</v>
      </c>
      <c r="J95" s="8" t="s">
        <v>151</v>
      </c>
      <c r="K95" s="8"/>
      <c r="L95" s="8"/>
      <c r="M95" s="12">
        <v>1383.3333333333333</v>
      </c>
      <c r="N95" s="5">
        <v>0</v>
      </c>
      <c r="O95" s="5">
        <v>0</v>
      </c>
      <c r="P95" s="5">
        <v>0</v>
      </c>
      <c r="Q95" s="5" t="s">
        <v>152</v>
      </c>
      <c r="R95" s="5">
        <v>5.6208838194211914E-2</v>
      </c>
    </row>
    <row r="96" spans="1:18" ht="28.5" customHeight="1" x14ac:dyDescent="0.25">
      <c r="A96" s="4">
        <v>4.4990019999999999</v>
      </c>
      <c r="B96" s="4">
        <v>-74.114153999999999</v>
      </c>
      <c r="C96" s="5">
        <v>16</v>
      </c>
      <c r="D96" s="5">
        <v>32</v>
      </c>
      <c r="E96" s="9" t="s">
        <v>13</v>
      </c>
      <c r="F96" s="10" t="s">
        <v>303</v>
      </c>
      <c r="G96" s="3" t="s">
        <v>304</v>
      </c>
      <c r="H96" s="11">
        <v>2010</v>
      </c>
      <c r="I96" s="11">
        <v>7</v>
      </c>
      <c r="J96" s="11" t="s">
        <v>16</v>
      </c>
      <c r="K96" s="11"/>
      <c r="L96" s="11"/>
      <c r="M96" s="12">
        <v>728.72969187679973</v>
      </c>
      <c r="N96" s="5">
        <v>0</v>
      </c>
      <c r="O96" s="5">
        <v>0</v>
      </c>
      <c r="P96" s="5">
        <v>0</v>
      </c>
      <c r="Q96" s="5" t="s">
        <v>23</v>
      </c>
      <c r="R96" s="5">
        <v>5.6208838194211914E-2</v>
      </c>
    </row>
    <row r="97" spans="1:18" ht="28.5" customHeight="1" x14ac:dyDescent="0.25">
      <c r="A97" s="4">
        <v>4.700647222222222</v>
      </c>
      <c r="B97" s="4">
        <v>-74.13206666666666</v>
      </c>
      <c r="C97" s="5">
        <v>39</v>
      </c>
      <c r="D97" s="5">
        <v>30</v>
      </c>
      <c r="E97" s="8" t="s">
        <v>13</v>
      </c>
      <c r="F97" s="10" t="s">
        <v>305</v>
      </c>
      <c r="G97" s="3" t="s">
        <v>306</v>
      </c>
      <c r="H97" s="11">
        <v>2010</v>
      </c>
      <c r="I97" s="11">
        <v>7</v>
      </c>
      <c r="J97" s="11" t="s">
        <v>16</v>
      </c>
      <c r="K97" s="11"/>
      <c r="L97" s="11"/>
      <c r="M97" s="12">
        <v>728.72969187679973</v>
      </c>
      <c r="N97" s="5">
        <v>0</v>
      </c>
      <c r="O97" s="5">
        <v>0</v>
      </c>
      <c r="P97" s="5">
        <v>0</v>
      </c>
      <c r="Q97" s="5" t="s">
        <v>23</v>
      </c>
      <c r="R97" s="5">
        <v>5.6208838194211914E-2</v>
      </c>
    </row>
    <row r="98" spans="1:18" ht="28.5" customHeight="1" x14ac:dyDescent="0.25">
      <c r="A98" s="4">
        <v>4.7123382732314996</v>
      </c>
      <c r="B98" s="4">
        <v>-74.118989266818502</v>
      </c>
      <c r="C98" s="5">
        <v>40</v>
      </c>
      <c r="D98" s="5">
        <v>32</v>
      </c>
      <c r="E98" s="8" t="s">
        <v>13</v>
      </c>
      <c r="F98" s="6" t="s">
        <v>307</v>
      </c>
      <c r="G98" s="3" t="s">
        <v>308</v>
      </c>
      <c r="H98" s="3">
        <v>2011</v>
      </c>
      <c r="I98" s="3">
        <v>7</v>
      </c>
      <c r="J98" s="5" t="s">
        <v>16</v>
      </c>
      <c r="K98" s="3">
        <v>20</v>
      </c>
      <c r="L98" s="3">
        <v>30</v>
      </c>
      <c r="M98" s="3">
        <f>K98*L98</f>
        <v>600</v>
      </c>
      <c r="N98" s="5">
        <v>0</v>
      </c>
      <c r="O98" s="5">
        <v>0</v>
      </c>
      <c r="P98" s="5">
        <f>0.738210935315612*M98</f>
        <v>442.92656118936719</v>
      </c>
      <c r="Q98" s="5" t="s">
        <v>17</v>
      </c>
      <c r="R98" s="5">
        <v>5.6208838194211914E-2</v>
      </c>
    </row>
    <row r="99" spans="1:18" ht="28.5" customHeight="1" x14ac:dyDescent="0.25">
      <c r="A99" s="4">
        <v>4.5099472222222223</v>
      </c>
      <c r="B99" s="4">
        <v>-74.114208333333323</v>
      </c>
      <c r="C99" s="5">
        <v>18</v>
      </c>
      <c r="D99" s="5">
        <v>32</v>
      </c>
      <c r="E99" s="9" t="s">
        <v>13</v>
      </c>
      <c r="F99" s="10" t="s">
        <v>309</v>
      </c>
      <c r="G99" s="3" t="s">
        <v>310</v>
      </c>
      <c r="H99" s="11">
        <v>2010</v>
      </c>
      <c r="I99" s="11">
        <v>7</v>
      </c>
      <c r="J99" s="11" t="s">
        <v>16</v>
      </c>
      <c r="K99" s="11"/>
      <c r="L99" s="11"/>
      <c r="M99" s="12">
        <v>728.72969187679973</v>
      </c>
      <c r="N99" s="5">
        <v>0</v>
      </c>
      <c r="O99" s="5">
        <v>0</v>
      </c>
      <c r="P99" s="5">
        <v>0</v>
      </c>
      <c r="Q99" s="5" t="s">
        <v>23</v>
      </c>
      <c r="R99" s="5">
        <v>5.6208838194211914E-2</v>
      </c>
    </row>
    <row r="100" spans="1:18" ht="28.5" customHeight="1" x14ac:dyDescent="0.25">
      <c r="A100" s="4">
        <v>4.6965027777777779</v>
      </c>
      <c r="B100" s="4">
        <v>-74.104258333333334</v>
      </c>
      <c r="C100" s="5">
        <v>38</v>
      </c>
      <c r="D100" s="5">
        <v>33</v>
      </c>
      <c r="E100" s="3" t="s">
        <v>24</v>
      </c>
      <c r="F100" s="10" t="s">
        <v>311</v>
      </c>
      <c r="G100" s="3" t="s">
        <v>312</v>
      </c>
      <c r="H100" s="3">
        <v>2011</v>
      </c>
      <c r="I100" s="11">
        <v>7</v>
      </c>
      <c r="J100" s="11" t="s">
        <v>16</v>
      </c>
      <c r="K100" s="11"/>
      <c r="L100" s="11"/>
      <c r="M100" s="12">
        <v>728.72969187679973</v>
      </c>
      <c r="N100" s="5">
        <v>0</v>
      </c>
      <c r="O100" s="5">
        <v>0</v>
      </c>
      <c r="P100" s="5">
        <v>0</v>
      </c>
      <c r="Q100" s="5" t="s">
        <v>23</v>
      </c>
      <c r="R100" s="5">
        <v>5.6208838194211914E-2</v>
      </c>
    </row>
    <row r="101" spans="1:18" ht="28.5" customHeight="1" x14ac:dyDescent="0.25">
      <c r="A101" s="4">
        <v>4.6530111111111117</v>
      </c>
      <c r="B101" s="4">
        <v>-74.114919444444439</v>
      </c>
      <c r="C101" s="5">
        <v>34</v>
      </c>
      <c r="D101" s="5">
        <v>32</v>
      </c>
      <c r="E101" s="3" t="s">
        <v>24</v>
      </c>
      <c r="F101" s="10" t="s">
        <v>313</v>
      </c>
      <c r="G101" s="3" t="s">
        <v>314</v>
      </c>
      <c r="H101" s="11">
        <v>2007</v>
      </c>
      <c r="I101" s="11">
        <v>7</v>
      </c>
      <c r="J101" s="11" t="s">
        <v>27</v>
      </c>
      <c r="K101" s="11"/>
      <c r="L101" s="11"/>
      <c r="M101" s="12">
        <v>1596.3194444444443</v>
      </c>
      <c r="N101" s="5">
        <v>0</v>
      </c>
      <c r="O101" s="5">
        <v>0</v>
      </c>
      <c r="P101" s="5">
        <v>0</v>
      </c>
      <c r="Q101" s="5" t="s">
        <v>28</v>
      </c>
      <c r="R101" s="5">
        <v>5.6208838194211914E-2</v>
      </c>
    </row>
    <row r="102" spans="1:18" ht="28.5" customHeight="1" x14ac:dyDescent="0.25">
      <c r="A102" s="4">
        <v>4.7238639999999998</v>
      </c>
      <c r="B102" s="4">
        <v>-74.045946000000001</v>
      </c>
      <c r="C102" s="5">
        <v>41</v>
      </c>
      <c r="D102" s="5">
        <v>40</v>
      </c>
      <c r="E102" s="9" t="s">
        <v>20</v>
      </c>
      <c r="F102" s="6" t="s">
        <v>21</v>
      </c>
      <c r="G102" s="3" t="s">
        <v>315</v>
      </c>
      <c r="H102" s="3">
        <v>2011</v>
      </c>
      <c r="I102" s="3">
        <v>5</v>
      </c>
      <c r="J102" s="5" t="s">
        <v>16</v>
      </c>
      <c r="K102" s="3">
        <v>20</v>
      </c>
      <c r="L102" s="3">
        <v>3</v>
      </c>
      <c r="M102" s="3">
        <f>K102*L102</f>
        <v>60</v>
      </c>
      <c r="N102" s="5">
        <v>0</v>
      </c>
      <c r="O102" s="5">
        <v>0</v>
      </c>
      <c r="P102" s="5">
        <v>0</v>
      </c>
      <c r="Q102" s="5" t="s">
        <v>23</v>
      </c>
      <c r="R102" s="5">
        <v>5.6208838194211914E-2</v>
      </c>
    </row>
    <row r="103" spans="1:18" ht="28.5" customHeight="1" x14ac:dyDescent="0.25">
      <c r="A103" s="4">
        <v>4.7254337011062102</v>
      </c>
      <c r="B103" s="4">
        <v>-74.056438981770697</v>
      </c>
      <c r="C103" s="5">
        <v>42</v>
      </c>
      <c r="D103" s="5">
        <v>39</v>
      </c>
      <c r="E103" s="8" t="s">
        <v>13</v>
      </c>
      <c r="F103" s="10" t="s">
        <v>316</v>
      </c>
      <c r="G103" s="3" t="s">
        <v>317</v>
      </c>
      <c r="H103" s="11">
        <v>2010</v>
      </c>
      <c r="I103" s="11">
        <v>7</v>
      </c>
      <c r="J103" s="11" t="s">
        <v>16</v>
      </c>
      <c r="K103" s="11"/>
      <c r="L103" s="11"/>
      <c r="M103" s="12">
        <v>728.72969187679973</v>
      </c>
      <c r="N103" s="5">
        <v>0</v>
      </c>
      <c r="O103" s="5">
        <v>0</v>
      </c>
      <c r="P103" s="5">
        <v>0</v>
      </c>
      <c r="Q103" s="5" t="s">
        <v>23</v>
      </c>
      <c r="R103" s="5">
        <v>5.6208838194211914E-2</v>
      </c>
    </row>
    <row r="104" spans="1:18" ht="28.5" customHeight="1" x14ac:dyDescent="0.25">
      <c r="A104" s="4">
        <v>4.7380630119883902</v>
      </c>
      <c r="B104" s="4">
        <v>-74.084724426848496</v>
      </c>
      <c r="C104" s="5">
        <v>43</v>
      </c>
      <c r="D104" s="5">
        <v>36</v>
      </c>
      <c r="E104" s="9" t="s">
        <v>13</v>
      </c>
      <c r="F104" s="10" t="s">
        <v>318</v>
      </c>
      <c r="G104" s="3" t="s">
        <v>319</v>
      </c>
      <c r="H104" s="3">
        <v>2010</v>
      </c>
      <c r="I104" s="11">
        <v>7</v>
      </c>
      <c r="J104" s="11" t="s">
        <v>16</v>
      </c>
      <c r="K104" s="11"/>
      <c r="L104" s="11"/>
      <c r="M104" s="12">
        <v>728.72969187679973</v>
      </c>
      <c r="N104" s="5">
        <v>0</v>
      </c>
      <c r="O104" s="5">
        <v>0</v>
      </c>
      <c r="P104" s="5">
        <v>0</v>
      </c>
      <c r="Q104" s="5" t="s">
        <v>23</v>
      </c>
      <c r="R104" s="5">
        <v>5.6208838194211914E-2</v>
      </c>
    </row>
    <row r="105" spans="1:18" ht="28.5" customHeight="1" x14ac:dyDescent="0.25">
      <c r="A105" s="4">
        <v>4.6428879810054902</v>
      </c>
      <c r="B105" s="4">
        <v>-74.135633774228907</v>
      </c>
      <c r="C105" s="5">
        <v>32</v>
      </c>
      <c r="D105" s="5">
        <v>30</v>
      </c>
      <c r="E105" s="9" t="s">
        <v>13</v>
      </c>
      <c r="F105" s="10" t="s">
        <v>320</v>
      </c>
      <c r="G105" s="3" t="s">
        <v>321</v>
      </c>
      <c r="H105" s="11">
        <v>2010</v>
      </c>
      <c r="I105" s="11">
        <v>7</v>
      </c>
      <c r="J105" s="11" t="s">
        <v>16</v>
      </c>
      <c r="K105" s="11"/>
      <c r="L105" s="11"/>
      <c r="M105" s="12">
        <v>728.72969187679973</v>
      </c>
      <c r="N105" s="5">
        <v>0</v>
      </c>
      <c r="O105" s="5">
        <v>0</v>
      </c>
      <c r="P105" s="5">
        <v>0</v>
      </c>
      <c r="Q105" s="5" t="s">
        <v>23</v>
      </c>
      <c r="R105" s="5">
        <v>5.6208838194211914E-2</v>
      </c>
    </row>
    <row r="106" spans="1:18" ht="28.5" customHeight="1" x14ac:dyDescent="0.25">
      <c r="A106" s="4">
        <v>4.5093019999999999</v>
      </c>
      <c r="B106" s="4">
        <v>-74.112388999999993</v>
      </c>
      <c r="C106" s="5">
        <v>18</v>
      </c>
      <c r="D106" s="5">
        <v>33</v>
      </c>
      <c r="E106" s="3" t="s">
        <v>24</v>
      </c>
      <c r="F106" s="10" t="s">
        <v>322</v>
      </c>
      <c r="G106" s="3" t="s">
        <v>323</v>
      </c>
      <c r="H106" s="11">
        <v>2010</v>
      </c>
      <c r="I106" s="11">
        <v>7</v>
      </c>
      <c r="J106" s="11" t="s">
        <v>16</v>
      </c>
      <c r="K106" s="11"/>
      <c r="L106" s="11"/>
      <c r="M106" s="12">
        <v>728.72969187679973</v>
      </c>
      <c r="N106" s="5">
        <v>0</v>
      </c>
      <c r="O106" s="5">
        <v>0</v>
      </c>
      <c r="P106" s="5">
        <v>0</v>
      </c>
      <c r="Q106" s="5" t="s">
        <v>23</v>
      </c>
      <c r="R106" s="5">
        <v>5.6208838194211914E-2</v>
      </c>
    </row>
    <row r="107" spans="1:18" ht="28.5" customHeight="1" x14ac:dyDescent="0.25">
      <c r="A107" s="4">
        <v>4.5714804397492399</v>
      </c>
      <c r="B107" s="4">
        <v>-74.091534826900897</v>
      </c>
      <c r="C107" s="5">
        <v>24</v>
      </c>
      <c r="D107" s="5">
        <v>35</v>
      </c>
      <c r="E107" s="8" t="s">
        <v>13</v>
      </c>
      <c r="F107" s="10" t="s">
        <v>324</v>
      </c>
      <c r="G107" s="3" t="s">
        <v>325</v>
      </c>
      <c r="H107" s="11">
        <v>2010</v>
      </c>
      <c r="I107" s="11">
        <v>7</v>
      </c>
      <c r="J107" s="11" t="s">
        <v>16</v>
      </c>
      <c r="K107" s="11"/>
      <c r="L107" s="11"/>
      <c r="M107" s="12">
        <v>728.72969187679973</v>
      </c>
      <c r="N107" s="5">
        <v>0</v>
      </c>
      <c r="O107" s="5">
        <v>0</v>
      </c>
      <c r="P107" s="5">
        <v>0</v>
      </c>
      <c r="Q107" s="5" t="s">
        <v>23</v>
      </c>
      <c r="R107" s="5">
        <v>5.6208838194211914E-2</v>
      </c>
    </row>
    <row r="108" spans="1:18" ht="28.5" customHeight="1" x14ac:dyDescent="0.25">
      <c r="A108" s="4">
        <v>4.7439764715527799</v>
      </c>
      <c r="B108" s="4">
        <v>-74.093356341982499</v>
      </c>
      <c r="C108" s="5">
        <v>44</v>
      </c>
      <c r="D108" s="5">
        <v>35</v>
      </c>
      <c r="E108" s="8" t="s">
        <v>13</v>
      </c>
      <c r="F108" s="10" t="s">
        <v>326</v>
      </c>
      <c r="G108" s="3" t="s">
        <v>327</v>
      </c>
      <c r="H108" s="3">
        <v>2012</v>
      </c>
      <c r="I108" s="11">
        <v>7</v>
      </c>
      <c r="J108" s="11" t="s">
        <v>27</v>
      </c>
      <c r="K108" s="20"/>
      <c r="L108" s="20"/>
      <c r="M108" s="20">
        <f>4*25*30</f>
        <v>3000</v>
      </c>
      <c r="N108" s="5">
        <v>0</v>
      </c>
      <c r="O108" s="5">
        <v>0</v>
      </c>
      <c r="P108" s="5">
        <v>0</v>
      </c>
      <c r="Q108" s="5" t="s">
        <v>28</v>
      </c>
      <c r="R108" s="5">
        <v>5.6208838194211914E-2</v>
      </c>
    </row>
    <row r="109" spans="1:18" ht="28.5" customHeight="1" x14ac:dyDescent="0.25">
      <c r="A109" s="4">
        <v>4.6129879999999996</v>
      </c>
      <c r="B109" s="4">
        <v>-74.115494999999996</v>
      </c>
      <c r="C109" s="5">
        <v>29</v>
      </c>
      <c r="D109" s="5">
        <v>32</v>
      </c>
      <c r="E109" s="8" t="s">
        <v>13</v>
      </c>
      <c r="F109" s="10" t="s">
        <v>328</v>
      </c>
      <c r="G109" s="3" t="s">
        <v>329</v>
      </c>
      <c r="H109" s="14">
        <v>2008</v>
      </c>
      <c r="I109" s="11">
        <v>7</v>
      </c>
      <c r="J109" s="11" t="s">
        <v>151</v>
      </c>
      <c r="K109" s="11"/>
      <c r="L109" s="11"/>
      <c r="M109" s="12">
        <v>1383.3333333333333</v>
      </c>
      <c r="N109" s="5">
        <v>0</v>
      </c>
      <c r="O109" s="5">
        <v>0</v>
      </c>
      <c r="P109" s="5">
        <v>0</v>
      </c>
      <c r="Q109" s="5" t="s">
        <v>152</v>
      </c>
      <c r="R109" s="5">
        <v>5.6208838194211914E-2</v>
      </c>
    </row>
    <row r="110" spans="1:18" ht="28.5" customHeight="1" x14ac:dyDescent="0.25">
      <c r="A110" s="4">
        <v>4.5995470000000003</v>
      </c>
      <c r="B110" s="4">
        <v>-74.094832999999994</v>
      </c>
      <c r="C110" s="5">
        <v>28</v>
      </c>
      <c r="D110" s="5">
        <v>34</v>
      </c>
      <c r="E110" s="8" t="s">
        <v>13</v>
      </c>
      <c r="F110" s="10" t="s">
        <v>330</v>
      </c>
      <c r="G110" s="3" t="s">
        <v>331</v>
      </c>
      <c r="H110" s="25">
        <v>2008</v>
      </c>
      <c r="I110" s="11">
        <v>7</v>
      </c>
      <c r="J110" s="25" t="s">
        <v>16</v>
      </c>
      <c r="K110" s="25"/>
      <c r="L110" s="25"/>
      <c r="M110" s="25">
        <f>50*30</f>
        <v>1500</v>
      </c>
      <c r="N110" s="5">
        <v>0</v>
      </c>
      <c r="O110" s="5">
        <v>0</v>
      </c>
      <c r="P110" s="5">
        <v>0</v>
      </c>
      <c r="Q110" s="5" t="s">
        <v>23</v>
      </c>
      <c r="R110" s="5">
        <v>5.6208838194211914E-2</v>
      </c>
    </row>
    <row r="111" spans="1:18" ht="28.5" customHeight="1" x14ac:dyDescent="0.25">
      <c r="A111" s="4">
        <v>4.5780646988901399</v>
      </c>
      <c r="B111" s="4">
        <v>-74.172086735852702</v>
      </c>
      <c r="C111" s="5">
        <v>25</v>
      </c>
      <c r="D111" s="5">
        <v>26</v>
      </c>
      <c r="E111" s="3" t="s">
        <v>20</v>
      </c>
      <c r="F111" s="6" t="s">
        <v>89</v>
      </c>
      <c r="G111" s="3" t="s">
        <v>90</v>
      </c>
      <c r="H111" s="3">
        <v>2011</v>
      </c>
      <c r="I111" s="3">
        <v>7</v>
      </c>
      <c r="J111" s="5" t="s">
        <v>16</v>
      </c>
      <c r="K111" s="3">
        <v>25</v>
      </c>
      <c r="L111" s="3">
        <v>20</v>
      </c>
      <c r="M111" s="3">
        <f>K111*L111</f>
        <v>500</v>
      </c>
      <c r="N111" s="5">
        <f>0.565555287076649*M111</f>
        <v>282.77764353832453</v>
      </c>
      <c r="O111" s="5">
        <v>0</v>
      </c>
      <c r="P111" s="5">
        <v>0</v>
      </c>
      <c r="Q111" s="5" t="s">
        <v>10</v>
      </c>
      <c r="R111" s="5">
        <v>5.6208838194211914E-2</v>
      </c>
    </row>
    <row r="112" spans="1:18" ht="28.5" customHeight="1" x14ac:dyDescent="0.25">
      <c r="A112" s="4">
        <v>4.5450472222222222</v>
      </c>
      <c r="B112" s="4">
        <v>-74.087716666666665</v>
      </c>
      <c r="C112" s="5">
        <v>22</v>
      </c>
      <c r="D112" s="5">
        <v>35</v>
      </c>
      <c r="E112" s="9" t="s">
        <v>13</v>
      </c>
      <c r="F112" s="10" t="s">
        <v>332</v>
      </c>
      <c r="G112" s="3" t="s">
        <v>333</v>
      </c>
      <c r="H112" s="11">
        <v>2009</v>
      </c>
      <c r="I112" s="11">
        <v>2</v>
      </c>
      <c r="J112" s="11" t="s">
        <v>16</v>
      </c>
      <c r="K112" s="11"/>
      <c r="L112" s="11"/>
      <c r="M112" s="12">
        <v>295</v>
      </c>
      <c r="N112" s="5">
        <v>0</v>
      </c>
      <c r="O112" s="5">
        <v>0</v>
      </c>
      <c r="P112" s="5">
        <v>0</v>
      </c>
      <c r="Q112" s="5" t="s">
        <v>23</v>
      </c>
      <c r="R112" s="5">
        <v>5.6208838194211914E-2</v>
      </c>
    </row>
    <row r="113" spans="1:18" ht="28.5" customHeight="1" x14ac:dyDescent="0.25">
      <c r="A113" s="4">
        <v>4.5988783904241801</v>
      </c>
      <c r="B113" s="4">
        <v>-74.074632578199498</v>
      </c>
      <c r="C113" s="5">
        <v>28</v>
      </c>
      <c r="D113" s="5">
        <v>37</v>
      </c>
      <c r="E113" s="9" t="s">
        <v>13</v>
      </c>
      <c r="F113" s="6" t="s">
        <v>334</v>
      </c>
      <c r="G113" s="3" t="s">
        <v>335</v>
      </c>
      <c r="H113" s="3">
        <v>2011</v>
      </c>
      <c r="I113" s="3">
        <v>7</v>
      </c>
      <c r="J113" s="5" t="s">
        <v>16</v>
      </c>
      <c r="K113" s="3">
        <v>20</v>
      </c>
      <c r="L113" s="3">
        <v>30</v>
      </c>
      <c r="M113" s="3">
        <f>K113*L113</f>
        <v>600</v>
      </c>
      <c r="N113" s="5">
        <v>0</v>
      </c>
      <c r="O113" s="5">
        <v>0</v>
      </c>
      <c r="P113" s="5">
        <f>0.738210935315612*M113</f>
        <v>442.92656118936719</v>
      </c>
      <c r="Q113" s="5" t="s">
        <v>17</v>
      </c>
      <c r="R113" s="5">
        <v>5.6208838194211914E-2</v>
      </c>
    </row>
    <row r="114" spans="1:18" ht="28.5" customHeight="1" x14ac:dyDescent="0.25">
      <c r="A114" s="4">
        <v>4.7209811467592599</v>
      </c>
      <c r="B114" s="4">
        <v>-74.039951254133697</v>
      </c>
      <c r="C114" s="5">
        <v>41</v>
      </c>
      <c r="D114" s="5">
        <v>41</v>
      </c>
      <c r="E114" s="9" t="s">
        <v>20</v>
      </c>
      <c r="F114" s="6" t="s">
        <v>21</v>
      </c>
      <c r="G114" s="3" t="s">
        <v>336</v>
      </c>
      <c r="H114" s="3">
        <v>2011</v>
      </c>
      <c r="I114" s="3">
        <v>5</v>
      </c>
      <c r="J114" s="5" t="s">
        <v>16</v>
      </c>
      <c r="K114" s="3">
        <v>20</v>
      </c>
      <c r="L114" s="3">
        <v>3</v>
      </c>
      <c r="M114" s="3">
        <f>K114*L114</f>
        <v>60</v>
      </c>
      <c r="N114" s="5">
        <v>0</v>
      </c>
      <c r="O114" s="5">
        <v>0</v>
      </c>
      <c r="P114" s="5">
        <v>0</v>
      </c>
      <c r="Q114" s="5" t="s">
        <v>23</v>
      </c>
      <c r="R114" s="5">
        <v>5.6208838194211914E-2</v>
      </c>
    </row>
    <row r="115" spans="1:18" ht="28.5" customHeight="1" x14ac:dyDescent="0.25">
      <c r="A115" s="4">
        <v>4.743008333333333</v>
      </c>
      <c r="B115" s="4">
        <v>-74.022058333333334</v>
      </c>
      <c r="C115" s="5">
        <v>44</v>
      </c>
      <c r="D115" s="5">
        <v>43</v>
      </c>
      <c r="E115" s="8" t="s">
        <v>13</v>
      </c>
      <c r="F115" s="6" t="s">
        <v>337</v>
      </c>
      <c r="G115" s="3" t="s">
        <v>338</v>
      </c>
      <c r="H115" s="3">
        <v>2011</v>
      </c>
      <c r="I115" s="3">
        <v>7</v>
      </c>
      <c r="J115" s="5" t="s">
        <v>16</v>
      </c>
      <c r="K115" s="3">
        <v>17</v>
      </c>
      <c r="L115" s="3">
        <v>80</v>
      </c>
      <c r="M115" s="3">
        <f>K115*L115</f>
        <v>1360</v>
      </c>
      <c r="N115" s="5">
        <v>0</v>
      </c>
      <c r="O115" s="5">
        <v>0</v>
      </c>
      <c r="P115" s="5">
        <f>0.738210935315612*M115</f>
        <v>1003.9668720292323</v>
      </c>
      <c r="Q115" s="5" t="s">
        <v>17</v>
      </c>
      <c r="R115" s="5">
        <v>5.6208838194211914E-2</v>
      </c>
    </row>
    <row r="116" spans="1:18" ht="28.5" customHeight="1" x14ac:dyDescent="0.25">
      <c r="A116" s="4">
        <v>4.6535869999999999</v>
      </c>
      <c r="B116" s="4">
        <v>-74.085796000000002</v>
      </c>
      <c r="C116" s="5">
        <v>34</v>
      </c>
      <c r="D116" s="5">
        <v>35</v>
      </c>
      <c r="E116" s="3" t="s">
        <v>24</v>
      </c>
      <c r="F116" s="10" t="s">
        <v>341</v>
      </c>
      <c r="G116" s="3" t="s">
        <v>342</v>
      </c>
      <c r="H116" s="11">
        <v>2009</v>
      </c>
      <c r="I116" s="11">
        <v>7</v>
      </c>
      <c r="J116" s="11" t="s">
        <v>151</v>
      </c>
      <c r="K116" s="11"/>
      <c r="L116" s="11"/>
      <c r="M116" s="12">
        <v>1383.3333333333333</v>
      </c>
      <c r="N116" s="5">
        <v>0</v>
      </c>
      <c r="O116" s="5">
        <v>0</v>
      </c>
      <c r="P116" s="5">
        <v>0</v>
      </c>
      <c r="Q116" s="5" t="s">
        <v>152</v>
      </c>
      <c r="R116" s="5">
        <v>5.6208838194211914E-2</v>
      </c>
    </row>
    <row r="117" spans="1:18" ht="28.5" customHeight="1" x14ac:dyDescent="0.25">
      <c r="A117" s="4">
        <v>4.5829349918522997</v>
      </c>
      <c r="B117" s="4">
        <v>-74.100994376663706</v>
      </c>
      <c r="C117" s="5">
        <v>26</v>
      </c>
      <c r="D117" s="5">
        <v>34</v>
      </c>
      <c r="E117" s="3" t="s">
        <v>24</v>
      </c>
      <c r="F117" s="10" t="s">
        <v>343</v>
      </c>
      <c r="G117" s="3" t="s">
        <v>344</v>
      </c>
      <c r="H117" s="11">
        <v>2010</v>
      </c>
      <c r="I117" s="11">
        <v>7</v>
      </c>
      <c r="J117" s="11" t="s">
        <v>16</v>
      </c>
      <c r="K117" s="11"/>
      <c r="L117" s="11"/>
      <c r="M117" s="12">
        <v>728.72969187679973</v>
      </c>
      <c r="N117" s="5">
        <v>0</v>
      </c>
      <c r="O117" s="5">
        <v>0</v>
      </c>
      <c r="P117" s="5">
        <v>0</v>
      </c>
      <c r="Q117" s="5" t="s">
        <v>23</v>
      </c>
      <c r="R117" s="5">
        <v>5.6208838194211914E-2</v>
      </c>
    </row>
    <row r="118" spans="1:18" ht="28.5" customHeight="1" x14ac:dyDescent="0.25">
      <c r="A118" s="4">
        <v>4.5808540000000004</v>
      </c>
      <c r="B118" s="4">
        <v>-74.081449000000006</v>
      </c>
      <c r="C118" s="5">
        <v>26</v>
      </c>
      <c r="D118" s="5">
        <v>36</v>
      </c>
      <c r="E118" s="9" t="s">
        <v>13</v>
      </c>
      <c r="F118" s="10" t="s">
        <v>345</v>
      </c>
      <c r="G118" s="3" t="s">
        <v>346</v>
      </c>
      <c r="H118" s="11">
        <v>2009</v>
      </c>
      <c r="I118" s="11">
        <v>7</v>
      </c>
      <c r="J118" s="11" t="s">
        <v>16</v>
      </c>
      <c r="K118" s="11"/>
      <c r="L118" s="11"/>
      <c r="M118" s="12">
        <v>728.72969187679973</v>
      </c>
      <c r="N118" s="5">
        <v>0</v>
      </c>
      <c r="O118" s="5">
        <v>0</v>
      </c>
      <c r="P118" s="5">
        <v>0</v>
      </c>
      <c r="Q118" s="5" t="s">
        <v>23</v>
      </c>
      <c r="R118" s="5">
        <v>5.6208838194211914E-2</v>
      </c>
    </row>
    <row r="119" spans="1:18" ht="28.5" customHeight="1" x14ac:dyDescent="0.25">
      <c r="A119" s="4">
        <v>4.5970381860044904</v>
      </c>
      <c r="B119" s="4">
        <v>-74.077228305042595</v>
      </c>
      <c r="C119" s="5">
        <v>27</v>
      </c>
      <c r="D119" s="5">
        <v>36</v>
      </c>
      <c r="E119" s="3" t="s">
        <v>20</v>
      </c>
      <c r="F119" s="6" t="s">
        <v>73</v>
      </c>
      <c r="G119" s="3" t="s">
        <v>74</v>
      </c>
      <c r="H119" s="3">
        <v>2011</v>
      </c>
      <c r="I119" s="3">
        <v>7</v>
      </c>
      <c r="J119" s="5" t="s">
        <v>16</v>
      </c>
      <c r="K119" s="3">
        <v>15</v>
      </c>
      <c r="L119" s="3">
        <v>40</v>
      </c>
      <c r="M119" s="3">
        <f>K119*L119</f>
        <v>600</v>
      </c>
      <c r="N119" s="5">
        <f>0.565555287076649*M119</f>
        <v>339.33317224598943</v>
      </c>
      <c r="O119" s="5">
        <v>0</v>
      </c>
      <c r="P119" s="5">
        <v>0</v>
      </c>
      <c r="Q119" s="5" t="s">
        <v>10</v>
      </c>
      <c r="R119" s="5">
        <v>5.6208838194211914E-2</v>
      </c>
    </row>
    <row r="120" spans="1:18" ht="28.5" customHeight="1" x14ac:dyDescent="0.25">
      <c r="A120" s="4">
        <v>4.6931919999999998</v>
      </c>
      <c r="B120" s="4">
        <v>-74.161332999999999</v>
      </c>
      <c r="C120" s="5">
        <v>38</v>
      </c>
      <c r="D120" s="5">
        <v>27</v>
      </c>
      <c r="E120" s="8" t="s">
        <v>13</v>
      </c>
      <c r="F120" s="10" t="s">
        <v>347</v>
      </c>
      <c r="G120" s="3" t="s">
        <v>348</v>
      </c>
      <c r="H120" s="3">
        <v>2012</v>
      </c>
      <c r="I120" s="11">
        <v>7</v>
      </c>
      <c r="J120" s="11" t="s">
        <v>27</v>
      </c>
      <c r="K120" s="8"/>
      <c r="L120" s="8"/>
      <c r="M120" s="12">
        <v>1596.3194444444443</v>
      </c>
      <c r="N120" s="5">
        <v>0</v>
      </c>
      <c r="O120" s="5">
        <v>0</v>
      </c>
      <c r="P120" s="5">
        <v>0</v>
      </c>
      <c r="Q120" s="5" t="s">
        <v>28</v>
      </c>
      <c r="R120" s="5">
        <v>5.6208838194211914E-2</v>
      </c>
    </row>
    <row r="121" spans="1:18" ht="28.5" customHeight="1" x14ac:dyDescent="0.25">
      <c r="A121" s="4">
        <v>4.5698936604940998</v>
      </c>
      <c r="B121" s="4">
        <v>-74.094960583527396</v>
      </c>
      <c r="C121" s="5">
        <v>24</v>
      </c>
      <c r="D121" s="5">
        <v>34</v>
      </c>
      <c r="E121" s="3" t="s">
        <v>13</v>
      </c>
      <c r="F121" s="6" t="s">
        <v>103</v>
      </c>
      <c r="G121" s="3" t="s">
        <v>104</v>
      </c>
      <c r="H121" s="3">
        <v>2011</v>
      </c>
      <c r="I121" s="3">
        <v>7</v>
      </c>
      <c r="J121" s="5" t="s">
        <v>16</v>
      </c>
      <c r="K121" s="3">
        <v>10</v>
      </c>
      <c r="L121" s="3">
        <v>45</v>
      </c>
      <c r="M121" s="3">
        <f>K121*L121</f>
        <v>450</v>
      </c>
      <c r="N121" s="5">
        <f>0.565555287076649*M121</f>
        <v>254.49987918449207</v>
      </c>
      <c r="O121" s="5">
        <v>0</v>
      </c>
      <c r="P121" s="5">
        <v>0</v>
      </c>
      <c r="Q121" s="5" t="s">
        <v>10</v>
      </c>
      <c r="R121" s="5">
        <v>5.6208838194211914E-2</v>
      </c>
    </row>
    <row r="122" spans="1:18" ht="28.5" customHeight="1" x14ac:dyDescent="0.25">
      <c r="A122" s="4">
        <v>4.6290278191396803</v>
      </c>
      <c r="B122" s="4">
        <v>-74.133556002817002</v>
      </c>
      <c r="C122" s="5">
        <v>31</v>
      </c>
      <c r="D122" s="5">
        <v>30</v>
      </c>
      <c r="E122" s="3" t="s">
        <v>24</v>
      </c>
      <c r="F122" s="10" t="s">
        <v>1608</v>
      </c>
      <c r="G122" s="3" t="s">
        <v>349</v>
      </c>
      <c r="H122" s="11">
        <v>2009</v>
      </c>
      <c r="I122" s="11">
        <v>5</v>
      </c>
      <c r="J122" s="11" t="s">
        <v>16</v>
      </c>
      <c r="K122" s="11"/>
      <c r="L122" s="11"/>
      <c r="M122" s="11">
        <f>320</f>
        <v>320</v>
      </c>
      <c r="N122" s="5">
        <v>0</v>
      </c>
      <c r="O122" s="5">
        <v>0</v>
      </c>
      <c r="P122" s="5">
        <v>0</v>
      </c>
      <c r="Q122" s="5" t="s">
        <v>23</v>
      </c>
      <c r="R122" s="5">
        <v>5.6208838194211914E-2</v>
      </c>
    </row>
    <row r="123" spans="1:18" ht="28.5" customHeight="1" x14ac:dyDescent="0.25">
      <c r="A123" s="4">
        <v>4.6193350000000004</v>
      </c>
      <c r="B123" s="4">
        <v>-74.181128999999999</v>
      </c>
      <c r="C123" s="5">
        <v>30</v>
      </c>
      <c r="D123" s="5">
        <v>25</v>
      </c>
      <c r="E123" s="8" t="s">
        <v>13</v>
      </c>
      <c r="F123" s="6" t="s">
        <v>350</v>
      </c>
      <c r="G123" s="3" t="s">
        <v>351</v>
      </c>
      <c r="H123" s="3">
        <v>2013</v>
      </c>
      <c r="I123" s="3">
        <v>7</v>
      </c>
      <c r="J123" s="5" t="s">
        <v>16</v>
      </c>
      <c r="K123" s="3">
        <v>20</v>
      </c>
      <c r="L123" s="3">
        <v>20</v>
      </c>
      <c r="M123" s="3">
        <f>K123*L123</f>
        <v>400</v>
      </c>
      <c r="N123" s="5">
        <v>0</v>
      </c>
      <c r="O123" s="5">
        <v>0</v>
      </c>
      <c r="P123" s="5">
        <f>0.738210935315612*M123</f>
        <v>295.28437412624481</v>
      </c>
      <c r="Q123" s="5" t="s">
        <v>17</v>
      </c>
      <c r="R123" s="5">
        <v>5.6208838194211914E-2</v>
      </c>
    </row>
    <row r="124" spans="1:18" ht="28.5" customHeight="1" x14ac:dyDescent="0.25">
      <c r="A124" s="4">
        <v>4.6399406453360497</v>
      </c>
      <c r="B124" s="4">
        <v>-74.168687207400893</v>
      </c>
      <c r="C124" s="5">
        <v>32</v>
      </c>
      <c r="D124" s="5">
        <v>26</v>
      </c>
      <c r="E124" s="8" t="s">
        <v>13</v>
      </c>
      <c r="F124" s="10" t="s">
        <v>352</v>
      </c>
      <c r="G124" s="3" t="s">
        <v>353</v>
      </c>
      <c r="H124" s="18">
        <v>2011</v>
      </c>
      <c r="I124" s="8">
        <v>7</v>
      </c>
      <c r="J124" s="20" t="s">
        <v>16</v>
      </c>
      <c r="K124" s="8"/>
      <c r="L124" s="8"/>
      <c r="M124" s="12">
        <v>728.72969187679973</v>
      </c>
      <c r="N124" s="5">
        <v>0</v>
      </c>
      <c r="O124" s="5">
        <v>0</v>
      </c>
      <c r="P124" s="5">
        <v>0</v>
      </c>
      <c r="Q124" s="5" t="s">
        <v>23</v>
      </c>
      <c r="R124" s="5">
        <v>5.6208838194211914E-2</v>
      </c>
    </row>
    <row r="125" spans="1:18" ht="28.5" customHeight="1" x14ac:dyDescent="0.25">
      <c r="A125" s="4">
        <v>4.5703329999999998</v>
      </c>
      <c r="B125" s="4">
        <v>-74.126474000000002</v>
      </c>
      <c r="C125" s="5">
        <v>24</v>
      </c>
      <c r="D125" s="5">
        <v>31</v>
      </c>
      <c r="E125" s="3" t="s">
        <v>24</v>
      </c>
      <c r="F125" s="6" t="s">
        <v>143</v>
      </c>
      <c r="G125" s="3" t="s">
        <v>144</v>
      </c>
      <c r="H125" s="3">
        <v>2011</v>
      </c>
      <c r="I125" s="3">
        <v>5</v>
      </c>
      <c r="J125" s="5" t="s">
        <v>16</v>
      </c>
      <c r="K125" s="3">
        <v>25</v>
      </c>
      <c r="L125" s="3">
        <v>5</v>
      </c>
      <c r="M125" s="3">
        <f>K125*L125</f>
        <v>125</v>
      </c>
      <c r="N125" s="5">
        <f>0.565555287076649*M125</f>
        <v>70.694410884581131</v>
      </c>
      <c r="O125" s="5">
        <v>0</v>
      </c>
      <c r="P125" s="5">
        <v>0</v>
      </c>
      <c r="Q125" s="5" t="s">
        <v>10</v>
      </c>
      <c r="R125" s="5">
        <v>5.6208838194211914E-2</v>
      </c>
    </row>
    <row r="126" spans="1:18" ht="28.5" customHeight="1" x14ac:dyDescent="0.25">
      <c r="A126" s="4">
        <v>4.7332130210849703</v>
      </c>
      <c r="B126" s="4">
        <v>-74.102642036726294</v>
      </c>
      <c r="C126" s="5">
        <v>43</v>
      </c>
      <c r="D126" s="5">
        <v>34</v>
      </c>
      <c r="E126" s="3" t="s">
        <v>24</v>
      </c>
      <c r="F126" s="10" t="s">
        <v>354</v>
      </c>
      <c r="G126" s="3" t="s">
        <v>355</v>
      </c>
      <c r="H126" s="11">
        <v>2009</v>
      </c>
      <c r="I126" s="11">
        <v>7</v>
      </c>
      <c r="J126" s="11" t="s">
        <v>16</v>
      </c>
      <c r="K126" s="11"/>
      <c r="L126" s="11"/>
      <c r="M126" s="11">
        <v>120</v>
      </c>
      <c r="N126" s="5">
        <v>0</v>
      </c>
      <c r="O126" s="5">
        <v>0</v>
      </c>
      <c r="P126" s="5">
        <v>0</v>
      </c>
      <c r="Q126" s="5" t="s">
        <v>23</v>
      </c>
      <c r="R126" s="5">
        <v>5.6208838194211914E-2</v>
      </c>
    </row>
    <row r="127" spans="1:18" ht="28.5" customHeight="1" x14ac:dyDescent="0.25">
      <c r="A127" s="4">
        <v>4.6970369999999999</v>
      </c>
      <c r="B127" s="4">
        <v>-74.127095999999995</v>
      </c>
      <c r="C127" s="5">
        <v>38</v>
      </c>
      <c r="D127" s="5">
        <v>31</v>
      </c>
      <c r="E127" s="3" t="s">
        <v>24</v>
      </c>
      <c r="F127" s="6" t="s">
        <v>520</v>
      </c>
      <c r="G127" s="3" t="s">
        <v>521</v>
      </c>
      <c r="H127" s="3">
        <v>2011</v>
      </c>
      <c r="I127" s="3">
        <v>7</v>
      </c>
      <c r="J127" s="5" t="s">
        <v>16</v>
      </c>
      <c r="K127" s="3">
        <v>20</v>
      </c>
      <c r="L127" s="3">
        <v>10</v>
      </c>
      <c r="M127" s="3">
        <f>K127*L127</f>
        <v>200</v>
      </c>
      <c r="N127" s="5">
        <v>0</v>
      </c>
      <c r="O127" s="5">
        <f>0.392899638837687*M127</f>
        <v>78.579927767537399</v>
      </c>
      <c r="P127" s="5">
        <v>0</v>
      </c>
      <c r="Q127" s="5" t="s">
        <v>282</v>
      </c>
      <c r="R127" s="5">
        <v>5.6208838194211914E-2</v>
      </c>
    </row>
    <row r="128" spans="1:18" ht="28.5" customHeight="1" x14ac:dyDescent="0.25">
      <c r="A128" s="4">
        <v>4.6217300000000003</v>
      </c>
      <c r="B128" s="4">
        <v>-74.192436999999998</v>
      </c>
      <c r="C128" s="5">
        <v>30</v>
      </c>
      <c r="D128" s="5">
        <v>24</v>
      </c>
      <c r="E128" s="3" t="s">
        <v>24</v>
      </c>
      <c r="F128" s="6" t="s">
        <v>522</v>
      </c>
      <c r="G128" s="3" t="s">
        <v>523</v>
      </c>
      <c r="H128" s="14">
        <v>2011</v>
      </c>
      <c r="I128" s="3">
        <v>7</v>
      </c>
      <c r="J128" s="5" t="s">
        <v>16</v>
      </c>
      <c r="K128" s="3">
        <v>25</v>
      </c>
      <c r="L128" s="3">
        <v>50</v>
      </c>
      <c r="M128" s="3">
        <f>K128*L128</f>
        <v>1250</v>
      </c>
      <c r="N128" s="5">
        <v>0</v>
      </c>
      <c r="O128" s="5">
        <f>0.392899638837687*M128</f>
        <v>491.12454854710876</v>
      </c>
      <c r="P128" s="5">
        <v>0</v>
      </c>
      <c r="Q128" s="5" t="s">
        <v>282</v>
      </c>
      <c r="R128" s="5">
        <v>5.6208838194211914E-2</v>
      </c>
    </row>
    <row r="129" spans="1:18" ht="28.5" customHeight="1" x14ac:dyDescent="0.25">
      <c r="A129" s="4">
        <v>4.5850819999999999</v>
      </c>
      <c r="B129" s="4">
        <v>-74.148600999999999</v>
      </c>
      <c r="C129" s="5">
        <v>26</v>
      </c>
      <c r="D129" s="5">
        <v>28</v>
      </c>
      <c r="E129" s="3" t="s">
        <v>24</v>
      </c>
      <c r="F129" s="6" t="s">
        <v>356</v>
      </c>
      <c r="G129" s="3" t="s">
        <v>357</v>
      </c>
      <c r="H129" s="16">
        <v>2011</v>
      </c>
      <c r="I129" s="3">
        <v>7</v>
      </c>
      <c r="J129" s="5" t="s">
        <v>16</v>
      </c>
      <c r="K129" s="3">
        <v>22</v>
      </c>
      <c r="L129" s="3">
        <v>30</v>
      </c>
      <c r="M129" s="3">
        <f>K129*L129</f>
        <v>660</v>
      </c>
      <c r="N129" s="5">
        <v>0</v>
      </c>
      <c r="O129" s="5">
        <v>0</v>
      </c>
      <c r="P129" s="5">
        <f>0.738210935315612*M129</f>
        <v>487.21921730830394</v>
      </c>
      <c r="Q129" s="5" t="s">
        <v>17</v>
      </c>
      <c r="R129" s="5">
        <v>5.6208838194211914E-2</v>
      </c>
    </row>
    <row r="130" spans="1:18" ht="28.5" customHeight="1" x14ac:dyDescent="0.25">
      <c r="A130" s="4">
        <v>4.74260296130499</v>
      </c>
      <c r="B130" s="4">
        <v>-74.097681875330906</v>
      </c>
      <c r="C130" s="5">
        <v>44</v>
      </c>
      <c r="D130" s="5">
        <v>34</v>
      </c>
      <c r="E130" s="3" t="s">
        <v>24</v>
      </c>
      <c r="F130" s="6" t="s">
        <v>358</v>
      </c>
      <c r="G130" s="3" t="s">
        <v>359</v>
      </c>
      <c r="H130" s="3">
        <v>2011</v>
      </c>
      <c r="I130" s="3">
        <v>7</v>
      </c>
      <c r="J130" s="5" t="s">
        <v>16</v>
      </c>
      <c r="K130" s="3">
        <v>25</v>
      </c>
      <c r="L130" s="3">
        <v>25</v>
      </c>
      <c r="M130" s="3">
        <f>K130*L130</f>
        <v>625</v>
      </c>
      <c r="N130" s="5">
        <v>0</v>
      </c>
      <c r="O130" s="5">
        <v>0</v>
      </c>
      <c r="P130" s="5">
        <f>0.738210935315612*M130</f>
        <v>461.3818345722575</v>
      </c>
      <c r="Q130" s="5" t="s">
        <v>17</v>
      </c>
      <c r="R130" s="5">
        <v>5.6208838194211914E-2</v>
      </c>
    </row>
    <row r="131" spans="1:18" ht="28.5" customHeight="1" x14ac:dyDescent="0.25">
      <c r="A131" s="4">
        <v>4.7034833333333337</v>
      </c>
      <c r="B131" s="4">
        <v>-74.115966666666665</v>
      </c>
      <c r="C131" s="5">
        <v>39</v>
      </c>
      <c r="D131" s="5">
        <v>32</v>
      </c>
      <c r="E131" s="8" t="s">
        <v>13</v>
      </c>
      <c r="F131" s="10" t="s">
        <v>360</v>
      </c>
      <c r="G131" s="3" t="s">
        <v>361</v>
      </c>
      <c r="H131" s="11">
        <v>2010</v>
      </c>
      <c r="I131" s="11">
        <v>7</v>
      </c>
      <c r="J131" s="11" t="s">
        <v>16</v>
      </c>
      <c r="K131" s="11"/>
      <c r="L131" s="11"/>
      <c r="M131" s="12">
        <v>728.72969187679973</v>
      </c>
      <c r="N131" s="5">
        <v>0</v>
      </c>
      <c r="O131" s="5">
        <v>0</v>
      </c>
      <c r="P131" s="5">
        <v>0</v>
      </c>
      <c r="Q131" s="5" t="s">
        <v>23</v>
      </c>
      <c r="R131" s="5">
        <v>5.6208838194211914E-2</v>
      </c>
    </row>
    <row r="132" spans="1:18" ht="28.5" customHeight="1" x14ac:dyDescent="0.25">
      <c r="A132" s="4">
        <v>4.7246583333333332</v>
      </c>
      <c r="B132" s="4">
        <v>-74.090927777777779</v>
      </c>
      <c r="C132" s="5">
        <v>42</v>
      </c>
      <c r="D132" s="5">
        <v>35</v>
      </c>
      <c r="E132" s="9" t="s">
        <v>13</v>
      </c>
      <c r="F132" s="10" t="s">
        <v>362</v>
      </c>
      <c r="G132" s="3" t="s">
        <v>363</v>
      </c>
      <c r="H132" s="11">
        <v>2010</v>
      </c>
      <c r="I132" s="11">
        <v>7</v>
      </c>
      <c r="J132" s="11" t="s">
        <v>151</v>
      </c>
      <c r="K132" s="11"/>
      <c r="L132" s="11"/>
      <c r="M132" s="12">
        <v>1383.3333333333333</v>
      </c>
      <c r="N132" s="5">
        <v>0</v>
      </c>
      <c r="O132" s="5">
        <v>0</v>
      </c>
      <c r="P132" s="5">
        <v>0</v>
      </c>
      <c r="Q132" s="5" t="s">
        <v>152</v>
      </c>
      <c r="R132" s="5">
        <v>5.6208838194211914E-2</v>
      </c>
    </row>
    <row r="133" spans="1:18" ht="28.5" customHeight="1" x14ac:dyDescent="0.25">
      <c r="A133" s="4">
        <v>4.6090916666666661</v>
      </c>
      <c r="B133" s="4">
        <v>-74.19146388888889</v>
      </c>
      <c r="C133" s="5">
        <v>29</v>
      </c>
      <c r="D133" s="5">
        <v>24</v>
      </c>
      <c r="E133" s="9" t="s">
        <v>13</v>
      </c>
      <c r="F133" s="10" t="s">
        <v>364</v>
      </c>
      <c r="G133" s="3" t="s">
        <v>365</v>
      </c>
      <c r="H133" s="19">
        <v>2013</v>
      </c>
      <c r="I133" s="20">
        <v>7</v>
      </c>
      <c r="J133" s="11" t="s">
        <v>27</v>
      </c>
      <c r="K133" s="20"/>
      <c r="L133" s="20"/>
      <c r="M133" s="12">
        <v>1596.3194444444443</v>
      </c>
      <c r="N133" s="5">
        <v>0</v>
      </c>
      <c r="O133" s="5">
        <v>0</v>
      </c>
      <c r="P133" s="5">
        <v>0</v>
      </c>
      <c r="Q133" s="5" t="s">
        <v>28</v>
      </c>
      <c r="R133" s="5">
        <v>5.6208838194211914E-2</v>
      </c>
    </row>
    <row r="134" spans="1:18" ht="28.5" customHeight="1" x14ac:dyDescent="0.25">
      <c r="A134" s="4">
        <v>4.5849992951463596</v>
      </c>
      <c r="B134" s="4">
        <v>-74.088727636641593</v>
      </c>
      <c r="C134" s="5">
        <v>26</v>
      </c>
      <c r="D134" s="5">
        <v>35</v>
      </c>
      <c r="E134" s="3" t="s">
        <v>24</v>
      </c>
      <c r="F134" s="10" t="s">
        <v>1609</v>
      </c>
      <c r="G134" s="3" t="s">
        <v>366</v>
      </c>
      <c r="H134" s="16">
        <v>2011</v>
      </c>
      <c r="I134" s="11">
        <v>7</v>
      </c>
      <c r="J134" s="20" t="s">
        <v>16</v>
      </c>
      <c r="K134" s="20"/>
      <c r="L134" s="20"/>
      <c r="M134" s="20">
        <v>200</v>
      </c>
      <c r="N134" s="5">
        <v>0</v>
      </c>
      <c r="O134" s="5">
        <v>0</v>
      </c>
      <c r="P134" s="5">
        <v>0</v>
      </c>
      <c r="Q134" s="5" t="s">
        <v>23</v>
      </c>
      <c r="R134" s="5">
        <v>5.6208838194211914E-2</v>
      </c>
    </row>
    <row r="135" spans="1:18" ht="28.5" customHeight="1" x14ac:dyDescent="0.25">
      <c r="A135" s="4">
        <v>4.5543371978861096</v>
      </c>
      <c r="B135" s="4">
        <v>-74.091805360093502</v>
      </c>
      <c r="C135" s="5">
        <v>23</v>
      </c>
      <c r="D135" s="5">
        <v>35</v>
      </c>
      <c r="E135" s="9" t="s">
        <v>13</v>
      </c>
      <c r="F135" s="10" t="s">
        <v>367</v>
      </c>
      <c r="G135" s="3" t="s">
        <v>368</v>
      </c>
      <c r="H135" s="9">
        <v>2012</v>
      </c>
      <c r="I135" s="11">
        <v>7</v>
      </c>
      <c r="J135" s="11" t="s">
        <v>27</v>
      </c>
      <c r="K135" s="8"/>
      <c r="L135" s="8"/>
      <c r="M135" s="12">
        <v>1596.3194444444443</v>
      </c>
      <c r="N135" s="5">
        <v>0</v>
      </c>
      <c r="O135" s="5">
        <v>0</v>
      </c>
      <c r="P135" s="5">
        <v>0</v>
      </c>
      <c r="Q135" s="5" t="s">
        <v>28</v>
      </c>
      <c r="R135" s="5">
        <v>5.6208838194211914E-2</v>
      </c>
    </row>
    <row r="136" spans="1:18" ht="28.5" customHeight="1" x14ac:dyDescent="0.25">
      <c r="A136" s="4">
        <v>4.6338439999999999</v>
      </c>
      <c r="B136" s="4">
        <v>-74.202826000000002</v>
      </c>
      <c r="C136" s="5">
        <v>31</v>
      </c>
      <c r="D136" s="5">
        <v>22</v>
      </c>
      <c r="E136" s="3" t="s">
        <v>24</v>
      </c>
      <c r="F136" s="22" t="s">
        <v>143</v>
      </c>
      <c r="G136" s="3" t="s">
        <v>153</v>
      </c>
      <c r="H136" s="3">
        <v>2011</v>
      </c>
      <c r="I136" s="3">
        <v>5</v>
      </c>
      <c r="J136" s="14" t="s">
        <v>16</v>
      </c>
      <c r="K136" s="14">
        <v>8</v>
      </c>
      <c r="L136" s="14">
        <v>5</v>
      </c>
      <c r="M136" s="14">
        <f>K136*L136</f>
        <v>40</v>
      </c>
      <c r="N136" s="5">
        <f>0.565555287076649*M136</f>
        <v>22.622211483065961</v>
      </c>
      <c r="O136" s="14">
        <v>0</v>
      </c>
      <c r="P136" s="14">
        <v>0</v>
      </c>
      <c r="Q136" s="5" t="s">
        <v>10</v>
      </c>
      <c r="R136" s="5">
        <v>5.6208838194211914E-2</v>
      </c>
    </row>
    <row r="137" spans="1:18" ht="28.5" customHeight="1" x14ac:dyDescent="0.25">
      <c r="A137" s="4">
        <v>4.5860506102910499</v>
      </c>
      <c r="B137" s="4">
        <v>-74.088829305155201</v>
      </c>
      <c r="C137" s="5">
        <v>26</v>
      </c>
      <c r="D137" s="5">
        <v>35</v>
      </c>
      <c r="E137" s="9" t="s">
        <v>13</v>
      </c>
      <c r="F137" s="10" t="s">
        <v>369</v>
      </c>
      <c r="G137" s="3" t="s">
        <v>370</v>
      </c>
      <c r="H137" s="11">
        <v>2010</v>
      </c>
      <c r="I137" s="11">
        <v>7</v>
      </c>
      <c r="J137" s="11" t="s">
        <v>16</v>
      </c>
      <c r="K137" s="11"/>
      <c r="L137" s="11"/>
      <c r="M137" s="12">
        <v>728.72969187679973</v>
      </c>
      <c r="N137" s="5">
        <v>0</v>
      </c>
      <c r="O137" s="5">
        <v>0</v>
      </c>
      <c r="P137" s="5">
        <v>0</v>
      </c>
      <c r="Q137" s="5" t="s">
        <v>23</v>
      </c>
      <c r="R137" s="5">
        <v>5.6208838194211914E-2</v>
      </c>
    </row>
    <row r="138" spans="1:18" ht="28.5" customHeight="1" x14ac:dyDescent="0.25">
      <c r="A138" s="4">
        <v>4.6360776346424801</v>
      </c>
      <c r="B138" s="4">
        <v>-74.063520415667796</v>
      </c>
      <c r="C138" s="5">
        <v>32</v>
      </c>
      <c r="D138" s="5">
        <v>38</v>
      </c>
      <c r="E138" s="9" t="s">
        <v>13</v>
      </c>
      <c r="F138" s="10" t="s">
        <v>371</v>
      </c>
      <c r="G138" s="3" t="s">
        <v>372</v>
      </c>
      <c r="H138" s="3">
        <v>2010</v>
      </c>
      <c r="I138" s="11">
        <v>7</v>
      </c>
      <c r="J138" s="11" t="s">
        <v>16</v>
      </c>
      <c r="K138" s="11"/>
      <c r="L138" s="11"/>
      <c r="M138" s="12">
        <v>728.72969187679973</v>
      </c>
      <c r="N138" s="5">
        <v>0</v>
      </c>
      <c r="O138" s="5">
        <v>0</v>
      </c>
      <c r="P138" s="5">
        <v>0</v>
      </c>
      <c r="Q138" s="5" t="s">
        <v>23</v>
      </c>
      <c r="R138" s="5">
        <v>5.6208838194211914E-2</v>
      </c>
    </row>
    <row r="139" spans="1:18" ht="28.5" customHeight="1" x14ac:dyDescent="0.25">
      <c r="A139" s="4">
        <v>4.6070646534389699</v>
      </c>
      <c r="B139" s="4">
        <v>-74.077929804074103</v>
      </c>
      <c r="C139" s="5">
        <v>28</v>
      </c>
      <c r="D139" s="5">
        <v>36</v>
      </c>
      <c r="E139" s="9" t="s">
        <v>13</v>
      </c>
      <c r="F139" s="10" t="s">
        <v>373</v>
      </c>
      <c r="G139" s="3" t="s">
        <v>374</v>
      </c>
      <c r="H139" s="11">
        <v>2009</v>
      </c>
      <c r="I139" s="11">
        <v>7</v>
      </c>
      <c r="J139" s="11" t="s">
        <v>27</v>
      </c>
      <c r="K139" s="11"/>
      <c r="L139" s="11"/>
      <c r="M139" s="12">
        <v>1596.3194444444443</v>
      </c>
      <c r="N139" s="5">
        <v>0</v>
      </c>
      <c r="O139" s="5">
        <v>0</v>
      </c>
      <c r="P139" s="5">
        <v>0</v>
      </c>
      <c r="Q139" s="5" t="s">
        <v>28</v>
      </c>
      <c r="R139" s="5">
        <v>5.6208838194211914E-2</v>
      </c>
    </row>
    <row r="140" spans="1:18" ht="28.5" customHeight="1" x14ac:dyDescent="0.25">
      <c r="A140" s="4">
        <v>4.5530299999999997</v>
      </c>
      <c r="B140" s="4">
        <v>-74.090520999999995</v>
      </c>
      <c r="C140" s="5">
        <v>22</v>
      </c>
      <c r="D140" s="5">
        <v>35</v>
      </c>
      <c r="E140" s="9" t="s">
        <v>13</v>
      </c>
      <c r="F140" s="10" t="s">
        <v>375</v>
      </c>
      <c r="G140" s="3" t="s">
        <v>376</v>
      </c>
      <c r="H140" s="9">
        <v>2012</v>
      </c>
      <c r="I140" s="11">
        <v>7</v>
      </c>
      <c r="J140" s="8" t="s">
        <v>151</v>
      </c>
      <c r="K140" s="8"/>
      <c r="L140" s="8"/>
      <c r="M140" s="12">
        <v>1383.3333333333333</v>
      </c>
      <c r="N140" s="5">
        <v>0</v>
      </c>
      <c r="O140" s="5">
        <v>0</v>
      </c>
      <c r="P140" s="5">
        <v>0</v>
      </c>
      <c r="Q140" s="5" t="s">
        <v>152</v>
      </c>
      <c r="R140" s="5">
        <v>5.6208838194211914E-2</v>
      </c>
    </row>
    <row r="141" spans="1:18" ht="28.5" customHeight="1" x14ac:dyDescent="0.25">
      <c r="A141" s="4">
        <v>4.5529849999999996</v>
      </c>
      <c r="B141" s="4">
        <v>-74.090479999999999</v>
      </c>
      <c r="C141" s="5">
        <v>22</v>
      </c>
      <c r="D141" s="5">
        <v>35</v>
      </c>
      <c r="E141" s="9" t="s">
        <v>13</v>
      </c>
      <c r="F141" s="10" t="s">
        <v>377</v>
      </c>
      <c r="G141" s="3" t="s">
        <v>378</v>
      </c>
      <c r="H141" s="9">
        <v>2012</v>
      </c>
      <c r="I141" s="11">
        <v>7</v>
      </c>
      <c r="J141" s="8" t="s">
        <v>151</v>
      </c>
      <c r="K141" s="8"/>
      <c r="L141" s="8"/>
      <c r="M141" s="12">
        <v>1383.3333333333333</v>
      </c>
      <c r="N141" s="5">
        <v>0</v>
      </c>
      <c r="O141" s="5">
        <v>0</v>
      </c>
      <c r="P141" s="5">
        <v>0</v>
      </c>
      <c r="Q141" s="5" t="s">
        <v>152</v>
      </c>
      <c r="R141" s="5">
        <v>5.6208838194211914E-2</v>
      </c>
    </row>
    <row r="142" spans="1:18" ht="28.5" customHeight="1" x14ac:dyDescent="0.25">
      <c r="A142" s="4">
        <v>4.5218809611080699</v>
      </c>
      <c r="B142" s="4">
        <v>-74.121313674285105</v>
      </c>
      <c r="C142" s="5">
        <v>19</v>
      </c>
      <c r="D142" s="5">
        <v>32</v>
      </c>
      <c r="E142" s="9" t="s">
        <v>13</v>
      </c>
      <c r="F142" s="10" t="s">
        <v>379</v>
      </c>
      <c r="G142" s="3" t="s">
        <v>380</v>
      </c>
      <c r="H142" s="11">
        <v>2010</v>
      </c>
      <c r="I142" s="11">
        <v>7</v>
      </c>
      <c r="J142" s="11" t="s">
        <v>16</v>
      </c>
      <c r="K142" s="11"/>
      <c r="L142" s="11"/>
      <c r="M142" s="11">
        <f>25*30</f>
        <v>750</v>
      </c>
      <c r="N142" s="5">
        <v>0</v>
      </c>
      <c r="O142" s="5">
        <v>0</v>
      </c>
      <c r="P142" s="5">
        <v>0</v>
      </c>
      <c r="Q142" s="5" t="s">
        <v>23</v>
      </c>
      <c r="R142" s="5">
        <v>5.6208838194211914E-2</v>
      </c>
    </row>
    <row r="143" spans="1:18" ht="28.5" customHeight="1" x14ac:dyDescent="0.25">
      <c r="A143" s="4">
        <v>4.680852777777778</v>
      </c>
      <c r="B143" s="4">
        <v>-74.09385555555555</v>
      </c>
      <c r="C143" s="5">
        <v>37</v>
      </c>
      <c r="D143" s="5">
        <v>35</v>
      </c>
      <c r="E143" s="9" t="s">
        <v>13</v>
      </c>
      <c r="F143" s="6" t="s">
        <v>381</v>
      </c>
      <c r="G143" s="3" t="s">
        <v>382</v>
      </c>
      <c r="H143" s="3">
        <v>2013</v>
      </c>
      <c r="I143" s="3">
        <v>7</v>
      </c>
      <c r="J143" s="5" t="s">
        <v>151</v>
      </c>
      <c r="K143" s="3">
        <v>1000</v>
      </c>
      <c r="L143" s="3">
        <v>8</v>
      </c>
      <c r="M143" s="3">
        <f t="shared" ref="M143:M152" si="0">K143*L143</f>
        <v>8000</v>
      </c>
      <c r="N143" s="5">
        <v>0</v>
      </c>
      <c r="O143" s="5">
        <v>0</v>
      </c>
      <c r="P143" s="5">
        <v>0</v>
      </c>
      <c r="Q143" s="5" t="s">
        <v>152</v>
      </c>
      <c r="R143" s="5">
        <v>5.6208838194211914E-2</v>
      </c>
    </row>
    <row r="144" spans="1:18" ht="28.5" customHeight="1" x14ac:dyDescent="0.25">
      <c r="A144" s="4">
        <v>4.6790041221119196</v>
      </c>
      <c r="B144" s="4">
        <v>-74.094935723443299</v>
      </c>
      <c r="C144" s="5">
        <v>36</v>
      </c>
      <c r="D144" s="5">
        <v>34</v>
      </c>
      <c r="E144" s="8" t="s">
        <v>13</v>
      </c>
      <c r="F144" s="6" t="s">
        <v>383</v>
      </c>
      <c r="G144" s="3" t="s">
        <v>384</v>
      </c>
      <c r="H144" s="3">
        <v>2013</v>
      </c>
      <c r="I144" s="3">
        <v>7</v>
      </c>
      <c r="J144" s="5" t="s">
        <v>151</v>
      </c>
      <c r="K144" s="3">
        <v>1000</v>
      </c>
      <c r="L144" s="3">
        <v>1</v>
      </c>
      <c r="M144" s="3">
        <f t="shared" si="0"/>
        <v>1000</v>
      </c>
      <c r="N144" s="5">
        <v>0</v>
      </c>
      <c r="O144" s="5">
        <v>0</v>
      </c>
      <c r="P144" s="5">
        <v>0</v>
      </c>
      <c r="Q144" s="5" t="s">
        <v>152</v>
      </c>
      <c r="R144" s="5">
        <v>5.6208838194211914E-2</v>
      </c>
    </row>
    <row r="145" spans="1:18" ht="28.5" customHeight="1" x14ac:dyDescent="0.25">
      <c r="A145" s="4">
        <v>4.7433193061269803</v>
      </c>
      <c r="B145" s="4">
        <v>-74.103656346705904</v>
      </c>
      <c r="C145" s="5">
        <v>44</v>
      </c>
      <c r="D145" s="5">
        <v>33</v>
      </c>
      <c r="E145" s="9" t="s">
        <v>13</v>
      </c>
      <c r="F145" s="6" t="s">
        <v>385</v>
      </c>
      <c r="G145" s="3" t="s">
        <v>386</v>
      </c>
      <c r="H145" s="3">
        <v>2013</v>
      </c>
      <c r="I145" s="3">
        <v>7</v>
      </c>
      <c r="J145" s="5" t="s">
        <v>16</v>
      </c>
      <c r="K145" s="3">
        <v>20</v>
      </c>
      <c r="L145" s="3">
        <v>20</v>
      </c>
      <c r="M145" s="3">
        <f t="shared" si="0"/>
        <v>400</v>
      </c>
      <c r="N145" s="5">
        <v>0</v>
      </c>
      <c r="O145" s="5">
        <v>0</v>
      </c>
      <c r="P145" s="5">
        <v>0</v>
      </c>
      <c r="Q145" s="5" t="s">
        <v>23</v>
      </c>
      <c r="R145" s="5">
        <v>5.6208838194211914E-2</v>
      </c>
    </row>
    <row r="146" spans="1:18" ht="28.5" customHeight="1" x14ac:dyDescent="0.25">
      <c r="A146" s="4">
        <v>4.6363000000000003</v>
      </c>
      <c r="B146" s="4">
        <v>-74.171175000000005</v>
      </c>
      <c r="C146" s="5">
        <v>32</v>
      </c>
      <c r="D146" s="5">
        <v>26</v>
      </c>
      <c r="E146" s="28" t="s">
        <v>13</v>
      </c>
      <c r="F146" s="6" t="s">
        <v>387</v>
      </c>
      <c r="G146" s="3" t="s">
        <v>388</v>
      </c>
      <c r="H146" s="3">
        <v>2011</v>
      </c>
      <c r="I146" s="3">
        <v>7</v>
      </c>
      <c r="J146" s="5" t="s">
        <v>16</v>
      </c>
      <c r="K146" s="3">
        <v>20</v>
      </c>
      <c r="L146" s="3">
        <v>30</v>
      </c>
      <c r="M146" s="3">
        <f t="shared" si="0"/>
        <v>600</v>
      </c>
      <c r="N146" s="5">
        <v>0</v>
      </c>
      <c r="O146" s="5">
        <v>0</v>
      </c>
      <c r="P146" s="5">
        <f>0.738210935315612*M146</f>
        <v>442.92656118936719</v>
      </c>
      <c r="Q146" s="5" t="s">
        <v>17</v>
      </c>
      <c r="R146" s="5">
        <v>5.6208838194211914E-2</v>
      </c>
    </row>
    <row r="147" spans="1:18" ht="28.5" customHeight="1" x14ac:dyDescent="0.25">
      <c r="A147" s="4">
        <v>4.7494361111111107</v>
      </c>
      <c r="B147" s="4">
        <v>-74.033358333333325</v>
      </c>
      <c r="C147" s="5">
        <v>44</v>
      </c>
      <c r="D147" s="5">
        <v>41</v>
      </c>
      <c r="E147" s="9" t="s">
        <v>20</v>
      </c>
      <c r="F147" s="6" t="s">
        <v>143</v>
      </c>
      <c r="G147" s="3" t="s">
        <v>389</v>
      </c>
      <c r="H147" s="3">
        <v>2011</v>
      </c>
      <c r="I147" s="3">
        <v>6</v>
      </c>
      <c r="J147" s="5" t="s">
        <v>16</v>
      </c>
      <c r="K147" s="3">
        <v>20</v>
      </c>
      <c r="L147" s="3">
        <v>8</v>
      </c>
      <c r="M147" s="3">
        <f t="shared" si="0"/>
        <v>160</v>
      </c>
      <c r="N147" s="5">
        <v>0</v>
      </c>
      <c r="O147" s="5">
        <v>0</v>
      </c>
      <c r="P147" s="5">
        <v>0</v>
      </c>
      <c r="Q147" s="5" t="s">
        <v>23</v>
      </c>
      <c r="R147" s="5">
        <v>5.6208838194211914E-2</v>
      </c>
    </row>
    <row r="148" spans="1:18" ht="28.5" customHeight="1" x14ac:dyDescent="0.25">
      <c r="A148" s="4">
        <v>4.7065099315183696</v>
      </c>
      <c r="B148" s="4">
        <v>-74.107236586560703</v>
      </c>
      <c r="C148" s="5">
        <v>40</v>
      </c>
      <c r="D148" s="5">
        <v>33</v>
      </c>
      <c r="E148" s="9" t="s">
        <v>13</v>
      </c>
      <c r="F148" s="6" t="s">
        <v>390</v>
      </c>
      <c r="G148" s="3" t="s">
        <v>391</v>
      </c>
      <c r="H148" s="3">
        <v>2011</v>
      </c>
      <c r="I148" s="3">
        <v>7</v>
      </c>
      <c r="J148" s="5" t="s">
        <v>16</v>
      </c>
      <c r="K148" s="3">
        <v>20</v>
      </c>
      <c r="L148" s="3">
        <v>40</v>
      </c>
      <c r="M148" s="3">
        <f t="shared" si="0"/>
        <v>800</v>
      </c>
      <c r="N148" s="5">
        <v>0</v>
      </c>
      <c r="O148" s="5">
        <v>0</v>
      </c>
      <c r="P148" s="5">
        <f>0.738210935315612*M148</f>
        <v>590.56874825248963</v>
      </c>
      <c r="Q148" s="5" t="s">
        <v>17</v>
      </c>
      <c r="R148" s="5">
        <v>5.6208838194211914E-2</v>
      </c>
    </row>
    <row r="149" spans="1:18" ht="28.5" customHeight="1" x14ac:dyDescent="0.25">
      <c r="A149" s="4">
        <v>4.6162138888888888</v>
      </c>
      <c r="B149" s="4">
        <v>-74.136950000000013</v>
      </c>
      <c r="C149" s="5">
        <v>29</v>
      </c>
      <c r="D149" s="5">
        <v>30</v>
      </c>
      <c r="E149" s="3" t="s">
        <v>24</v>
      </c>
      <c r="F149" s="6" t="s">
        <v>392</v>
      </c>
      <c r="G149" s="3" t="s">
        <v>393</v>
      </c>
      <c r="H149" s="3">
        <v>2011</v>
      </c>
      <c r="I149" s="3">
        <v>7</v>
      </c>
      <c r="J149" s="5" t="s">
        <v>16</v>
      </c>
      <c r="K149" s="3">
        <v>25</v>
      </c>
      <c r="L149" s="3">
        <v>50</v>
      </c>
      <c r="M149" s="3">
        <f t="shared" si="0"/>
        <v>1250</v>
      </c>
      <c r="N149" s="5">
        <v>0</v>
      </c>
      <c r="O149" s="5">
        <v>0</v>
      </c>
      <c r="P149" s="5">
        <f>0.738210935315612*M149</f>
        <v>922.76366914451501</v>
      </c>
      <c r="Q149" s="5" t="s">
        <v>17</v>
      </c>
      <c r="R149" s="5">
        <v>5.6208838194211914E-2</v>
      </c>
    </row>
    <row r="150" spans="1:18" ht="28.5" customHeight="1" x14ac:dyDescent="0.25">
      <c r="A150" s="4">
        <v>4.6703337626927102</v>
      </c>
      <c r="B150" s="4">
        <v>-74.080671637611204</v>
      </c>
      <c r="C150" s="5">
        <v>35</v>
      </c>
      <c r="D150" s="5">
        <v>36</v>
      </c>
      <c r="E150" s="9" t="s">
        <v>13</v>
      </c>
      <c r="F150" s="6" t="s">
        <v>394</v>
      </c>
      <c r="G150" s="3" t="s">
        <v>395</v>
      </c>
      <c r="H150" s="3">
        <v>2013</v>
      </c>
      <c r="I150" s="3">
        <v>7</v>
      </c>
      <c r="J150" s="5" t="s">
        <v>16</v>
      </c>
      <c r="K150" s="3">
        <v>20</v>
      </c>
      <c r="L150" s="3">
        <v>130</v>
      </c>
      <c r="M150" s="3">
        <f t="shared" si="0"/>
        <v>2600</v>
      </c>
      <c r="N150" s="5">
        <v>0</v>
      </c>
      <c r="O150" s="5">
        <v>0</v>
      </c>
      <c r="P150" s="5">
        <f>0.738210935315612*M150</f>
        <v>1919.3484318205913</v>
      </c>
      <c r="Q150" s="5" t="s">
        <v>17</v>
      </c>
      <c r="R150" s="5">
        <v>5.6208838194211914E-2</v>
      </c>
    </row>
    <row r="151" spans="1:18" ht="28.5" customHeight="1" x14ac:dyDescent="0.25">
      <c r="A151" s="4">
        <v>4.5819523004377301</v>
      </c>
      <c r="B151" s="4">
        <v>-74.084513116252495</v>
      </c>
      <c r="C151" s="5">
        <v>26</v>
      </c>
      <c r="D151" s="5">
        <v>36</v>
      </c>
      <c r="E151" s="9" t="s">
        <v>13</v>
      </c>
      <c r="F151" s="6" t="s">
        <v>396</v>
      </c>
      <c r="G151" s="3" t="s">
        <v>397</v>
      </c>
      <c r="H151" s="3">
        <v>2011</v>
      </c>
      <c r="I151" s="3">
        <v>7</v>
      </c>
      <c r="J151" s="5" t="s">
        <v>16</v>
      </c>
      <c r="K151" s="3">
        <v>20</v>
      </c>
      <c r="L151" s="3">
        <v>20</v>
      </c>
      <c r="M151" s="3">
        <f t="shared" si="0"/>
        <v>400</v>
      </c>
      <c r="N151" s="5">
        <v>0</v>
      </c>
      <c r="O151" s="5">
        <v>0</v>
      </c>
      <c r="P151" s="5">
        <f>0.738210935315612*M151</f>
        <v>295.28437412624481</v>
      </c>
      <c r="Q151" s="5" t="s">
        <v>17</v>
      </c>
      <c r="R151" s="5">
        <v>5.6208838194211914E-2</v>
      </c>
    </row>
    <row r="152" spans="1:18" ht="28.5" customHeight="1" x14ac:dyDescent="0.25">
      <c r="A152" s="4">
        <v>4.6595589999999998</v>
      </c>
      <c r="B152" s="4">
        <v>-74.069502</v>
      </c>
      <c r="C152" s="5">
        <v>34</v>
      </c>
      <c r="D152" s="5">
        <v>37</v>
      </c>
      <c r="E152" s="9" t="s">
        <v>13</v>
      </c>
      <c r="F152" s="6" t="s">
        <v>398</v>
      </c>
      <c r="G152" s="3" t="s">
        <v>399</v>
      </c>
      <c r="H152" s="3">
        <v>2011</v>
      </c>
      <c r="I152" s="3">
        <v>7</v>
      </c>
      <c r="J152" s="5" t="s">
        <v>16</v>
      </c>
      <c r="K152" s="3">
        <v>15</v>
      </c>
      <c r="L152" s="3">
        <v>20</v>
      </c>
      <c r="M152" s="3">
        <f t="shared" si="0"/>
        <v>300</v>
      </c>
      <c r="N152" s="5">
        <v>0</v>
      </c>
      <c r="O152" s="5">
        <v>0</v>
      </c>
      <c r="P152" s="5">
        <f>0.738210935315612*M152</f>
        <v>221.4632805946836</v>
      </c>
      <c r="Q152" s="5" t="s">
        <v>17</v>
      </c>
      <c r="R152" s="5">
        <v>5.6208838194211914E-2</v>
      </c>
    </row>
    <row r="153" spans="1:18" ht="28.5" customHeight="1" x14ac:dyDescent="0.25">
      <c r="A153" s="4">
        <v>4.599647222222222</v>
      </c>
      <c r="B153" s="4">
        <v>-74.133347222222227</v>
      </c>
      <c r="C153" s="5">
        <v>28</v>
      </c>
      <c r="D153" s="5">
        <v>30</v>
      </c>
      <c r="E153" s="3" t="s">
        <v>24</v>
      </c>
      <c r="F153" s="10" t="s">
        <v>400</v>
      </c>
      <c r="G153" s="3" t="s">
        <v>401</v>
      </c>
      <c r="H153" s="11">
        <v>2010</v>
      </c>
      <c r="I153" s="11">
        <v>7</v>
      </c>
      <c r="J153" s="11" t="s">
        <v>16</v>
      </c>
      <c r="K153" s="11"/>
      <c r="L153" s="11"/>
      <c r="M153" s="12">
        <v>728.72969187679973</v>
      </c>
      <c r="N153" s="5">
        <v>0</v>
      </c>
      <c r="O153" s="5">
        <v>0</v>
      </c>
      <c r="P153" s="5">
        <v>0</v>
      </c>
      <c r="Q153" s="5" t="s">
        <v>23</v>
      </c>
      <c r="R153" s="5">
        <v>5.6208838194211914E-2</v>
      </c>
    </row>
    <row r="154" spans="1:18" ht="28.5" customHeight="1" x14ac:dyDescent="0.25">
      <c r="A154" s="4">
        <v>4.6409999999999991</v>
      </c>
      <c r="B154" s="4">
        <v>-74.093277777777772</v>
      </c>
      <c r="C154" s="5">
        <v>32</v>
      </c>
      <c r="D154" s="5">
        <v>35</v>
      </c>
      <c r="E154" s="8" t="s">
        <v>13</v>
      </c>
      <c r="F154" s="10" t="s">
        <v>402</v>
      </c>
      <c r="G154" s="3" t="s">
        <v>403</v>
      </c>
      <c r="H154" s="9">
        <v>2013</v>
      </c>
      <c r="I154" s="8">
        <v>5</v>
      </c>
      <c r="J154" s="8" t="s">
        <v>151</v>
      </c>
      <c r="K154" s="8"/>
      <c r="L154" s="8"/>
      <c r="M154" s="12">
        <v>605</v>
      </c>
      <c r="N154" s="5">
        <v>0</v>
      </c>
      <c r="O154" s="5">
        <v>0</v>
      </c>
      <c r="P154" s="5">
        <v>0</v>
      </c>
      <c r="Q154" s="5" t="s">
        <v>152</v>
      </c>
      <c r="R154" s="5">
        <v>5.6208838194211914E-2</v>
      </c>
    </row>
    <row r="155" spans="1:18" ht="28.5" customHeight="1" x14ac:dyDescent="0.25">
      <c r="A155" s="4">
        <v>4.6153777777777778</v>
      </c>
      <c r="B155" s="4">
        <v>-74.153041666666667</v>
      </c>
      <c r="C155" s="5">
        <v>29</v>
      </c>
      <c r="D155" s="5">
        <v>28</v>
      </c>
      <c r="E155" s="3" t="s">
        <v>24</v>
      </c>
      <c r="F155" s="6" t="s">
        <v>404</v>
      </c>
      <c r="G155" s="3" t="s">
        <v>405</v>
      </c>
      <c r="H155" s="14">
        <v>2011</v>
      </c>
      <c r="I155" s="3">
        <v>7</v>
      </c>
      <c r="J155" s="5" t="s">
        <v>16</v>
      </c>
      <c r="K155" s="3">
        <v>25</v>
      </c>
      <c r="L155" s="3">
        <v>25</v>
      </c>
      <c r="M155" s="3">
        <f>K155*L155</f>
        <v>625</v>
      </c>
      <c r="N155" s="5">
        <v>0</v>
      </c>
      <c r="O155" s="5">
        <v>0</v>
      </c>
      <c r="P155" s="5">
        <f>0.738210935315612*M155</f>
        <v>461.3818345722575</v>
      </c>
      <c r="Q155" s="5" t="s">
        <v>17</v>
      </c>
      <c r="R155" s="5">
        <v>5.6208838194211914E-2</v>
      </c>
    </row>
    <row r="156" spans="1:18" ht="28.5" customHeight="1" x14ac:dyDescent="0.25">
      <c r="A156" s="4">
        <v>4.6713733204827399</v>
      </c>
      <c r="B156" s="4">
        <v>-74.081381171259494</v>
      </c>
      <c r="C156" s="5">
        <v>36</v>
      </c>
      <c r="D156" s="5">
        <v>36</v>
      </c>
      <c r="E156" s="9" t="s">
        <v>13</v>
      </c>
      <c r="F156" s="6" t="s">
        <v>406</v>
      </c>
      <c r="G156" s="3" t="s">
        <v>407</v>
      </c>
      <c r="H156" s="3">
        <v>2013</v>
      </c>
      <c r="I156" s="3">
        <v>7</v>
      </c>
      <c r="J156" s="5" t="s">
        <v>16</v>
      </c>
      <c r="K156" s="3">
        <v>20</v>
      </c>
      <c r="L156" s="3">
        <v>130</v>
      </c>
      <c r="M156" s="3">
        <f>K156*L156</f>
        <v>2600</v>
      </c>
      <c r="N156" s="5">
        <v>0</v>
      </c>
      <c r="O156" s="5">
        <v>0</v>
      </c>
      <c r="P156" s="5">
        <f>0.738210935315612*M156</f>
        <v>1919.3484318205913</v>
      </c>
      <c r="Q156" s="5" t="s">
        <v>17</v>
      </c>
      <c r="R156" s="5">
        <v>5.6208838194211914E-2</v>
      </c>
    </row>
    <row r="157" spans="1:18" ht="28.5" customHeight="1" x14ac:dyDescent="0.25">
      <c r="A157" s="4">
        <v>4.7131662339346496</v>
      </c>
      <c r="B157" s="4">
        <v>-74.125365056077399</v>
      </c>
      <c r="C157" s="5">
        <v>40</v>
      </c>
      <c r="D157" s="5">
        <v>31</v>
      </c>
      <c r="E157" s="3" t="s">
        <v>24</v>
      </c>
      <c r="F157" s="10" t="s">
        <v>408</v>
      </c>
      <c r="G157" s="3" t="s">
        <v>409</v>
      </c>
      <c r="H157" s="11">
        <v>2007</v>
      </c>
      <c r="I157" s="11">
        <v>2</v>
      </c>
      <c r="J157" s="11" t="s">
        <v>16</v>
      </c>
      <c r="K157" s="11"/>
      <c r="L157" s="11"/>
      <c r="M157" s="11">
        <f>(25/20)*8</f>
        <v>10</v>
      </c>
      <c r="N157" s="5">
        <v>0</v>
      </c>
      <c r="O157" s="5">
        <v>0</v>
      </c>
      <c r="P157" s="5">
        <v>0</v>
      </c>
      <c r="Q157" s="5" t="s">
        <v>23</v>
      </c>
      <c r="R157" s="5">
        <v>5.6208838194211914E-2</v>
      </c>
    </row>
    <row r="158" spans="1:18" ht="28.5" customHeight="1" x14ac:dyDescent="0.25">
      <c r="A158" s="4">
        <v>4.7230833333333333</v>
      </c>
      <c r="B158" s="4">
        <v>-74.045400000000001</v>
      </c>
      <c r="C158" s="5">
        <v>41</v>
      </c>
      <c r="D158" s="5">
        <v>40</v>
      </c>
      <c r="E158" s="9" t="s">
        <v>20</v>
      </c>
      <c r="F158" s="6" t="s">
        <v>21</v>
      </c>
      <c r="G158" s="3" t="s">
        <v>410</v>
      </c>
      <c r="H158" s="3">
        <v>2011</v>
      </c>
      <c r="I158" s="3">
        <v>7</v>
      </c>
      <c r="J158" s="5" t="s">
        <v>16</v>
      </c>
      <c r="K158" s="3">
        <v>9</v>
      </c>
      <c r="L158" s="3">
        <v>8</v>
      </c>
      <c r="M158" s="3">
        <f>K158*L158</f>
        <v>72</v>
      </c>
      <c r="N158" s="5">
        <v>0</v>
      </c>
      <c r="O158" s="5">
        <v>0</v>
      </c>
      <c r="P158" s="5">
        <v>0</v>
      </c>
      <c r="Q158" s="5" t="s">
        <v>23</v>
      </c>
      <c r="R158" s="5">
        <v>5.6208838194211914E-2</v>
      </c>
    </row>
    <row r="159" spans="1:18" ht="28.5" customHeight="1" x14ac:dyDescent="0.25">
      <c r="A159" s="4">
        <v>4.7651849999999998</v>
      </c>
      <c r="B159" s="4">
        <v>-74.050676999999993</v>
      </c>
      <c r="C159" s="5">
        <v>46</v>
      </c>
      <c r="D159" s="5">
        <v>39</v>
      </c>
      <c r="E159" s="9" t="s">
        <v>13</v>
      </c>
      <c r="F159" s="10" t="s">
        <v>411</v>
      </c>
      <c r="G159" s="3" t="s">
        <v>412</v>
      </c>
      <c r="H159" s="3">
        <v>2010</v>
      </c>
      <c r="I159" s="11">
        <v>7</v>
      </c>
      <c r="J159" s="11" t="s">
        <v>16</v>
      </c>
      <c r="K159" s="11"/>
      <c r="L159" s="11"/>
      <c r="M159" s="12">
        <v>728.72969187679973</v>
      </c>
      <c r="N159" s="5">
        <v>0</v>
      </c>
      <c r="O159" s="5">
        <v>0</v>
      </c>
      <c r="P159" s="5">
        <v>0</v>
      </c>
      <c r="Q159" s="5" t="s">
        <v>23</v>
      </c>
      <c r="R159" s="5">
        <v>5.6208838194211914E-2</v>
      </c>
    </row>
    <row r="160" spans="1:18" ht="28.5" customHeight="1" x14ac:dyDescent="0.25">
      <c r="A160" s="4">
        <v>4.6047638888888889</v>
      </c>
      <c r="B160" s="4">
        <v>-74.129258333333325</v>
      </c>
      <c r="C160" s="5">
        <v>28</v>
      </c>
      <c r="D160" s="5">
        <v>31</v>
      </c>
      <c r="E160" s="3" t="s">
        <v>24</v>
      </c>
      <c r="F160" s="6" t="s">
        <v>413</v>
      </c>
      <c r="G160" s="3" t="s">
        <v>414</v>
      </c>
      <c r="H160" s="18">
        <v>2011</v>
      </c>
      <c r="I160" s="3">
        <v>7</v>
      </c>
      <c r="J160" s="5" t="s">
        <v>16</v>
      </c>
      <c r="K160" s="3">
        <v>22</v>
      </c>
      <c r="L160" s="3">
        <v>15</v>
      </c>
      <c r="M160" s="3">
        <f t="shared" ref="M160:M169" si="1">K160*L160</f>
        <v>330</v>
      </c>
      <c r="N160" s="5">
        <v>0</v>
      </c>
      <c r="O160" s="5">
        <v>0</v>
      </c>
      <c r="P160" s="5">
        <f>0.738210935315612*M160</f>
        <v>243.60960865415197</v>
      </c>
      <c r="Q160" s="5" t="s">
        <v>17</v>
      </c>
      <c r="R160" s="5">
        <v>5.6208838194211914E-2</v>
      </c>
    </row>
    <row r="161" spans="1:18" ht="28.5" customHeight="1" x14ac:dyDescent="0.25">
      <c r="A161" s="4">
        <v>4.644591666666666</v>
      </c>
      <c r="B161" s="4">
        <v>-74.14788333333334</v>
      </c>
      <c r="C161" s="5">
        <v>33</v>
      </c>
      <c r="D161" s="5">
        <v>29</v>
      </c>
      <c r="E161" s="3" t="s">
        <v>20</v>
      </c>
      <c r="F161" s="6" t="s">
        <v>75</v>
      </c>
      <c r="G161" s="3" t="s">
        <v>76</v>
      </c>
      <c r="H161" s="3">
        <v>2011</v>
      </c>
      <c r="I161" s="3">
        <v>7</v>
      </c>
      <c r="J161" s="5" t="s">
        <v>16</v>
      </c>
      <c r="K161" s="3">
        <v>15</v>
      </c>
      <c r="L161" s="3">
        <v>40</v>
      </c>
      <c r="M161" s="3">
        <f t="shared" si="1"/>
        <v>600</v>
      </c>
      <c r="N161" s="5">
        <f>0.565555287076649*M161</f>
        <v>339.33317224598943</v>
      </c>
      <c r="O161" s="5">
        <v>0</v>
      </c>
      <c r="P161" s="5">
        <v>0</v>
      </c>
      <c r="Q161" s="5" t="s">
        <v>10</v>
      </c>
      <c r="R161" s="5">
        <v>5.6208838194211914E-2</v>
      </c>
    </row>
    <row r="162" spans="1:18" ht="28.5" customHeight="1" x14ac:dyDescent="0.25">
      <c r="A162" s="4">
        <v>4.7372640723922297</v>
      </c>
      <c r="B162" s="4">
        <v>-74.023296873646302</v>
      </c>
      <c r="C162" s="5">
        <v>43</v>
      </c>
      <c r="D162" s="5">
        <v>42</v>
      </c>
      <c r="E162" s="9" t="s">
        <v>13</v>
      </c>
      <c r="F162" s="6" t="s">
        <v>562</v>
      </c>
      <c r="G162" s="3" t="s">
        <v>563</v>
      </c>
      <c r="H162" s="3">
        <v>2011</v>
      </c>
      <c r="I162" s="3">
        <v>7</v>
      </c>
      <c r="J162" s="5" t="s">
        <v>16</v>
      </c>
      <c r="K162" s="3">
        <v>20</v>
      </c>
      <c r="L162" s="3">
        <v>40</v>
      </c>
      <c r="M162" s="3">
        <f t="shared" si="1"/>
        <v>800</v>
      </c>
      <c r="N162" s="5">
        <v>0</v>
      </c>
      <c r="O162" s="5">
        <f>0.392899638837687*M162</f>
        <v>314.31971107014959</v>
      </c>
      <c r="P162" s="5">
        <v>0</v>
      </c>
      <c r="Q162" s="5" t="s">
        <v>282</v>
      </c>
      <c r="R162" s="5">
        <v>5.6208838194211914E-2</v>
      </c>
    </row>
    <row r="163" spans="1:18" ht="28.5" customHeight="1" x14ac:dyDescent="0.25">
      <c r="A163" s="4">
        <v>4.6171111111111118</v>
      </c>
      <c r="B163" s="4">
        <v>-74.15377500000001</v>
      </c>
      <c r="C163" s="5">
        <v>30</v>
      </c>
      <c r="D163" s="5">
        <v>28</v>
      </c>
      <c r="E163" s="3" t="s">
        <v>24</v>
      </c>
      <c r="F163" s="6" t="s">
        <v>415</v>
      </c>
      <c r="G163" s="3" t="s">
        <v>416</v>
      </c>
      <c r="H163" s="3">
        <v>2011</v>
      </c>
      <c r="I163" s="3">
        <v>7</v>
      </c>
      <c r="J163" s="5" t="s">
        <v>16</v>
      </c>
      <c r="K163" s="3">
        <v>25</v>
      </c>
      <c r="L163" s="3">
        <v>30</v>
      </c>
      <c r="M163" s="3">
        <f t="shared" si="1"/>
        <v>750</v>
      </c>
      <c r="N163" s="5">
        <v>0</v>
      </c>
      <c r="O163" s="5">
        <v>0</v>
      </c>
      <c r="P163" s="5">
        <f>0.738210935315612*M163</f>
        <v>553.658201486709</v>
      </c>
      <c r="Q163" s="5" t="s">
        <v>17</v>
      </c>
      <c r="R163" s="5">
        <v>5.6208838194211914E-2</v>
      </c>
    </row>
    <row r="164" spans="1:18" ht="28.5" customHeight="1" x14ac:dyDescent="0.25">
      <c r="A164" s="4">
        <v>4.5623723073807998</v>
      </c>
      <c r="B164" s="4">
        <v>-74.139861385353996</v>
      </c>
      <c r="C164" s="5">
        <v>23</v>
      </c>
      <c r="D164" s="5">
        <v>29</v>
      </c>
      <c r="E164" s="3" t="s">
        <v>24</v>
      </c>
      <c r="F164" s="6" t="s">
        <v>417</v>
      </c>
      <c r="G164" s="3" t="s">
        <v>418</v>
      </c>
      <c r="H164" s="3">
        <v>2013</v>
      </c>
      <c r="I164" s="3">
        <v>7</v>
      </c>
      <c r="J164" s="5" t="s">
        <v>16</v>
      </c>
      <c r="K164" s="3">
        <v>20</v>
      </c>
      <c r="L164" s="3">
        <v>20</v>
      </c>
      <c r="M164" s="3">
        <f t="shared" si="1"/>
        <v>400</v>
      </c>
      <c r="N164" s="5">
        <v>0</v>
      </c>
      <c r="O164" s="5">
        <v>0</v>
      </c>
      <c r="P164" s="5">
        <v>0</v>
      </c>
      <c r="Q164" s="5" t="s">
        <v>23</v>
      </c>
      <c r="R164" s="5">
        <v>5.6208838194211914E-2</v>
      </c>
    </row>
    <row r="165" spans="1:18" ht="28.5" customHeight="1" x14ac:dyDescent="0.25">
      <c r="A165" s="4">
        <v>4.57897</v>
      </c>
      <c r="B165" s="4">
        <v>-74.100491000000005</v>
      </c>
      <c r="C165" s="5">
        <v>25</v>
      </c>
      <c r="D165" s="5">
        <v>34</v>
      </c>
      <c r="E165" s="9" t="s">
        <v>13</v>
      </c>
      <c r="F165" s="6" t="s">
        <v>421</v>
      </c>
      <c r="G165" s="3" t="s">
        <v>422</v>
      </c>
      <c r="H165" s="3">
        <v>2013</v>
      </c>
      <c r="I165" s="3">
        <v>7</v>
      </c>
      <c r="J165" s="5" t="s">
        <v>151</v>
      </c>
      <c r="K165" s="3">
        <v>30</v>
      </c>
      <c r="L165" s="3">
        <v>6</v>
      </c>
      <c r="M165" s="3">
        <f t="shared" si="1"/>
        <v>180</v>
      </c>
      <c r="N165" s="5">
        <v>0</v>
      </c>
      <c r="O165" s="5">
        <v>0</v>
      </c>
      <c r="P165" s="5">
        <v>0</v>
      </c>
      <c r="Q165" s="5" t="s">
        <v>152</v>
      </c>
      <c r="R165" s="5">
        <v>5.6208838194211914E-2</v>
      </c>
    </row>
    <row r="166" spans="1:18" ht="28.5" customHeight="1" x14ac:dyDescent="0.25">
      <c r="A166" s="4">
        <v>4.5947083333333332</v>
      </c>
      <c r="B166" s="4">
        <v>-74.080374999999989</v>
      </c>
      <c r="C166" s="5">
        <v>27</v>
      </c>
      <c r="D166" s="5">
        <v>36</v>
      </c>
      <c r="E166" s="9" t="s">
        <v>13</v>
      </c>
      <c r="F166" s="6" t="s">
        <v>423</v>
      </c>
      <c r="G166" s="3" t="s">
        <v>424</v>
      </c>
      <c r="H166" s="3">
        <v>2011</v>
      </c>
      <c r="I166" s="3">
        <v>7</v>
      </c>
      <c r="J166" s="5" t="s">
        <v>16</v>
      </c>
      <c r="K166" s="3">
        <v>20</v>
      </c>
      <c r="L166" s="3">
        <v>30</v>
      </c>
      <c r="M166" s="3">
        <f t="shared" si="1"/>
        <v>600</v>
      </c>
      <c r="N166" s="5">
        <v>0</v>
      </c>
      <c r="O166" s="5">
        <v>0</v>
      </c>
      <c r="P166" s="5">
        <f>0.738210935315612*M166</f>
        <v>442.92656118936719</v>
      </c>
      <c r="Q166" s="5" t="s">
        <v>17</v>
      </c>
      <c r="R166" s="5">
        <v>5.6208838194211914E-2</v>
      </c>
    </row>
    <row r="167" spans="1:18" ht="28.5" customHeight="1" x14ac:dyDescent="0.25">
      <c r="A167" s="4">
        <v>4.6684257746426203</v>
      </c>
      <c r="B167" s="4">
        <v>-74.079713642670001</v>
      </c>
      <c r="C167" s="5">
        <v>35</v>
      </c>
      <c r="D167" s="5">
        <v>36</v>
      </c>
      <c r="E167" s="8" t="s">
        <v>13</v>
      </c>
      <c r="F167" s="6" t="s">
        <v>425</v>
      </c>
      <c r="G167" s="3" t="s">
        <v>426</v>
      </c>
      <c r="H167" s="3">
        <v>2013</v>
      </c>
      <c r="I167" s="3">
        <v>7</v>
      </c>
      <c r="J167" s="5" t="s">
        <v>16</v>
      </c>
      <c r="K167" s="3">
        <v>20</v>
      </c>
      <c r="L167" s="3">
        <v>90</v>
      </c>
      <c r="M167" s="3">
        <f t="shared" si="1"/>
        <v>1800</v>
      </c>
      <c r="N167" s="5">
        <v>0</v>
      </c>
      <c r="O167" s="5">
        <v>0</v>
      </c>
      <c r="P167" s="5">
        <f>0.738210935315612*M167</f>
        <v>1328.7796835681015</v>
      </c>
      <c r="Q167" s="5" t="s">
        <v>17</v>
      </c>
      <c r="R167" s="5">
        <v>5.6208838194211914E-2</v>
      </c>
    </row>
    <row r="168" spans="1:18" ht="28.5" customHeight="1" x14ac:dyDescent="0.25">
      <c r="A168" s="4">
        <v>4.6054803788971803</v>
      </c>
      <c r="B168" s="4">
        <v>-74.090937234729495</v>
      </c>
      <c r="C168" s="5">
        <v>28</v>
      </c>
      <c r="D168" s="5">
        <v>35</v>
      </c>
      <c r="E168" s="3" t="s">
        <v>20</v>
      </c>
      <c r="F168" s="6" t="s">
        <v>58</v>
      </c>
      <c r="G168" s="3" t="s">
        <v>59</v>
      </c>
      <c r="H168" s="18">
        <v>2011</v>
      </c>
      <c r="I168" s="3">
        <v>7</v>
      </c>
      <c r="J168" s="5" t="s">
        <v>16</v>
      </c>
      <c r="K168" s="3">
        <v>20</v>
      </c>
      <c r="L168" s="3">
        <v>40</v>
      </c>
      <c r="M168" s="3">
        <f t="shared" si="1"/>
        <v>800</v>
      </c>
      <c r="N168" s="5">
        <f>0.565555287076649*M168</f>
        <v>452.44422966131924</v>
      </c>
      <c r="O168" s="5">
        <v>0</v>
      </c>
      <c r="P168" s="5">
        <v>0</v>
      </c>
      <c r="Q168" s="5" t="s">
        <v>10</v>
      </c>
      <c r="R168" s="5">
        <v>5.6208838194211914E-2</v>
      </c>
    </row>
    <row r="169" spans="1:18" ht="28.5" customHeight="1" x14ac:dyDescent="0.25">
      <c r="A169" s="4">
        <v>4.7491209999999997</v>
      </c>
      <c r="B169" s="4">
        <v>-74.034768</v>
      </c>
      <c r="C169" s="5">
        <v>44</v>
      </c>
      <c r="D169" s="5">
        <v>41</v>
      </c>
      <c r="E169" s="9" t="s">
        <v>20</v>
      </c>
      <c r="F169" s="6" t="s">
        <v>21</v>
      </c>
      <c r="G169" s="3" t="s">
        <v>427</v>
      </c>
      <c r="H169" s="3">
        <v>2011</v>
      </c>
      <c r="I169" s="3">
        <v>6</v>
      </c>
      <c r="J169" s="5" t="s">
        <v>16</v>
      </c>
      <c r="K169" s="3">
        <v>8</v>
      </c>
      <c r="L169" s="3">
        <v>8</v>
      </c>
      <c r="M169" s="3">
        <f t="shared" si="1"/>
        <v>64</v>
      </c>
      <c r="N169" s="5">
        <v>0</v>
      </c>
      <c r="O169" s="5">
        <v>0</v>
      </c>
      <c r="P169" s="5">
        <v>0</v>
      </c>
      <c r="Q169" s="5" t="s">
        <v>23</v>
      </c>
      <c r="R169" s="5">
        <v>5.6208838194211914E-2</v>
      </c>
    </row>
    <row r="170" spans="1:18" ht="28.5" customHeight="1" x14ac:dyDescent="0.25">
      <c r="A170" s="4">
        <v>4.6040861111111111</v>
      </c>
      <c r="B170" s="4">
        <v>-74.128708333333321</v>
      </c>
      <c r="C170" s="5">
        <v>28</v>
      </c>
      <c r="D170" s="5">
        <v>31</v>
      </c>
      <c r="E170" s="8" t="s">
        <v>13</v>
      </c>
      <c r="F170" s="10" t="s">
        <v>428</v>
      </c>
      <c r="G170" s="3" t="s">
        <v>429</v>
      </c>
      <c r="H170" s="18">
        <v>2009</v>
      </c>
      <c r="I170" s="11">
        <v>7</v>
      </c>
      <c r="J170" s="11" t="s">
        <v>16</v>
      </c>
      <c r="K170" s="11"/>
      <c r="L170" s="11"/>
      <c r="M170" s="12">
        <v>728.72969187679973</v>
      </c>
      <c r="N170" s="5">
        <v>0</v>
      </c>
      <c r="O170" s="5">
        <v>0</v>
      </c>
      <c r="P170" s="5">
        <v>0</v>
      </c>
      <c r="Q170" s="5" t="s">
        <v>23</v>
      </c>
      <c r="R170" s="5">
        <v>5.6208838194211914E-2</v>
      </c>
    </row>
    <row r="171" spans="1:18" ht="28.5" customHeight="1" x14ac:dyDescent="0.25">
      <c r="A171" s="4">
        <v>4.6873250000000004</v>
      </c>
      <c r="B171" s="4">
        <v>-74.060002999999995</v>
      </c>
      <c r="C171" s="5">
        <v>37</v>
      </c>
      <c r="D171" s="5">
        <v>38</v>
      </c>
      <c r="E171" s="9" t="s">
        <v>13</v>
      </c>
      <c r="F171" s="10" t="s">
        <v>430</v>
      </c>
      <c r="G171" s="3" t="s">
        <v>431</v>
      </c>
      <c r="H171" s="11">
        <v>2009</v>
      </c>
      <c r="I171" s="11">
        <v>7</v>
      </c>
      <c r="J171" s="11" t="s">
        <v>16</v>
      </c>
      <c r="K171" s="11"/>
      <c r="L171" s="11"/>
      <c r="M171" s="12">
        <v>728.72969187679973</v>
      </c>
      <c r="N171" s="5">
        <v>0</v>
      </c>
      <c r="O171" s="5">
        <v>0</v>
      </c>
      <c r="P171" s="5">
        <v>0</v>
      </c>
      <c r="Q171" s="5" t="s">
        <v>23</v>
      </c>
      <c r="R171" s="5">
        <v>5.6208838194211914E-2</v>
      </c>
    </row>
    <row r="172" spans="1:18" ht="28.5" customHeight="1" x14ac:dyDescent="0.25">
      <c r="A172" s="4">
        <v>4.6076694444444444</v>
      </c>
      <c r="B172" s="4">
        <v>-74.118330555555545</v>
      </c>
      <c r="C172" s="5">
        <v>29</v>
      </c>
      <c r="D172" s="5">
        <v>32</v>
      </c>
      <c r="E172" s="9" t="s">
        <v>13</v>
      </c>
      <c r="F172" s="6" t="s">
        <v>432</v>
      </c>
      <c r="G172" s="3" t="s">
        <v>433</v>
      </c>
      <c r="H172" s="3">
        <v>2011</v>
      </c>
      <c r="I172" s="3">
        <v>7</v>
      </c>
      <c r="J172" s="5" t="s">
        <v>16</v>
      </c>
      <c r="K172" s="3">
        <v>22</v>
      </c>
      <c r="L172" s="3">
        <v>20</v>
      </c>
      <c r="M172" s="3">
        <f>K172*L172</f>
        <v>440</v>
      </c>
      <c r="N172" s="5">
        <v>0</v>
      </c>
      <c r="O172" s="5">
        <v>0</v>
      </c>
      <c r="P172" s="5">
        <f>0.738210935315612*M172</f>
        <v>324.81281153886925</v>
      </c>
      <c r="Q172" s="5" t="s">
        <v>17</v>
      </c>
      <c r="R172" s="5">
        <v>5.6208838194211914E-2</v>
      </c>
    </row>
    <row r="173" spans="1:18" ht="28.5" customHeight="1" x14ac:dyDescent="0.25">
      <c r="A173" s="4">
        <v>4.6319809999999997</v>
      </c>
      <c r="B173" s="4">
        <v>-74.203522000000007</v>
      </c>
      <c r="C173" s="5">
        <v>31</v>
      </c>
      <c r="D173" s="5">
        <v>22</v>
      </c>
      <c r="E173" s="9" t="s">
        <v>13</v>
      </c>
      <c r="F173" s="6" t="s">
        <v>434</v>
      </c>
      <c r="G173" s="3" t="s">
        <v>435</v>
      </c>
      <c r="H173" s="3">
        <v>2011</v>
      </c>
      <c r="I173" s="3">
        <v>7</v>
      </c>
      <c r="J173" s="5" t="s">
        <v>16</v>
      </c>
      <c r="K173" s="3">
        <v>20</v>
      </c>
      <c r="L173" s="3">
        <v>50</v>
      </c>
      <c r="M173" s="3">
        <f>K173*L173</f>
        <v>1000</v>
      </c>
      <c r="N173" s="5">
        <v>0</v>
      </c>
      <c r="O173" s="5">
        <v>0</v>
      </c>
      <c r="P173" s="5">
        <f>0.738210935315612*M173</f>
        <v>738.21093531561201</v>
      </c>
      <c r="Q173" s="5" t="s">
        <v>17</v>
      </c>
      <c r="R173" s="5">
        <v>5.6208838194211914E-2</v>
      </c>
    </row>
    <row r="174" spans="1:18" ht="28.5" customHeight="1" x14ac:dyDescent="0.25">
      <c r="A174" s="4">
        <v>4.6203469999999998</v>
      </c>
      <c r="B174" s="4">
        <v>-74.185436999999993</v>
      </c>
      <c r="C174" s="5">
        <v>30</v>
      </c>
      <c r="D174" s="5">
        <v>24</v>
      </c>
      <c r="E174" s="8" t="s">
        <v>13</v>
      </c>
      <c r="F174" s="6" t="s">
        <v>436</v>
      </c>
      <c r="G174" s="3" t="s">
        <v>437</v>
      </c>
      <c r="H174" s="3">
        <v>2013</v>
      </c>
      <c r="I174" s="3">
        <v>7</v>
      </c>
      <c r="J174" s="5" t="s">
        <v>16</v>
      </c>
      <c r="K174" s="3"/>
      <c r="L174" s="3">
        <v>15</v>
      </c>
      <c r="M174" s="3">
        <v>15</v>
      </c>
      <c r="N174" s="5">
        <v>0</v>
      </c>
      <c r="O174" s="5">
        <v>0</v>
      </c>
      <c r="P174" s="5">
        <f>0.738210935315612*M174</f>
        <v>11.07316402973418</v>
      </c>
      <c r="Q174" s="5" t="s">
        <v>17</v>
      </c>
      <c r="R174" s="5">
        <v>5.6208838194211914E-2</v>
      </c>
    </row>
    <row r="175" spans="1:18" ht="28.5" customHeight="1" x14ac:dyDescent="0.25">
      <c r="A175" s="4">
        <v>4.7225000000000001</v>
      </c>
      <c r="B175" s="4">
        <v>-74.052402777777772</v>
      </c>
      <c r="C175" s="5">
        <v>41</v>
      </c>
      <c r="D175" s="5">
        <v>39</v>
      </c>
      <c r="E175" s="8" t="s">
        <v>13</v>
      </c>
      <c r="F175" s="10" t="s">
        <v>438</v>
      </c>
      <c r="G175" s="3" t="s">
        <v>439</v>
      </c>
      <c r="H175" s="29">
        <v>2012</v>
      </c>
      <c r="I175" s="30">
        <v>3</v>
      </c>
      <c r="J175" s="31" t="s">
        <v>151</v>
      </c>
      <c r="K175" s="31"/>
      <c r="L175" s="31"/>
      <c r="M175" s="32">
        <v>333.33333333333331</v>
      </c>
      <c r="N175" s="5">
        <v>0</v>
      </c>
      <c r="O175" s="5">
        <v>0</v>
      </c>
      <c r="P175" s="5">
        <v>0</v>
      </c>
      <c r="Q175" s="5" t="s">
        <v>152</v>
      </c>
      <c r="R175" s="5">
        <v>5.6208838194211914E-2</v>
      </c>
    </row>
    <row r="176" spans="1:18" ht="28.5" customHeight="1" x14ac:dyDescent="0.25">
      <c r="A176" s="4">
        <v>4.6568436427698696</v>
      </c>
      <c r="B176" s="4">
        <v>-74.071487663460005</v>
      </c>
      <c r="C176" s="5">
        <v>34</v>
      </c>
      <c r="D176" s="5">
        <v>37</v>
      </c>
      <c r="E176" s="9" t="s">
        <v>13</v>
      </c>
      <c r="F176" s="10" t="s">
        <v>440</v>
      </c>
      <c r="G176" s="3" t="s">
        <v>441</v>
      </c>
      <c r="H176" s="11">
        <v>2010</v>
      </c>
      <c r="I176" s="11">
        <v>7</v>
      </c>
      <c r="J176" s="11" t="s">
        <v>16</v>
      </c>
      <c r="K176" s="11"/>
      <c r="L176" s="11"/>
      <c r="M176" s="12">
        <v>728.72969187679973</v>
      </c>
      <c r="N176" s="5">
        <v>0</v>
      </c>
      <c r="O176" s="5">
        <v>0</v>
      </c>
      <c r="P176" s="5">
        <v>0</v>
      </c>
      <c r="Q176" s="5" t="s">
        <v>23</v>
      </c>
      <c r="R176" s="5">
        <v>5.6208838194211914E-2</v>
      </c>
    </row>
    <row r="177" spans="1:18" ht="28.5" customHeight="1" x14ac:dyDescent="0.25">
      <c r="A177" s="4">
        <v>4.6219083333333337</v>
      </c>
      <c r="B177" s="4">
        <v>-74.159041666666667</v>
      </c>
      <c r="C177" s="5">
        <v>30</v>
      </c>
      <c r="D177" s="5">
        <v>27</v>
      </c>
      <c r="E177" s="3" t="s">
        <v>24</v>
      </c>
      <c r="F177" s="6" t="s">
        <v>442</v>
      </c>
      <c r="G177" s="3" t="s">
        <v>443</v>
      </c>
      <c r="H177" s="14">
        <v>2011</v>
      </c>
      <c r="I177" s="3">
        <v>7</v>
      </c>
      <c r="J177" s="5" t="s">
        <v>16</v>
      </c>
      <c r="K177" s="3">
        <v>15</v>
      </c>
      <c r="L177" s="3">
        <v>30</v>
      </c>
      <c r="M177" s="3">
        <f>K177*L177</f>
        <v>450</v>
      </c>
      <c r="N177" s="5">
        <v>0</v>
      </c>
      <c r="O177" s="5">
        <v>0</v>
      </c>
      <c r="P177" s="5">
        <f>0.738210935315612*M177</f>
        <v>332.19492089202538</v>
      </c>
      <c r="Q177" s="5" t="s">
        <v>17</v>
      </c>
      <c r="R177" s="5">
        <v>5.6208838194211914E-2</v>
      </c>
    </row>
    <row r="178" spans="1:18" ht="28.5" customHeight="1" x14ac:dyDescent="0.25">
      <c r="A178" s="4">
        <v>4.576981</v>
      </c>
      <c r="B178" s="4">
        <v>-74.104468999999995</v>
      </c>
      <c r="C178" s="5">
        <v>25</v>
      </c>
      <c r="D178" s="5">
        <v>33</v>
      </c>
      <c r="E178" s="3" t="s">
        <v>24</v>
      </c>
      <c r="F178" s="6" t="s">
        <v>444</v>
      </c>
      <c r="G178" s="3" t="s">
        <v>445</v>
      </c>
      <c r="H178" s="3">
        <v>2011</v>
      </c>
      <c r="I178" s="3">
        <v>7</v>
      </c>
      <c r="J178" s="5" t="s">
        <v>16</v>
      </c>
      <c r="K178" s="3">
        <v>22</v>
      </c>
      <c r="L178" s="3">
        <v>40</v>
      </c>
      <c r="M178" s="3">
        <f>K178*L178</f>
        <v>880</v>
      </c>
      <c r="N178" s="5">
        <v>0</v>
      </c>
      <c r="O178" s="5">
        <v>0</v>
      </c>
      <c r="P178" s="5">
        <f>0.738210935315612*M178</f>
        <v>649.62562307773851</v>
      </c>
      <c r="Q178" s="5" t="s">
        <v>17</v>
      </c>
      <c r="R178" s="5">
        <v>5.6208838194211914E-2</v>
      </c>
    </row>
    <row r="179" spans="1:18" ht="28.5" customHeight="1" x14ac:dyDescent="0.25">
      <c r="A179" s="4">
        <v>4.7158080781350602</v>
      </c>
      <c r="B179" s="4">
        <v>-74.055128879332102</v>
      </c>
      <c r="C179" s="5">
        <v>31</v>
      </c>
      <c r="D179" s="5">
        <v>37</v>
      </c>
      <c r="E179" s="3" t="s">
        <v>24</v>
      </c>
      <c r="F179" s="6" t="s">
        <v>446</v>
      </c>
      <c r="G179" s="3" t="s">
        <v>447</v>
      </c>
      <c r="H179" s="3">
        <v>2011</v>
      </c>
      <c r="I179" s="3">
        <v>7</v>
      </c>
      <c r="J179" s="5" t="s">
        <v>16</v>
      </c>
      <c r="K179" s="3">
        <v>17</v>
      </c>
      <c r="L179" s="3">
        <v>50</v>
      </c>
      <c r="M179" s="3">
        <f>K179*L179</f>
        <v>850</v>
      </c>
      <c r="N179" s="5">
        <v>0</v>
      </c>
      <c r="O179" s="5">
        <v>0</v>
      </c>
      <c r="P179" s="5">
        <f>0.738210935315612*M179</f>
        <v>627.47929501827025</v>
      </c>
      <c r="Q179" s="5" t="s">
        <v>17</v>
      </c>
      <c r="R179" s="5">
        <v>5.6208838194211914E-2</v>
      </c>
    </row>
    <row r="180" spans="1:18" ht="28.5" customHeight="1" x14ac:dyDescent="0.25">
      <c r="A180" s="4">
        <v>4.6210610000000001</v>
      </c>
      <c r="B180" s="4">
        <v>-74.189177999999998</v>
      </c>
      <c r="C180" s="5">
        <v>30</v>
      </c>
      <c r="D180" s="5">
        <v>24</v>
      </c>
      <c r="E180" s="9" t="s">
        <v>13</v>
      </c>
      <c r="F180" s="22" t="s">
        <v>162</v>
      </c>
      <c r="G180" s="3" t="s">
        <v>163</v>
      </c>
      <c r="H180" s="14">
        <v>2011</v>
      </c>
      <c r="I180" s="3">
        <v>5</v>
      </c>
      <c r="J180" s="14" t="s">
        <v>16</v>
      </c>
      <c r="K180" s="14">
        <v>20</v>
      </c>
      <c r="L180" s="14">
        <v>1</v>
      </c>
      <c r="M180" s="14">
        <f>K180*L180</f>
        <v>20</v>
      </c>
      <c r="N180" s="5">
        <f>0.565555287076649*M180</f>
        <v>11.31110574153298</v>
      </c>
      <c r="O180" s="14">
        <v>0</v>
      </c>
      <c r="P180" s="14">
        <v>0</v>
      </c>
      <c r="Q180" s="5" t="s">
        <v>10</v>
      </c>
      <c r="R180" s="5">
        <v>5.6208838194211914E-2</v>
      </c>
    </row>
    <row r="181" spans="1:18" ht="28.5" customHeight="1" x14ac:dyDescent="0.25">
      <c r="A181" s="4">
        <v>4.6303417724867302</v>
      </c>
      <c r="B181" s="4">
        <v>-74.066721555261395</v>
      </c>
      <c r="C181" s="5">
        <v>31</v>
      </c>
      <c r="D181" s="5">
        <v>38</v>
      </c>
      <c r="E181" s="3" t="s">
        <v>24</v>
      </c>
      <c r="F181" s="10" t="s">
        <v>446</v>
      </c>
      <c r="G181" s="3" t="s">
        <v>448</v>
      </c>
      <c r="H181" s="9">
        <v>2011</v>
      </c>
      <c r="I181" s="11">
        <v>7</v>
      </c>
      <c r="J181" s="11" t="s">
        <v>27</v>
      </c>
      <c r="K181" s="8"/>
      <c r="L181" s="8"/>
      <c r="M181" s="12">
        <v>1596.3194444444443</v>
      </c>
      <c r="N181" s="5">
        <v>0</v>
      </c>
      <c r="O181" s="5">
        <v>0</v>
      </c>
      <c r="P181" s="5">
        <v>0</v>
      </c>
      <c r="Q181" s="5" t="s">
        <v>28</v>
      </c>
      <c r="R181" s="5">
        <v>5.6208838194211914E-2</v>
      </c>
    </row>
    <row r="182" spans="1:18" ht="28.5" customHeight="1" x14ac:dyDescent="0.25">
      <c r="A182" s="4">
        <v>4.631831</v>
      </c>
      <c r="B182" s="4">
        <v>-74.075362999999996</v>
      </c>
      <c r="C182" s="5">
        <v>41</v>
      </c>
      <c r="D182" s="5">
        <v>39</v>
      </c>
      <c r="E182" s="3" t="s">
        <v>24</v>
      </c>
      <c r="F182" s="10" t="s">
        <v>449</v>
      </c>
      <c r="G182" s="3" t="s">
        <v>450</v>
      </c>
      <c r="H182" s="25">
        <v>2008</v>
      </c>
      <c r="I182" s="11">
        <v>7</v>
      </c>
      <c r="J182" s="11" t="s">
        <v>27</v>
      </c>
      <c r="K182" s="25"/>
      <c r="L182" s="25"/>
      <c r="M182" s="12">
        <v>1596.3194444444443</v>
      </c>
      <c r="N182" s="5">
        <v>0</v>
      </c>
      <c r="O182" s="5">
        <v>0</v>
      </c>
      <c r="P182" s="5">
        <v>0</v>
      </c>
      <c r="Q182" s="5" t="s">
        <v>28</v>
      </c>
      <c r="R182" s="5">
        <v>5.6208838194211914E-2</v>
      </c>
    </row>
    <row r="183" spans="1:18" ht="28.5" customHeight="1" x14ac:dyDescent="0.25">
      <c r="A183" s="4">
        <v>4.7111799999999997</v>
      </c>
      <c r="B183" s="4">
        <v>-74.140022000000002</v>
      </c>
      <c r="C183" s="5">
        <v>40</v>
      </c>
      <c r="D183" s="5">
        <v>29</v>
      </c>
      <c r="E183" s="3" t="s">
        <v>24</v>
      </c>
      <c r="F183" s="6" t="s">
        <v>55</v>
      </c>
      <c r="G183" s="3" t="s">
        <v>451</v>
      </c>
      <c r="H183" s="3">
        <v>2011</v>
      </c>
      <c r="I183" s="3">
        <v>6</v>
      </c>
      <c r="J183" s="5" t="s">
        <v>16</v>
      </c>
      <c r="K183" s="3">
        <v>20</v>
      </c>
      <c r="L183" s="3">
        <v>30</v>
      </c>
      <c r="M183" s="3">
        <f>K183*L183</f>
        <v>600</v>
      </c>
      <c r="N183" s="5">
        <v>0</v>
      </c>
      <c r="O183" s="5">
        <v>0</v>
      </c>
      <c r="P183" s="5">
        <f>0.738210935315612*M183</f>
        <v>442.92656118936719</v>
      </c>
      <c r="Q183" s="5" t="s">
        <v>17</v>
      </c>
      <c r="R183" s="5">
        <v>5.6208838194211914E-2</v>
      </c>
    </row>
    <row r="184" spans="1:18" ht="28.5" customHeight="1" x14ac:dyDescent="0.25">
      <c r="A184" s="4">
        <v>4.7223309629108803</v>
      </c>
      <c r="B184" s="4">
        <v>-74.092423547208995</v>
      </c>
      <c r="C184" s="5">
        <v>41</v>
      </c>
      <c r="D184" s="5">
        <v>35</v>
      </c>
      <c r="E184" s="3" t="s">
        <v>20</v>
      </c>
      <c r="F184" s="6" t="s">
        <v>55</v>
      </c>
      <c r="G184" s="3" t="s">
        <v>56</v>
      </c>
      <c r="H184" s="3">
        <v>2011</v>
      </c>
      <c r="I184" s="3">
        <v>7</v>
      </c>
      <c r="J184" s="5" t="s">
        <v>16</v>
      </c>
      <c r="K184" s="3">
        <v>15</v>
      </c>
      <c r="L184" s="3">
        <v>60</v>
      </c>
      <c r="M184" s="3">
        <f>K184*L184</f>
        <v>900</v>
      </c>
      <c r="N184" s="5">
        <f>0.565555287076649*M184</f>
        <v>508.99975836898415</v>
      </c>
      <c r="O184" s="5">
        <v>0</v>
      </c>
      <c r="P184" s="5">
        <v>0</v>
      </c>
      <c r="Q184" s="5" t="s">
        <v>10</v>
      </c>
      <c r="R184" s="5">
        <v>5.6208838194211914E-2</v>
      </c>
    </row>
    <row r="185" spans="1:18" ht="28.5" customHeight="1" x14ac:dyDescent="0.25">
      <c r="A185" s="4">
        <v>4.7573049999999997</v>
      </c>
      <c r="B185" s="4">
        <v>-74.105191000000005</v>
      </c>
      <c r="C185" s="5">
        <v>45</v>
      </c>
      <c r="D185" s="5">
        <v>33</v>
      </c>
      <c r="E185" s="3" t="s">
        <v>24</v>
      </c>
      <c r="F185" s="6" t="s">
        <v>452</v>
      </c>
      <c r="G185" s="3" t="s">
        <v>453</v>
      </c>
      <c r="H185" s="3">
        <v>2011</v>
      </c>
      <c r="I185" s="3">
        <v>7</v>
      </c>
      <c r="J185" s="5" t="s">
        <v>16</v>
      </c>
      <c r="K185" s="3">
        <v>20</v>
      </c>
      <c r="L185" s="3">
        <v>5</v>
      </c>
      <c r="M185" s="3">
        <f>K185*L185</f>
        <v>100</v>
      </c>
      <c r="N185" s="5">
        <v>0</v>
      </c>
      <c r="O185" s="5">
        <v>0</v>
      </c>
      <c r="P185" s="5">
        <f>0.738210935315612*M185</f>
        <v>73.821093531561203</v>
      </c>
      <c r="Q185" s="5" t="s">
        <v>17</v>
      </c>
      <c r="R185" s="5">
        <v>5.6208838194211914E-2</v>
      </c>
    </row>
    <row r="186" spans="1:18" ht="28.5" customHeight="1" x14ac:dyDescent="0.25">
      <c r="A186" s="4">
        <v>4.6026819999999997</v>
      </c>
      <c r="B186" s="4">
        <v>-74.111896999999999</v>
      </c>
      <c r="C186" s="5">
        <v>28</v>
      </c>
      <c r="D186" s="5">
        <v>33</v>
      </c>
      <c r="E186" s="3" t="s">
        <v>24</v>
      </c>
      <c r="F186" s="10" t="s">
        <v>454</v>
      </c>
      <c r="G186" s="3" t="s">
        <v>455</v>
      </c>
      <c r="H186" s="11">
        <v>2008</v>
      </c>
      <c r="I186" s="11">
        <v>7</v>
      </c>
      <c r="J186" s="11" t="s">
        <v>27</v>
      </c>
      <c r="K186" s="11"/>
      <c r="L186" s="11"/>
      <c r="M186" s="12">
        <v>1596.3194444444443</v>
      </c>
      <c r="N186" s="5">
        <v>0</v>
      </c>
      <c r="O186" s="5">
        <v>0</v>
      </c>
      <c r="P186" s="5">
        <v>0</v>
      </c>
      <c r="Q186" s="5" t="s">
        <v>28</v>
      </c>
      <c r="R186" s="5">
        <v>5.6208838194211914E-2</v>
      </c>
    </row>
    <row r="187" spans="1:18" ht="28.5" customHeight="1" x14ac:dyDescent="0.25">
      <c r="A187" s="4">
        <v>4.5872222222222216</v>
      </c>
      <c r="B187" s="4">
        <v>-74.082966666666664</v>
      </c>
      <c r="C187" s="5">
        <v>26</v>
      </c>
      <c r="D187" s="5">
        <v>36</v>
      </c>
      <c r="E187" s="3" t="s">
        <v>24</v>
      </c>
      <c r="F187" s="6" t="s">
        <v>99</v>
      </c>
      <c r="G187" s="3" t="s">
        <v>100</v>
      </c>
      <c r="H187" s="3">
        <v>2013</v>
      </c>
      <c r="I187" s="3">
        <v>7</v>
      </c>
      <c r="J187" s="5" t="s">
        <v>16</v>
      </c>
      <c r="K187" s="3">
        <v>12</v>
      </c>
      <c r="L187" s="3">
        <v>40</v>
      </c>
      <c r="M187" s="3">
        <f>K187*L187</f>
        <v>480</v>
      </c>
      <c r="N187" s="5">
        <f>0.565555287076649*M187</f>
        <v>271.46653779679156</v>
      </c>
      <c r="O187" s="5">
        <v>0</v>
      </c>
      <c r="P187" s="5">
        <v>0</v>
      </c>
      <c r="Q187" s="5" t="s">
        <v>10</v>
      </c>
      <c r="R187" s="5">
        <v>5.6208838194211914E-2</v>
      </c>
    </row>
    <row r="188" spans="1:18" ht="28.5" customHeight="1" x14ac:dyDescent="0.25">
      <c r="A188" s="4">
        <v>4.6586525841927502</v>
      </c>
      <c r="B188" s="4">
        <v>-74.077589563808104</v>
      </c>
      <c r="C188" s="5">
        <v>34</v>
      </c>
      <c r="D188" s="5">
        <v>36</v>
      </c>
      <c r="E188" s="3" t="s">
        <v>24</v>
      </c>
      <c r="F188" s="10" t="s">
        <v>456</v>
      </c>
      <c r="G188" s="3" t="s">
        <v>457</v>
      </c>
      <c r="H188" s="11">
        <v>2009</v>
      </c>
      <c r="I188" s="11">
        <v>7</v>
      </c>
      <c r="J188" s="11" t="s">
        <v>16</v>
      </c>
      <c r="K188" s="11"/>
      <c r="L188" s="11"/>
      <c r="M188" s="12">
        <v>728.72969187679973</v>
      </c>
      <c r="N188" s="5">
        <v>0</v>
      </c>
      <c r="O188" s="5">
        <v>0</v>
      </c>
      <c r="P188" s="5">
        <v>0</v>
      </c>
      <c r="Q188" s="5" t="s">
        <v>23</v>
      </c>
      <c r="R188" s="5">
        <v>5.6208838194211914E-2</v>
      </c>
    </row>
    <row r="189" spans="1:18" ht="28.5" customHeight="1" x14ac:dyDescent="0.25">
      <c r="A189" s="4">
        <v>4.6595180000000003</v>
      </c>
      <c r="B189" s="4">
        <v>-74.069563000000002</v>
      </c>
      <c r="C189" s="5">
        <v>34</v>
      </c>
      <c r="D189" s="5">
        <v>37</v>
      </c>
      <c r="E189" s="9" t="s">
        <v>13</v>
      </c>
      <c r="F189" s="6" t="s">
        <v>458</v>
      </c>
      <c r="G189" s="3" t="s">
        <v>459</v>
      </c>
      <c r="H189" s="3">
        <v>2011</v>
      </c>
      <c r="I189" s="3">
        <v>7</v>
      </c>
      <c r="J189" s="5" t="s">
        <v>16</v>
      </c>
      <c r="K189" s="3">
        <v>22</v>
      </c>
      <c r="L189" s="3">
        <v>15</v>
      </c>
      <c r="M189" s="3">
        <f>K189*L189</f>
        <v>330</v>
      </c>
      <c r="N189" s="5">
        <v>0</v>
      </c>
      <c r="O189" s="5">
        <v>0</v>
      </c>
      <c r="P189" s="5">
        <f>0.738210935315612*M189</f>
        <v>243.60960865415197</v>
      </c>
      <c r="Q189" s="5" t="s">
        <v>17</v>
      </c>
      <c r="R189" s="5">
        <v>5.6208838194211914E-2</v>
      </c>
    </row>
    <row r="190" spans="1:18" ht="28.5" customHeight="1" x14ac:dyDescent="0.25">
      <c r="A190" s="4">
        <v>4.6706589192455796</v>
      </c>
      <c r="B190" s="4">
        <v>-74.100909505806399</v>
      </c>
      <c r="C190" s="5">
        <v>36</v>
      </c>
      <c r="D190" s="5">
        <v>34</v>
      </c>
      <c r="E190" s="8" t="s">
        <v>13</v>
      </c>
      <c r="F190" s="6" t="s">
        <v>1601</v>
      </c>
      <c r="G190" s="3" t="s">
        <v>460</v>
      </c>
      <c r="H190" s="3">
        <v>2011</v>
      </c>
      <c r="I190" s="3">
        <v>7</v>
      </c>
      <c r="J190" s="5" t="s">
        <v>16</v>
      </c>
      <c r="K190" s="3">
        <v>25</v>
      </c>
      <c r="L190" s="3">
        <v>40</v>
      </c>
      <c r="M190" s="3">
        <f>K190*L190</f>
        <v>1000</v>
      </c>
      <c r="N190" s="5">
        <v>0</v>
      </c>
      <c r="O190" s="5">
        <v>0</v>
      </c>
      <c r="P190" s="5">
        <f>0.738210935315612*M190</f>
        <v>738.21093531561201</v>
      </c>
      <c r="Q190" s="5" t="s">
        <v>17</v>
      </c>
      <c r="R190" s="5">
        <v>5.6208838194211914E-2</v>
      </c>
    </row>
    <row r="191" spans="1:18" ht="28.5" customHeight="1" x14ac:dyDescent="0.25">
      <c r="A191" s="4">
        <v>4.6137930000000003</v>
      </c>
      <c r="B191" s="4">
        <v>-74.214799999999997</v>
      </c>
      <c r="C191" s="5">
        <v>29</v>
      </c>
      <c r="D191" s="5">
        <v>21</v>
      </c>
      <c r="E191" s="9" t="s">
        <v>20</v>
      </c>
      <c r="F191" s="6" t="s">
        <v>461</v>
      </c>
      <c r="G191" s="3" t="s">
        <v>462</v>
      </c>
      <c r="H191" s="14">
        <v>2011</v>
      </c>
      <c r="I191" s="3">
        <v>5</v>
      </c>
      <c r="J191" s="5" t="s">
        <v>16</v>
      </c>
      <c r="K191" s="3">
        <v>15</v>
      </c>
      <c r="L191" s="3">
        <v>1</v>
      </c>
      <c r="M191" s="3">
        <f>K191*L191</f>
        <v>15</v>
      </c>
      <c r="N191" s="5">
        <v>0</v>
      </c>
      <c r="O191" s="5">
        <v>0</v>
      </c>
      <c r="P191" s="5">
        <v>0</v>
      </c>
      <c r="Q191" s="5" t="s">
        <v>23</v>
      </c>
      <c r="R191" s="5">
        <v>5.6208838194211914E-2</v>
      </c>
    </row>
    <row r="192" spans="1:18" ht="28.5" customHeight="1" x14ac:dyDescent="0.25">
      <c r="A192" s="4">
        <v>4.6654472222222223</v>
      </c>
      <c r="B192" s="4">
        <v>-74.127069444444444</v>
      </c>
      <c r="C192" s="5">
        <v>35</v>
      </c>
      <c r="D192" s="5">
        <v>31</v>
      </c>
      <c r="E192" s="3" t="s">
        <v>20</v>
      </c>
      <c r="F192" s="6" t="s">
        <v>1601</v>
      </c>
      <c r="G192" s="3" t="s">
        <v>57</v>
      </c>
      <c r="H192" s="3">
        <v>2011</v>
      </c>
      <c r="I192" s="3">
        <v>7</v>
      </c>
      <c r="J192" s="5" t="s">
        <v>16</v>
      </c>
      <c r="K192" s="3">
        <v>15</v>
      </c>
      <c r="L192" s="3">
        <v>60</v>
      </c>
      <c r="M192" s="3">
        <f>K192*L192</f>
        <v>900</v>
      </c>
      <c r="N192" s="5">
        <f>0.565555287076649*M192</f>
        <v>508.99975836898415</v>
      </c>
      <c r="O192" s="5">
        <v>0</v>
      </c>
      <c r="P192" s="5">
        <v>0</v>
      </c>
      <c r="Q192" s="5" t="s">
        <v>10</v>
      </c>
      <c r="R192" s="5">
        <v>5.6208838194211914E-2</v>
      </c>
    </row>
    <row r="193" spans="1:18" ht="28.5" customHeight="1" x14ac:dyDescent="0.25">
      <c r="A193" s="4">
        <v>4.6740750000000002</v>
      </c>
      <c r="B193" s="4">
        <v>-74.082925000000003</v>
      </c>
      <c r="C193" s="5">
        <v>36</v>
      </c>
      <c r="D193" s="5">
        <v>36</v>
      </c>
      <c r="E193" s="3" t="s">
        <v>24</v>
      </c>
      <c r="F193" s="10" t="s">
        <v>1601</v>
      </c>
      <c r="G193" s="3" t="s">
        <v>463</v>
      </c>
      <c r="H193" s="3">
        <v>2011</v>
      </c>
      <c r="I193" s="19">
        <v>7</v>
      </c>
      <c r="J193" s="19" t="s">
        <v>16</v>
      </c>
      <c r="K193" s="19"/>
      <c r="L193" s="19"/>
      <c r="M193" s="12">
        <v>728.72969187679973</v>
      </c>
      <c r="N193" s="5">
        <v>0</v>
      </c>
      <c r="O193" s="5">
        <v>0</v>
      </c>
      <c r="P193" s="5">
        <v>0</v>
      </c>
      <c r="Q193" s="5" t="s">
        <v>23</v>
      </c>
      <c r="R193" s="5">
        <v>5.6208838194211914E-2</v>
      </c>
    </row>
    <row r="194" spans="1:18" ht="28.5" customHeight="1" x14ac:dyDescent="0.25">
      <c r="A194" s="4">
        <v>4.6364638888888887</v>
      </c>
      <c r="B194" s="4">
        <v>-74.164647222222229</v>
      </c>
      <c r="C194" s="5">
        <v>32</v>
      </c>
      <c r="D194" s="5">
        <v>27</v>
      </c>
      <c r="E194" s="9" t="s">
        <v>13</v>
      </c>
      <c r="F194" s="6" t="s">
        <v>464</v>
      </c>
      <c r="G194" s="3" t="s">
        <v>465</v>
      </c>
      <c r="H194" s="3">
        <v>2011</v>
      </c>
      <c r="I194" s="3">
        <v>7</v>
      </c>
      <c r="J194" s="5" t="s">
        <v>16</v>
      </c>
      <c r="K194" s="3">
        <v>22</v>
      </c>
      <c r="L194" s="3">
        <v>30</v>
      </c>
      <c r="M194" s="3">
        <f t="shared" ref="M194:M202" si="2">K194*L194</f>
        <v>660</v>
      </c>
      <c r="N194" s="5">
        <v>0</v>
      </c>
      <c r="O194" s="5">
        <v>0</v>
      </c>
      <c r="P194" s="5">
        <f>0.738210935315612*M194</f>
        <v>487.21921730830394</v>
      </c>
      <c r="Q194" s="5" t="s">
        <v>17</v>
      </c>
      <c r="R194" s="5">
        <v>5.6208838194211914E-2</v>
      </c>
    </row>
    <row r="195" spans="1:18" ht="28.5" customHeight="1" x14ac:dyDescent="0.25">
      <c r="A195" s="4">
        <v>4.5815438245000601</v>
      </c>
      <c r="B195" s="4">
        <v>-74.102516969572093</v>
      </c>
      <c r="C195" s="5">
        <v>26</v>
      </c>
      <c r="D195" s="5">
        <v>34</v>
      </c>
      <c r="E195" s="9" t="s">
        <v>13</v>
      </c>
      <c r="F195" s="6" t="s">
        <v>466</v>
      </c>
      <c r="G195" s="3" t="s">
        <v>467</v>
      </c>
      <c r="H195" s="3">
        <v>2011</v>
      </c>
      <c r="I195" s="3">
        <v>7</v>
      </c>
      <c r="J195" s="5" t="s">
        <v>16</v>
      </c>
      <c r="K195" s="3">
        <v>20</v>
      </c>
      <c r="L195" s="3">
        <v>20</v>
      </c>
      <c r="M195" s="3">
        <f t="shared" si="2"/>
        <v>400</v>
      </c>
      <c r="N195" s="5">
        <v>0</v>
      </c>
      <c r="O195" s="5">
        <v>0</v>
      </c>
      <c r="P195" s="5">
        <f>0.738210935315612*M195</f>
        <v>295.28437412624481</v>
      </c>
      <c r="Q195" s="5" t="s">
        <v>17</v>
      </c>
      <c r="R195" s="5">
        <v>5.6208838194211914E-2</v>
      </c>
    </row>
    <row r="196" spans="1:18" ht="28.5" customHeight="1" x14ac:dyDescent="0.25">
      <c r="A196" s="4">
        <v>4.6289850000000001</v>
      </c>
      <c r="B196" s="4">
        <v>-74.170375000000007</v>
      </c>
      <c r="C196" s="5">
        <v>31</v>
      </c>
      <c r="D196" s="5">
        <v>26</v>
      </c>
      <c r="E196" s="3" t="s">
        <v>24</v>
      </c>
      <c r="F196" s="6" t="s">
        <v>468</v>
      </c>
      <c r="G196" s="3" t="s">
        <v>469</v>
      </c>
      <c r="H196" s="3">
        <v>2011</v>
      </c>
      <c r="I196" s="3">
        <v>7</v>
      </c>
      <c r="J196" s="5" t="s">
        <v>16</v>
      </c>
      <c r="K196" s="3">
        <v>17</v>
      </c>
      <c r="L196" s="3">
        <v>25</v>
      </c>
      <c r="M196" s="3">
        <f t="shared" si="2"/>
        <v>425</v>
      </c>
      <c r="N196" s="5">
        <v>0</v>
      </c>
      <c r="O196" s="5">
        <v>0</v>
      </c>
      <c r="P196" s="5">
        <f>0.738210935315612*M196</f>
        <v>313.73964750913512</v>
      </c>
      <c r="Q196" s="5" t="s">
        <v>17</v>
      </c>
      <c r="R196" s="5">
        <v>5.6208838194211914E-2</v>
      </c>
    </row>
    <row r="197" spans="1:18" ht="28.5" customHeight="1" x14ac:dyDescent="0.25">
      <c r="A197" s="4">
        <v>4.6364867413892403</v>
      </c>
      <c r="B197" s="4">
        <v>-74.145701545747002</v>
      </c>
      <c r="C197" s="5">
        <v>32</v>
      </c>
      <c r="D197" s="5">
        <v>29</v>
      </c>
      <c r="E197" s="3" t="s">
        <v>24</v>
      </c>
      <c r="F197" s="6" t="s">
        <v>472</v>
      </c>
      <c r="G197" s="3" t="s">
        <v>473</v>
      </c>
      <c r="H197" s="3">
        <v>2011</v>
      </c>
      <c r="I197" s="3">
        <v>7</v>
      </c>
      <c r="J197" s="5" t="s">
        <v>16</v>
      </c>
      <c r="K197" s="3">
        <v>22</v>
      </c>
      <c r="L197" s="3">
        <v>20</v>
      </c>
      <c r="M197" s="3">
        <f t="shared" si="2"/>
        <v>440</v>
      </c>
      <c r="N197" s="5">
        <v>0</v>
      </c>
      <c r="O197" s="5">
        <v>0</v>
      </c>
      <c r="P197" s="5">
        <f>0.738210935315612*M197</f>
        <v>324.81281153886925</v>
      </c>
      <c r="Q197" s="5" t="s">
        <v>17</v>
      </c>
      <c r="R197" s="5">
        <v>5.6208838194211914E-2</v>
      </c>
    </row>
    <row r="198" spans="1:18" ht="28.5" customHeight="1" x14ac:dyDescent="0.25">
      <c r="A198" s="4">
        <v>4.6319739999999996</v>
      </c>
      <c r="B198" s="4">
        <v>-74.203547</v>
      </c>
      <c r="C198" s="5">
        <v>31</v>
      </c>
      <c r="D198" s="5">
        <v>22</v>
      </c>
      <c r="E198" s="3" t="s">
        <v>24</v>
      </c>
      <c r="F198" s="6" t="s">
        <v>474</v>
      </c>
      <c r="G198" s="3" t="s">
        <v>475</v>
      </c>
      <c r="H198" s="3">
        <v>2011</v>
      </c>
      <c r="I198" s="3">
        <v>6</v>
      </c>
      <c r="J198" s="5" t="s">
        <v>16</v>
      </c>
      <c r="K198" s="3">
        <v>22</v>
      </c>
      <c r="L198" s="3">
        <v>24</v>
      </c>
      <c r="M198" s="3">
        <f t="shared" si="2"/>
        <v>528</v>
      </c>
      <c r="N198" s="5">
        <v>0</v>
      </c>
      <c r="O198" s="5">
        <v>0</v>
      </c>
      <c r="P198" s="5">
        <f>0.738210935315612*M198</f>
        <v>389.77537384664311</v>
      </c>
      <c r="Q198" s="5" t="s">
        <v>17</v>
      </c>
      <c r="R198" s="5">
        <v>5.6208838194211914E-2</v>
      </c>
    </row>
    <row r="199" spans="1:18" ht="28.5" customHeight="1" x14ac:dyDescent="0.25">
      <c r="A199" s="4">
        <v>4.6686737588075697</v>
      </c>
      <c r="B199" s="4">
        <v>-74.123496781795296</v>
      </c>
      <c r="C199" s="5">
        <v>35</v>
      </c>
      <c r="D199" s="5">
        <v>31</v>
      </c>
      <c r="E199" s="3" t="s">
        <v>24</v>
      </c>
      <c r="F199" s="6" t="s">
        <v>37</v>
      </c>
      <c r="G199" s="3" t="s">
        <v>38</v>
      </c>
      <c r="H199" s="3">
        <v>2011</v>
      </c>
      <c r="I199" s="3">
        <v>7</v>
      </c>
      <c r="J199" s="5" t="s">
        <v>16</v>
      </c>
      <c r="K199" s="3">
        <v>25</v>
      </c>
      <c r="L199" s="3">
        <v>60</v>
      </c>
      <c r="M199" s="3">
        <f t="shared" si="2"/>
        <v>1500</v>
      </c>
      <c r="N199" s="5">
        <f>0.565555287076649*M199</f>
        <v>848.33293061497352</v>
      </c>
      <c r="O199" s="5">
        <v>0</v>
      </c>
      <c r="P199" s="5">
        <v>0</v>
      </c>
      <c r="Q199" s="5" t="s">
        <v>10</v>
      </c>
      <c r="R199" s="5">
        <v>5.6208838194211914E-2</v>
      </c>
    </row>
    <row r="200" spans="1:18" ht="28.5" customHeight="1" x14ac:dyDescent="0.25">
      <c r="A200" s="4">
        <v>4.5788687956452403</v>
      </c>
      <c r="B200" s="4">
        <v>-74.086527913173597</v>
      </c>
      <c r="C200" s="5">
        <v>25</v>
      </c>
      <c r="D200" s="5">
        <v>35</v>
      </c>
      <c r="E200" s="14" t="s">
        <v>20</v>
      </c>
      <c r="F200" s="6" t="s">
        <v>77</v>
      </c>
      <c r="G200" s="3" t="s">
        <v>78</v>
      </c>
      <c r="H200" s="3">
        <v>2011</v>
      </c>
      <c r="I200" s="3">
        <v>7</v>
      </c>
      <c r="J200" s="5" t="s">
        <v>16</v>
      </c>
      <c r="K200" s="3">
        <v>20</v>
      </c>
      <c r="L200" s="3">
        <v>30</v>
      </c>
      <c r="M200" s="3">
        <f t="shared" si="2"/>
        <v>600</v>
      </c>
      <c r="N200" s="5">
        <f>0.565555287076649*M200</f>
        <v>339.33317224598943</v>
      </c>
      <c r="O200" s="5">
        <v>0</v>
      </c>
      <c r="P200" s="5">
        <v>0</v>
      </c>
      <c r="Q200" s="5" t="s">
        <v>10</v>
      </c>
      <c r="R200" s="5">
        <v>5.6208838194211914E-2</v>
      </c>
    </row>
    <row r="201" spans="1:18" ht="28.5" customHeight="1" x14ac:dyDescent="0.25">
      <c r="A201" s="4">
        <v>4.5973959448122903</v>
      </c>
      <c r="B201" s="4">
        <v>-74.075878494841106</v>
      </c>
      <c r="C201" s="5">
        <v>27</v>
      </c>
      <c r="D201" s="5">
        <v>37</v>
      </c>
      <c r="E201" s="3" t="s">
        <v>24</v>
      </c>
      <c r="F201" s="6" t="s">
        <v>77</v>
      </c>
      <c r="G201" s="3" t="s">
        <v>476</v>
      </c>
      <c r="H201" s="3">
        <v>2011</v>
      </c>
      <c r="I201" s="3">
        <v>7</v>
      </c>
      <c r="J201" s="5" t="s">
        <v>16</v>
      </c>
      <c r="K201" s="3">
        <v>25</v>
      </c>
      <c r="L201" s="3">
        <v>90</v>
      </c>
      <c r="M201" s="3">
        <f t="shared" si="2"/>
        <v>2250</v>
      </c>
      <c r="N201" s="5">
        <v>0</v>
      </c>
      <c r="O201" s="5">
        <v>0</v>
      </c>
      <c r="P201" s="5">
        <f>0.738210935315612*M201</f>
        <v>1660.974604460127</v>
      </c>
      <c r="Q201" s="5" t="s">
        <v>17</v>
      </c>
      <c r="R201" s="5">
        <v>5.6208838194211914E-2</v>
      </c>
    </row>
    <row r="202" spans="1:18" ht="28.5" customHeight="1" x14ac:dyDescent="0.25">
      <c r="A202" s="4">
        <v>4.6319470000000003</v>
      </c>
      <c r="B202" s="4">
        <v>-74.203687000000002</v>
      </c>
      <c r="C202" s="5">
        <v>31</v>
      </c>
      <c r="D202" s="5">
        <v>22</v>
      </c>
      <c r="E202" s="9" t="s">
        <v>20</v>
      </c>
      <c r="F202" s="6" t="s">
        <v>477</v>
      </c>
      <c r="G202" s="3" t="s">
        <v>478</v>
      </c>
      <c r="H202" s="3">
        <v>2011</v>
      </c>
      <c r="I202" s="3">
        <v>5</v>
      </c>
      <c r="J202" s="5" t="s">
        <v>16</v>
      </c>
      <c r="K202" s="3">
        <v>20</v>
      </c>
      <c r="L202" s="3">
        <v>1</v>
      </c>
      <c r="M202" s="3">
        <f t="shared" si="2"/>
        <v>20</v>
      </c>
      <c r="N202" s="5">
        <v>0</v>
      </c>
      <c r="O202" s="5">
        <v>0</v>
      </c>
      <c r="P202" s="5">
        <v>0</v>
      </c>
      <c r="Q202" s="5" t="s">
        <v>23</v>
      </c>
      <c r="R202" s="5">
        <v>5.6208838194211914E-2</v>
      </c>
    </row>
    <row r="203" spans="1:18" ht="28.5" customHeight="1" x14ac:dyDescent="0.25">
      <c r="A203" s="4">
        <v>4.6055296232750704</v>
      </c>
      <c r="B203" s="4">
        <v>-74.075065976957603</v>
      </c>
      <c r="C203" s="5">
        <v>28</v>
      </c>
      <c r="D203" s="5">
        <v>37</v>
      </c>
      <c r="E203" s="3" t="s">
        <v>24</v>
      </c>
      <c r="F203" s="10" t="s">
        <v>479</v>
      </c>
      <c r="G203" s="3" t="s">
        <v>480</v>
      </c>
      <c r="H203" s="18">
        <v>2010</v>
      </c>
      <c r="I203" s="11">
        <v>7</v>
      </c>
      <c r="J203" s="11" t="s">
        <v>151</v>
      </c>
      <c r="K203" s="11"/>
      <c r="L203" s="11"/>
      <c r="M203" s="12">
        <v>1383.3333333333333</v>
      </c>
      <c r="N203" s="5">
        <v>0</v>
      </c>
      <c r="O203" s="5">
        <v>0</v>
      </c>
      <c r="P203" s="5">
        <v>0</v>
      </c>
      <c r="Q203" s="5" t="s">
        <v>152</v>
      </c>
      <c r="R203" s="5">
        <v>5.6208838194211914E-2</v>
      </c>
    </row>
    <row r="204" spans="1:18" ht="28.5" customHeight="1" x14ac:dyDescent="0.25">
      <c r="A204" s="4">
        <v>4.6398050622689002</v>
      </c>
      <c r="B204" s="4">
        <v>-74.141132863748894</v>
      </c>
      <c r="C204" s="5">
        <v>32</v>
      </c>
      <c r="D204" s="5">
        <v>29</v>
      </c>
      <c r="E204" s="3" t="s">
        <v>20</v>
      </c>
      <c r="F204" s="6" t="s">
        <v>41</v>
      </c>
      <c r="G204" s="3" t="s">
        <v>42</v>
      </c>
      <c r="H204" s="3">
        <v>2011</v>
      </c>
      <c r="I204" s="3">
        <v>7</v>
      </c>
      <c r="J204" s="5" t="s">
        <v>16</v>
      </c>
      <c r="K204" s="3">
        <v>20</v>
      </c>
      <c r="L204" s="3">
        <v>65</v>
      </c>
      <c r="M204" s="3">
        <f>K204*L204</f>
        <v>1300</v>
      </c>
      <c r="N204" s="5">
        <f>0.565555287076649*M204</f>
        <v>735.22187319964371</v>
      </c>
      <c r="O204" s="5">
        <v>0</v>
      </c>
      <c r="P204" s="5">
        <v>0</v>
      </c>
      <c r="Q204" s="5" t="s">
        <v>10</v>
      </c>
      <c r="R204" s="5">
        <v>5.6208838194211914E-2</v>
      </c>
    </row>
    <row r="205" spans="1:18" ht="28.5" customHeight="1" x14ac:dyDescent="0.25">
      <c r="A205" s="4">
        <v>4.6242080000000003</v>
      </c>
      <c r="B205" s="4">
        <v>-74.205860999999999</v>
      </c>
      <c r="C205" s="5">
        <v>30</v>
      </c>
      <c r="D205" s="5">
        <v>22</v>
      </c>
      <c r="E205" s="3" t="s">
        <v>24</v>
      </c>
      <c r="F205" s="6" t="s">
        <v>481</v>
      </c>
      <c r="G205" s="3" t="s">
        <v>482</v>
      </c>
      <c r="H205" s="3">
        <v>2013</v>
      </c>
      <c r="I205" s="3">
        <v>7</v>
      </c>
      <c r="J205" s="5" t="s">
        <v>16</v>
      </c>
      <c r="K205" s="3">
        <v>20</v>
      </c>
      <c r="L205" s="3">
        <v>15</v>
      </c>
      <c r="M205" s="3">
        <f>K205*L205</f>
        <v>300</v>
      </c>
      <c r="N205" s="5">
        <v>0</v>
      </c>
      <c r="O205" s="5">
        <v>0</v>
      </c>
      <c r="P205" s="5">
        <f>0.738210935315612*M205</f>
        <v>221.4632805946836</v>
      </c>
      <c r="Q205" s="5" t="s">
        <v>17</v>
      </c>
      <c r="R205" s="5">
        <v>5.6208838194211914E-2</v>
      </c>
    </row>
    <row r="206" spans="1:18" ht="28.5" customHeight="1" x14ac:dyDescent="0.25">
      <c r="A206" s="4">
        <v>4.6398050622689002</v>
      </c>
      <c r="B206" s="4">
        <v>-74.141132863748894</v>
      </c>
      <c r="C206" s="5">
        <v>32</v>
      </c>
      <c r="D206" s="5">
        <v>29</v>
      </c>
      <c r="E206" s="3" t="s">
        <v>13</v>
      </c>
      <c r="F206" s="10" t="s">
        <v>483</v>
      </c>
      <c r="G206" s="3" t="s">
        <v>484</v>
      </c>
      <c r="H206" s="11">
        <v>2009</v>
      </c>
      <c r="I206" s="11">
        <v>7</v>
      </c>
      <c r="J206" s="11" t="s">
        <v>16</v>
      </c>
      <c r="K206" s="11"/>
      <c r="L206" s="11"/>
      <c r="M206" s="12">
        <v>728.72969187679973</v>
      </c>
      <c r="N206" s="5">
        <v>0</v>
      </c>
      <c r="O206" s="5">
        <v>0</v>
      </c>
      <c r="P206" s="5">
        <v>0</v>
      </c>
      <c r="Q206" s="5" t="s">
        <v>23</v>
      </c>
      <c r="R206" s="5">
        <v>5.6208838194211914E-2</v>
      </c>
    </row>
    <row r="207" spans="1:18" ht="28.5" customHeight="1" x14ac:dyDescent="0.25">
      <c r="A207" s="4">
        <v>4.536734</v>
      </c>
      <c r="B207" s="4">
        <v>-74.138817000000003</v>
      </c>
      <c r="C207" s="33">
        <v>21</v>
      </c>
      <c r="D207" s="33">
        <v>30</v>
      </c>
      <c r="E207" s="9" t="s">
        <v>13</v>
      </c>
      <c r="F207" s="22" t="s">
        <v>485</v>
      </c>
      <c r="G207" s="3" t="s">
        <v>486</v>
      </c>
      <c r="H207" s="14">
        <v>2011</v>
      </c>
      <c r="I207" s="3">
        <v>7</v>
      </c>
      <c r="J207" s="14" t="s">
        <v>16</v>
      </c>
      <c r="K207" s="14">
        <v>25</v>
      </c>
      <c r="L207" s="14">
        <v>100</v>
      </c>
      <c r="M207" s="14">
        <f>K207*L207</f>
        <v>2500</v>
      </c>
      <c r="N207" s="14">
        <v>0</v>
      </c>
      <c r="O207" s="14">
        <v>0</v>
      </c>
      <c r="P207" s="5">
        <f>0.738210935315612*M207</f>
        <v>1845.52733828903</v>
      </c>
      <c r="Q207" s="5" t="s">
        <v>17</v>
      </c>
      <c r="R207" s="5">
        <v>5.6208838194211914E-2</v>
      </c>
    </row>
    <row r="208" spans="1:18" ht="28.5" customHeight="1" x14ac:dyDescent="0.25">
      <c r="A208" s="4">
        <v>4.7107605608263796</v>
      </c>
      <c r="B208" s="4">
        <v>-74.104489071665</v>
      </c>
      <c r="C208" s="5">
        <v>40</v>
      </c>
      <c r="D208" s="5">
        <v>33</v>
      </c>
      <c r="E208" s="9" t="s">
        <v>13</v>
      </c>
      <c r="F208" s="6" t="s">
        <v>487</v>
      </c>
      <c r="G208" s="3" t="s">
        <v>488</v>
      </c>
      <c r="H208" s="3">
        <v>2011</v>
      </c>
      <c r="I208" s="3">
        <v>7</v>
      </c>
      <c r="J208" s="5" t="s">
        <v>16</v>
      </c>
      <c r="K208" s="3">
        <v>20</v>
      </c>
      <c r="L208" s="3">
        <v>40</v>
      </c>
      <c r="M208" s="3">
        <f>K208*L208</f>
        <v>800</v>
      </c>
      <c r="N208" s="5">
        <v>0</v>
      </c>
      <c r="O208" s="5">
        <v>0</v>
      </c>
      <c r="P208" s="5">
        <f>0.738210935315612*M208</f>
        <v>590.56874825248963</v>
      </c>
      <c r="Q208" s="5" t="s">
        <v>17</v>
      </c>
      <c r="R208" s="5">
        <v>5.6208838194211914E-2</v>
      </c>
    </row>
    <row r="209" spans="1:18" ht="28.5" customHeight="1" x14ac:dyDescent="0.25">
      <c r="A209" s="4">
        <v>4.7551328265202102</v>
      </c>
      <c r="B209" s="4">
        <v>-74.080258718295099</v>
      </c>
      <c r="C209" s="5">
        <v>45</v>
      </c>
      <c r="D209" s="5">
        <v>36</v>
      </c>
      <c r="E209" s="3" t="s">
        <v>24</v>
      </c>
      <c r="F209" s="10" t="s">
        <v>489</v>
      </c>
      <c r="G209" s="3" t="s">
        <v>490</v>
      </c>
      <c r="H209" s="3">
        <v>2010</v>
      </c>
      <c r="I209" s="11">
        <v>7</v>
      </c>
      <c r="J209" s="11" t="s">
        <v>16</v>
      </c>
      <c r="K209" s="11"/>
      <c r="L209" s="11"/>
      <c r="M209" s="12">
        <v>728.72969187679973</v>
      </c>
      <c r="N209" s="5">
        <v>0</v>
      </c>
      <c r="O209" s="5">
        <v>0</v>
      </c>
      <c r="P209" s="5">
        <v>0</v>
      </c>
      <c r="Q209" s="5" t="s">
        <v>23</v>
      </c>
      <c r="R209" s="5">
        <v>5.6208838194211914E-2</v>
      </c>
    </row>
    <row r="210" spans="1:18" ht="28.5" customHeight="1" x14ac:dyDescent="0.25">
      <c r="A210" s="4">
        <v>4.6124210000000003</v>
      </c>
      <c r="B210" s="4">
        <v>-74.206164000000001</v>
      </c>
      <c r="C210" s="5">
        <v>29</v>
      </c>
      <c r="D210" s="5">
        <v>22</v>
      </c>
      <c r="E210" s="3" t="s">
        <v>24</v>
      </c>
      <c r="F210" s="6" t="s">
        <v>491</v>
      </c>
      <c r="G210" s="3" t="s">
        <v>492</v>
      </c>
      <c r="H210" s="14">
        <v>2011</v>
      </c>
      <c r="I210" s="3">
        <v>7</v>
      </c>
      <c r="J210" s="5" t="s">
        <v>16</v>
      </c>
      <c r="K210" s="3">
        <v>20</v>
      </c>
      <c r="L210" s="3">
        <v>45</v>
      </c>
      <c r="M210" s="3">
        <f>K210*L210</f>
        <v>900</v>
      </c>
      <c r="N210" s="5">
        <v>0</v>
      </c>
      <c r="O210" s="5">
        <v>0</v>
      </c>
      <c r="P210" s="5">
        <f>0.738210935315612*M210</f>
        <v>664.38984178405076</v>
      </c>
      <c r="Q210" s="5" t="s">
        <v>17</v>
      </c>
      <c r="R210" s="5">
        <v>5.6208838194211914E-2</v>
      </c>
    </row>
    <row r="211" spans="1:18" ht="28.5" customHeight="1" x14ac:dyDescent="0.25">
      <c r="A211" s="4">
        <v>4.6397999999999993</v>
      </c>
      <c r="B211" s="4">
        <v>-74.167241666666669</v>
      </c>
      <c r="C211" s="5">
        <v>32</v>
      </c>
      <c r="D211" s="5">
        <v>26</v>
      </c>
      <c r="E211" s="3" t="s">
        <v>24</v>
      </c>
      <c r="F211" s="6" t="s">
        <v>493</v>
      </c>
      <c r="G211" s="3" t="s">
        <v>494</v>
      </c>
      <c r="H211" s="3">
        <v>2011</v>
      </c>
      <c r="I211" s="3">
        <v>7</v>
      </c>
      <c r="J211" s="5" t="s">
        <v>16</v>
      </c>
      <c r="K211" s="3">
        <v>15</v>
      </c>
      <c r="L211" s="3">
        <v>20</v>
      </c>
      <c r="M211" s="3">
        <f>K211*L211</f>
        <v>300</v>
      </c>
      <c r="N211" s="5">
        <v>0</v>
      </c>
      <c r="O211" s="5">
        <v>0</v>
      </c>
      <c r="P211" s="5">
        <f>0.738210935315612*M211</f>
        <v>221.4632805946836</v>
      </c>
      <c r="Q211" s="5" t="s">
        <v>17</v>
      </c>
      <c r="R211" s="5">
        <v>5.6208838194211914E-2</v>
      </c>
    </row>
    <row r="212" spans="1:18" ht="28.5" customHeight="1" x14ac:dyDescent="0.25">
      <c r="A212" s="4">
        <v>4.64965440804992</v>
      </c>
      <c r="B212" s="4">
        <v>-74.134440105164302</v>
      </c>
      <c r="C212" s="5">
        <v>33</v>
      </c>
      <c r="D212" s="5">
        <v>30</v>
      </c>
      <c r="E212" s="8" t="s">
        <v>13</v>
      </c>
      <c r="F212" s="6" t="s">
        <v>495</v>
      </c>
      <c r="G212" s="3" t="s">
        <v>496</v>
      </c>
      <c r="H212" s="3">
        <v>2011</v>
      </c>
      <c r="I212" s="3">
        <v>7</v>
      </c>
      <c r="J212" s="5" t="s">
        <v>16</v>
      </c>
      <c r="K212" s="3">
        <v>20</v>
      </c>
      <c r="L212" s="3">
        <v>20</v>
      </c>
      <c r="M212" s="3">
        <f>K212*L212</f>
        <v>400</v>
      </c>
      <c r="N212" s="5">
        <v>0</v>
      </c>
      <c r="O212" s="5">
        <v>0</v>
      </c>
      <c r="P212" s="5">
        <f>0.738210935315612*M212</f>
        <v>295.28437412624481</v>
      </c>
      <c r="Q212" s="5" t="s">
        <v>17</v>
      </c>
      <c r="R212" s="5">
        <v>5.6208838194211914E-2</v>
      </c>
    </row>
    <row r="213" spans="1:18" ht="28.5" customHeight="1" x14ac:dyDescent="0.25">
      <c r="A213" s="4">
        <v>4.6307559999999999</v>
      </c>
      <c r="B213" s="4">
        <v>-74.206885999999997</v>
      </c>
      <c r="C213" s="5">
        <v>31</v>
      </c>
      <c r="D213" s="5">
        <v>22</v>
      </c>
      <c r="E213" s="3" t="s">
        <v>20</v>
      </c>
      <c r="F213" s="6" t="s">
        <v>131</v>
      </c>
      <c r="G213" s="3" t="s">
        <v>132</v>
      </c>
      <c r="H213" s="3">
        <v>2011</v>
      </c>
      <c r="I213" s="3">
        <v>5</v>
      </c>
      <c r="J213" s="5" t="s">
        <v>16</v>
      </c>
      <c r="K213" s="3">
        <v>25</v>
      </c>
      <c r="L213" s="3">
        <v>8</v>
      </c>
      <c r="M213" s="3">
        <f>K213*L213</f>
        <v>200</v>
      </c>
      <c r="N213" s="5">
        <f>0.565555287076649*M213</f>
        <v>113.11105741532981</v>
      </c>
      <c r="O213" s="5">
        <v>0</v>
      </c>
      <c r="P213" s="5">
        <v>0</v>
      </c>
      <c r="Q213" s="5" t="s">
        <v>10</v>
      </c>
      <c r="R213" s="5">
        <v>5.6208838194211914E-2</v>
      </c>
    </row>
    <row r="214" spans="1:18" ht="28.5" customHeight="1" x14ac:dyDescent="0.25">
      <c r="A214" s="4">
        <v>4.6583769999999998</v>
      </c>
      <c r="B214" s="4">
        <v>-74.069907000000001</v>
      </c>
      <c r="C214" s="5">
        <v>34</v>
      </c>
      <c r="D214" s="5">
        <v>37</v>
      </c>
      <c r="E214" s="9" t="s">
        <v>13</v>
      </c>
      <c r="F214" s="6" t="s">
        <v>497</v>
      </c>
      <c r="G214" s="3" t="s">
        <v>498</v>
      </c>
      <c r="H214" s="3">
        <v>2011</v>
      </c>
      <c r="I214" s="3">
        <v>7</v>
      </c>
      <c r="J214" s="5" t="s">
        <v>16</v>
      </c>
      <c r="K214" s="3">
        <v>22</v>
      </c>
      <c r="L214" s="3">
        <v>40</v>
      </c>
      <c r="M214" s="3">
        <f>K214*L214</f>
        <v>880</v>
      </c>
      <c r="N214" s="5">
        <v>0</v>
      </c>
      <c r="O214" s="5">
        <v>0</v>
      </c>
      <c r="P214" s="5">
        <f>0.738210935315612*M214</f>
        <v>649.62562307773851</v>
      </c>
      <c r="Q214" s="5" t="s">
        <v>17</v>
      </c>
      <c r="R214" s="5">
        <v>5.6208838194211914E-2</v>
      </c>
    </row>
    <row r="215" spans="1:18" ht="28.5" customHeight="1" x14ac:dyDescent="0.25">
      <c r="A215" s="4">
        <v>4.6150017942743702</v>
      </c>
      <c r="B215" s="4">
        <v>-74.109720430430201</v>
      </c>
      <c r="C215" s="5">
        <v>29</v>
      </c>
      <c r="D215" s="5">
        <v>33</v>
      </c>
      <c r="E215" s="3" t="s">
        <v>24</v>
      </c>
      <c r="F215" s="10" t="s">
        <v>1610</v>
      </c>
      <c r="G215" s="3" t="s">
        <v>499</v>
      </c>
      <c r="H215" s="14">
        <v>2007</v>
      </c>
      <c r="I215" s="11">
        <v>7</v>
      </c>
      <c r="J215" s="11" t="s">
        <v>16</v>
      </c>
      <c r="K215" s="11"/>
      <c r="L215" s="11"/>
      <c r="M215" s="12">
        <v>728.72969187679973</v>
      </c>
      <c r="N215" s="5">
        <v>0</v>
      </c>
      <c r="O215" s="5">
        <v>0</v>
      </c>
      <c r="P215" s="5">
        <v>0</v>
      </c>
      <c r="Q215" s="5" t="s">
        <v>23</v>
      </c>
      <c r="R215" s="5">
        <v>5.6208838194211914E-2</v>
      </c>
    </row>
    <row r="216" spans="1:18" ht="28.5" customHeight="1" x14ac:dyDescent="0.25">
      <c r="A216" s="4">
        <v>4.7241277777777775</v>
      </c>
      <c r="B216" s="4">
        <v>-74.052172222222225</v>
      </c>
      <c r="C216" s="5">
        <v>42</v>
      </c>
      <c r="D216" s="5">
        <v>39</v>
      </c>
      <c r="E216" s="3" t="s">
        <v>24</v>
      </c>
      <c r="F216" s="10" t="s">
        <v>500</v>
      </c>
      <c r="G216" s="3" t="s">
        <v>501</v>
      </c>
      <c r="H216" s="11">
        <v>2007</v>
      </c>
      <c r="I216" s="11">
        <v>7</v>
      </c>
      <c r="J216" s="11" t="s">
        <v>16</v>
      </c>
      <c r="K216" s="11"/>
      <c r="L216" s="11"/>
      <c r="M216" s="11">
        <v>72</v>
      </c>
      <c r="N216" s="5">
        <v>0</v>
      </c>
      <c r="O216" s="5">
        <v>0</v>
      </c>
      <c r="P216" s="5">
        <v>0</v>
      </c>
      <c r="Q216" s="5" t="s">
        <v>23</v>
      </c>
      <c r="R216" s="5">
        <v>5.6208838194211914E-2</v>
      </c>
    </row>
    <row r="217" spans="1:18" ht="28.5" customHeight="1" x14ac:dyDescent="0.25">
      <c r="A217" s="4">
        <v>4.61686821837786</v>
      </c>
      <c r="B217" s="4">
        <v>-74.121850564841196</v>
      </c>
      <c r="C217" s="5">
        <v>30</v>
      </c>
      <c r="D217" s="5">
        <v>31</v>
      </c>
      <c r="E217" s="8" t="s">
        <v>13</v>
      </c>
      <c r="F217" s="6" t="s">
        <v>502</v>
      </c>
      <c r="G217" s="3" t="s">
        <v>503</v>
      </c>
      <c r="H217" s="3">
        <v>2011</v>
      </c>
      <c r="I217" s="3">
        <v>7</v>
      </c>
      <c r="J217" s="5" t="s">
        <v>16</v>
      </c>
      <c r="K217" s="3">
        <v>20</v>
      </c>
      <c r="L217" s="3">
        <v>40</v>
      </c>
      <c r="M217" s="3">
        <f>K217*L217</f>
        <v>800</v>
      </c>
      <c r="N217" s="5">
        <v>0</v>
      </c>
      <c r="O217" s="5">
        <v>0</v>
      </c>
      <c r="P217" s="5">
        <f>0.738210935315612*M217</f>
        <v>590.56874825248963</v>
      </c>
      <c r="Q217" s="5" t="s">
        <v>17</v>
      </c>
      <c r="R217" s="5">
        <v>5.6208838194211914E-2</v>
      </c>
    </row>
    <row r="218" spans="1:18" ht="28.5" customHeight="1" x14ac:dyDescent="0.25">
      <c r="A218" s="4">
        <v>4.6496416666666658</v>
      </c>
      <c r="B218" s="4">
        <v>-74.140469444444449</v>
      </c>
      <c r="C218" s="5">
        <v>33</v>
      </c>
      <c r="D218" s="5">
        <v>29</v>
      </c>
      <c r="E218" s="3" t="s">
        <v>24</v>
      </c>
      <c r="F218" s="6" t="s">
        <v>504</v>
      </c>
      <c r="G218" s="3" t="s">
        <v>505</v>
      </c>
      <c r="H218" s="3">
        <v>2013</v>
      </c>
      <c r="I218" s="3">
        <v>7</v>
      </c>
      <c r="J218" s="5" t="s">
        <v>16</v>
      </c>
      <c r="K218" s="3">
        <v>25</v>
      </c>
      <c r="L218" s="3">
        <v>20</v>
      </c>
      <c r="M218" s="3">
        <f>K218*L218</f>
        <v>500</v>
      </c>
      <c r="N218" s="5">
        <v>0</v>
      </c>
      <c r="O218" s="5">
        <v>0</v>
      </c>
      <c r="P218" s="5">
        <f>0.738210935315612*M218</f>
        <v>369.105467657806</v>
      </c>
      <c r="Q218" s="5" t="s">
        <v>17</v>
      </c>
      <c r="R218" s="5">
        <v>5.6208838194211914E-2</v>
      </c>
    </row>
    <row r="219" spans="1:18" ht="28.5" customHeight="1" x14ac:dyDescent="0.25">
      <c r="A219" s="4">
        <v>4.4976419999999999</v>
      </c>
      <c r="B219" s="4">
        <v>-74.104481000000007</v>
      </c>
      <c r="C219" s="5">
        <v>16</v>
      </c>
      <c r="D219" s="5">
        <v>33</v>
      </c>
      <c r="E219" s="28" t="s">
        <v>13</v>
      </c>
      <c r="F219" s="10" t="s">
        <v>506</v>
      </c>
      <c r="G219" s="3" t="s">
        <v>507</v>
      </c>
      <c r="H219" s="11">
        <v>2010</v>
      </c>
      <c r="I219" s="11">
        <v>7</v>
      </c>
      <c r="J219" s="11" t="s">
        <v>16</v>
      </c>
      <c r="K219" s="11"/>
      <c r="L219" s="11"/>
      <c r="M219" s="11">
        <f>25*30</f>
        <v>750</v>
      </c>
      <c r="N219" s="5">
        <v>0</v>
      </c>
      <c r="O219" s="5">
        <v>0</v>
      </c>
      <c r="P219" s="5">
        <v>0</v>
      </c>
      <c r="Q219" s="5" t="s">
        <v>23</v>
      </c>
      <c r="R219" s="5">
        <v>5.6208838194211914E-2</v>
      </c>
    </row>
    <row r="220" spans="1:18" ht="28.5" customHeight="1" x14ac:dyDescent="0.25">
      <c r="A220" s="4">
        <v>4.5707964607827796</v>
      </c>
      <c r="B220" s="4">
        <v>-74.093270605926307</v>
      </c>
      <c r="C220" s="5">
        <v>24</v>
      </c>
      <c r="D220" s="5">
        <v>35</v>
      </c>
      <c r="E220" s="3" t="s">
        <v>24</v>
      </c>
      <c r="F220" s="6" t="s">
        <v>508</v>
      </c>
      <c r="G220" s="3" t="s">
        <v>509</v>
      </c>
      <c r="H220" s="3">
        <v>2011</v>
      </c>
      <c r="I220" s="3">
        <v>7</v>
      </c>
      <c r="J220" s="5" t="s">
        <v>16</v>
      </c>
      <c r="K220" s="3">
        <v>22</v>
      </c>
      <c r="L220" s="3">
        <v>12</v>
      </c>
      <c r="M220" s="3">
        <f>K220*L220</f>
        <v>264</v>
      </c>
      <c r="N220" s="5">
        <v>0</v>
      </c>
      <c r="O220" s="5">
        <v>0</v>
      </c>
      <c r="P220" s="5">
        <f>0.738210935315612*M220</f>
        <v>194.88768692332155</v>
      </c>
      <c r="Q220" s="5" t="s">
        <v>17</v>
      </c>
      <c r="R220" s="5">
        <v>5.6208838194211914E-2</v>
      </c>
    </row>
    <row r="221" spans="1:18" ht="28.5" customHeight="1" x14ac:dyDescent="0.25">
      <c r="A221" s="4">
        <v>4.5778119999999998</v>
      </c>
      <c r="B221" s="4">
        <v>-74.156872000000007</v>
      </c>
      <c r="C221" s="5">
        <v>25</v>
      </c>
      <c r="D221" s="5">
        <v>28</v>
      </c>
      <c r="E221" s="3" t="s">
        <v>13</v>
      </c>
      <c r="F221" s="10" t="s">
        <v>510</v>
      </c>
      <c r="G221" s="3" t="s">
        <v>511</v>
      </c>
      <c r="H221" s="25">
        <v>2008</v>
      </c>
      <c r="I221" s="11">
        <v>7</v>
      </c>
      <c r="J221" s="25" t="s">
        <v>16</v>
      </c>
      <c r="K221" s="25"/>
      <c r="L221" s="25"/>
      <c r="M221" s="12">
        <v>728.72969187679973</v>
      </c>
      <c r="N221" s="5">
        <v>0</v>
      </c>
      <c r="O221" s="5">
        <v>0</v>
      </c>
      <c r="P221" s="5">
        <v>0</v>
      </c>
      <c r="Q221" s="5" t="s">
        <v>23</v>
      </c>
      <c r="R221" s="5">
        <v>5.6208838194211914E-2</v>
      </c>
    </row>
    <row r="222" spans="1:18" ht="28.5" customHeight="1" x14ac:dyDescent="0.25">
      <c r="A222" s="4">
        <v>4.7141140234341901</v>
      </c>
      <c r="B222" s="4">
        <v>-74.099116540869503</v>
      </c>
      <c r="C222" s="5">
        <v>40</v>
      </c>
      <c r="D222" s="5">
        <v>34</v>
      </c>
      <c r="E222" s="3" t="s">
        <v>24</v>
      </c>
      <c r="F222" s="6" t="s">
        <v>512</v>
      </c>
      <c r="G222" s="3" t="s">
        <v>513</v>
      </c>
      <c r="H222" s="3">
        <v>2011</v>
      </c>
      <c r="I222" s="3">
        <v>7</v>
      </c>
      <c r="J222" s="5" t="s">
        <v>16</v>
      </c>
      <c r="K222" s="3">
        <v>20</v>
      </c>
      <c r="L222" s="3">
        <v>12</v>
      </c>
      <c r="M222" s="3">
        <f>K222*L222</f>
        <v>240</v>
      </c>
      <c r="N222" s="5">
        <v>0</v>
      </c>
      <c r="O222" s="5">
        <v>0</v>
      </c>
      <c r="P222" s="5">
        <f>0.738210935315612*M222</f>
        <v>177.17062447574688</v>
      </c>
      <c r="Q222" s="5" t="s">
        <v>17</v>
      </c>
      <c r="R222" s="5">
        <v>5.6208838194211914E-2</v>
      </c>
    </row>
    <row r="223" spans="1:18" ht="28.5" customHeight="1" x14ac:dyDescent="0.25">
      <c r="A223" s="4">
        <v>4.7485640056831597</v>
      </c>
      <c r="B223" s="4">
        <v>-74.100268772257095</v>
      </c>
      <c r="C223" s="5">
        <v>44</v>
      </c>
      <c r="D223" s="5">
        <v>34</v>
      </c>
      <c r="E223" s="9" t="s">
        <v>13</v>
      </c>
      <c r="F223" s="6" t="s">
        <v>514</v>
      </c>
      <c r="G223" s="3" t="s">
        <v>515</v>
      </c>
      <c r="H223" s="3">
        <v>2011</v>
      </c>
      <c r="I223" s="3">
        <v>7</v>
      </c>
      <c r="J223" s="5" t="s">
        <v>16</v>
      </c>
      <c r="K223" s="3">
        <v>20</v>
      </c>
      <c r="L223" s="3">
        <v>25</v>
      </c>
      <c r="M223" s="3">
        <f>K223*L223</f>
        <v>500</v>
      </c>
      <c r="N223" s="5">
        <v>0</v>
      </c>
      <c r="O223" s="5">
        <v>0</v>
      </c>
      <c r="P223" s="5">
        <f>0.738210935315612*M223</f>
        <v>369.105467657806</v>
      </c>
      <c r="Q223" s="5" t="s">
        <v>17</v>
      </c>
      <c r="R223" s="5">
        <v>5.6208838194211914E-2</v>
      </c>
    </row>
    <row r="224" spans="1:18" ht="28.5" customHeight="1" x14ac:dyDescent="0.25">
      <c r="A224" s="4">
        <v>4.60027966430901</v>
      </c>
      <c r="B224" s="4">
        <v>-74.070971736228103</v>
      </c>
      <c r="C224" s="5">
        <v>28</v>
      </c>
      <c r="D224" s="5">
        <v>37</v>
      </c>
      <c r="E224" s="3" t="s">
        <v>24</v>
      </c>
      <c r="F224" s="10" t="s">
        <v>516</v>
      </c>
      <c r="G224" s="3" t="s">
        <v>517</v>
      </c>
      <c r="H224" s="9">
        <v>2012</v>
      </c>
      <c r="I224" s="11">
        <v>7</v>
      </c>
      <c r="J224" s="11" t="s">
        <v>27</v>
      </c>
      <c r="K224" s="8"/>
      <c r="L224" s="8"/>
      <c r="M224" s="8">
        <f>10*25*4</f>
        <v>1000</v>
      </c>
      <c r="N224" s="5">
        <v>0</v>
      </c>
      <c r="O224" s="5">
        <v>0</v>
      </c>
      <c r="P224" s="5">
        <v>0</v>
      </c>
      <c r="Q224" s="5" t="s">
        <v>28</v>
      </c>
      <c r="R224" s="5">
        <v>5.6208838194211914E-2</v>
      </c>
    </row>
    <row r="225" spans="1:18" ht="28.5" customHeight="1" x14ac:dyDescent="0.25">
      <c r="A225" s="4">
        <v>4.624155</v>
      </c>
      <c r="B225" s="4">
        <v>-74.205997999999994</v>
      </c>
      <c r="C225" s="5">
        <v>30</v>
      </c>
      <c r="D225" s="5">
        <v>22</v>
      </c>
      <c r="E225" s="9" t="s">
        <v>20</v>
      </c>
      <c r="F225" s="6" t="s">
        <v>518</v>
      </c>
      <c r="G225" s="3" t="s">
        <v>519</v>
      </c>
      <c r="H225" s="3">
        <v>2011</v>
      </c>
      <c r="I225" s="3">
        <v>5</v>
      </c>
      <c r="J225" s="5" t="s">
        <v>16</v>
      </c>
      <c r="K225" s="3">
        <v>20</v>
      </c>
      <c r="L225" s="3">
        <v>2</v>
      </c>
      <c r="M225" s="3">
        <f>K225*L225</f>
        <v>40</v>
      </c>
      <c r="N225" s="5">
        <v>0</v>
      </c>
      <c r="O225" s="5">
        <v>0</v>
      </c>
      <c r="P225" s="5">
        <v>0</v>
      </c>
      <c r="Q225" s="5" t="s">
        <v>23</v>
      </c>
      <c r="R225" s="5">
        <v>5.6208838194211914E-2</v>
      </c>
    </row>
    <row r="226" spans="1:18" ht="28.5" customHeight="1" x14ac:dyDescent="0.25">
      <c r="A226" s="4">
        <v>4.6918611111111117</v>
      </c>
      <c r="B226" s="4">
        <v>-74.062355555555555</v>
      </c>
      <c r="C226" s="5">
        <v>38</v>
      </c>
      <c r="D226" s="5">
        <v>38</v>
      </c>
      <c r="E226" s="3" t="s">
        <v>24</v>
      </c>
      <c r="F226" s="10" t="s">
        <v>524</v>
      </c>
      <c r="G226" s="3" t="s">
        <v>525</v>
      </c>
      <c r="H226" s="3">
        <v>2010</v>
      </c>
      <c r="I226" s="11">
        <v>2</v>
      </c>
      <c r="J226" s="11" t="s">
        <v>16</v>
      </c>
      <c r="K226" s="11"/>
      <c r="L226" s="11"/>
      <c r="M226" s="12">
        <v>295</v>
      </c>
      <c r="N226" s="5">
        <v>0</v>
      </c>
      <c r="O226" s="5">
        <v>0</v>
      </c>
      <c r="P226" s="5">
        <v>0</v>
      </c>
      <c r="Q226" s="5" t="s">
        <v>23</v>
      </c>
      <c r="R226" s="5">
        <v>5.6208838194211914E-2</v>
      </c>
    </row>
    <row r="227" spans="1:18" ht="28.5" customHeight="1" x14ac:dyDescent="0.25">
      <c r="A227" s="4">
        <v>4.6137769999999998</v>
      </c>
      <c r="B227" s="4">
        <v>-74.070143999999999</v>
      </c>
      <c r="C227" s="5">
        <v>29</v>
      </c>
      <c r="D227" s="5">
        <v>37</v>
      </c>
      <c r="E227" s="9" t="s">
        <v>13</v>
      </c>
      <c r="F227" s="10" t="s">
        <v>526</v>
      </c>
      <c r="G227" s="3" t="s">
        <v>527</v>
      </c>
      <c r="H227" s="14">
        <v>2010</v>
      </c>
      <c r="I227" s="11">
        <v>7</v>
      </c>
      <c r="J227" s="11" t="s">
        <v>16</v>
      </c>
      <c r="K227" s="11"/>
      <c r="L227" s="11"/>
      <c r="M227" s="12">
        <v>728.72969187679973</v>
      </c>
      <c r="N227" s="5">
        <v>0</v>
      </c>
      <c r="O227" s="5">
        <v>0</v>
      </c>
      <c r="P227" s="5">
        <v>0</v>
      </c>
      <c r="Q227" s="5" t="s">
        <v>23</v>
      </c>
      <c r="R227" s="5">
        <v>5.6208838194211914E-2</v>
      </c>
    </row>
    <row r="228" spans="1:18" ht="28.5" customHeight="1" x14ac:dyDescent="0.25">
      <c r="A228" s="4">
        <v>4.7159833333333339</v>
      </c>
      <c r="B228" s="4">
        <v>-74.052008333333333</v>
      </c>
      <c r="C228" s="5">
        <v>41</v>
      </c>
      <c r="D228" s="5">
        <v>39</v>
      </c>
      <c r="E228" s="3" t="s">
        <v>24</v>
      </c>
      <c r="F228" s="6" t="s">
        <v>528</v>
      </c>
      <c r="G228" s="3" t="s">
        <v>529</v>
      </c>
      <c r="H228" s="3">
        <v>2011</v>
      </c>
      <c r="I228" s="3">
        <v>7</v>
      </c>
      <c r="J228" s="5" t="s">
        <v>16</v>
      </c>
      <c r="K228" s="3">
        <v>20</v>
      </c>
      <c r="L228" s="3">
        <v>80</v>
      </c>
      <c r="M228" s="3">
        <f>K228*L228</f>
        <v>1600</v>
      </c>
      <c r="N228" s="5">
        <v>0</v>
      </c>
      <c r="O228" s="5">
        <v>0</v>
      </c>
      <c r="P228" s="5">
        <f>0.738210935315612*M228</f>
        <v>1181.1374965049793</v>
      </c>
      <c r="Q228" s="5" t="s">
        <v>17</v>
      </c>
      <c r="R228" s="5">
        <v>5.6208838194211914E-2</v>
      </c>
    </row>
    <row r="229" spans="1:18" ht="28.5" customHeight="1" x14ac:dyDescent="0.25">
      <c r="A229" s="4">
        <v>4.7031809955085997</v>
      </c>
      <c r="B229" s="4">
        <v>-74.115408889536894</v>
      </c>
      <c r="C229" s="5">
        <v>39</v>
      </c>
      <c r="D229" s="5">
        <v>32</v>
      </c>
      <c r="E229" s="3" t="s">
        <v>24</v>
      </c>
      <c r="F229" s="10" t="s">
        <v>530</v>
      </c>
      <c r="G229" s="3" t="s">
        <v>531</v>
      </c>
      <c r="H229" s="11">
        <v>2010</v>
      </c>
      <c r="I229" s="11">
        <v>7</v>
      </c>
      <c r="J229" s="11" t="s">
        <v>16</v>
      </c>
      <c r="K229" s="11"/>
      <c r="L229" s="11"/>
      <c r="M229" s="12">
        <v>728.72969187679973</v>
      </c>
      <c r="N229" s="5">
        <v>0</v>
      </c>
      <c r="O229" s="5">
        <v>0</v>
      </c>
      <c r="P229" s="5">
        <v>0</v>
      </c>
      <c r="Q229" s="5" t="s">
        <v>23</v>
      </c>
      <c r="R229" s="5">
        <v>5.6208838194211914E-2</v>
      </c>
    </row>
    <row r="230" spans="1:18" ht="28.5" customHeight="1" x14ac:dyDescent="0.25">
      <c r="A230" s="4">
        <v>4.5839249999999998</v>
      </c>
      <c r="B230" s="4">
        <v>-74.125044444444441</v>
      </c>
      <c r="C230" s="5">
        <v>26</v>
      </c>
      <c r="D230" s="5">
        <v>31</v>
      </c>
      <c r="E230" s="3" t="s">
        <v>24</v>
      </c>
      <c r="F230" s="6" t="s">
        <v>532</v>
      </c>
      <c r="G230" s="3" t="s">
        <v>533</v>
      </c>
      <c r="H230" s="16">
        <v>2011</v>
      </c>
      <c r="I230" s="3">
        <v>7</v>
      </c>
      <c r="J230" s="5" t="s">
        <v>16</v>
      </c>
      <c r="K230" s="3">
        <v>20</v>
      </c>
      <c r="L230" s="3">
        <v>60</v>
      </c>
      <c r="M230" s="3">
        <f>K230*L230</f>
        <v>1200</v>
      </c>
      <c r="N230" s="5">
        <v>0</v>
      </c>
      <c r="O230" s="5">
        <v>0</v>
      </c>
      <c r="P230" s="5">
        <f>0.738210935315612*M230</f>
        <v>885.85312237873438</v>
      </c>
      <c r="Q230" s="5" t="s">
        <v>17</v>
      </c>
      <c r="R230" s="5">
        <v>5.6208838194211914E-2</v>
      </c>
    </row>
    <row r="231" spans="1:18" ht="28.5" customHeight="1" x14ac:dyDescent="0.25">
      <c r="A231" s="4">
        <v>4.5916321345439899</v>
      </c>
      <c r="B231" s="4">
        <v>-74.113426721621593</v>
      </c>
      <c r="C231" s="5">
        <v>27</v>
      </c>
      <c r="D231" s="5">
        <v>32</v>
      </c>
      <c r="E231" s="3" t="s">
        <v>24</v>
      </c>
      <c r="F231" s="10" t="s">
        <v>534</v>
      </c>
      <c r="G231" s="3" t="s">
        <v>535</v>
      </c>
      <c r="H231" s="19">
        <v>2010</v>
      </c>
      <c r="I231" s="11">
        <v>2</v>
      </c>
      <c r="J231" s="11" t="s">
        <v>16</v>
      </c>
      <c r="K231" s="11"/>
      <c r="L231" s="11"/>
      <c r="M231" s="12">
        <v>295</v>
      </c>
      <c r="N231" s="5">
        <v>0</v>
      </c>
      <c r="O231" s="5">
        <v>0</v>
      </c>
      <c r="P231" s="5">
        <v>0</v>
      </c>
      <c r="Q231" s="5" t="s">
        <v>23</v>
      </c>
      <c r="R231" s="5">
        <v>5.6208838194211914E-2</v>
      </c>
    </row>
    <row r="232" spans="1:18" ht="28.5" customHeight="1" x14ac:dyDescent="0.25">
      <c r="A232" s="4">
        <v>4.5684943090710499</v>
      </c>
      <c r="B232" s="4">
        <v>-74.093884938856405</v>
      </c>
      <c r="C232" s="5">
        <v>24</v>
      </c>
      <c r="D232" s="5">
        <v>35</v>
      </c>
      <c r="E232" s="3" t="s">
        <v>13</v>
      </c>
      <c r="F232" s="6" t="s">
        <v>115</v>
      </c>
      <c r="G232" s="3" t="s">
        <v>116</v>
      </c>
      <c r="H232" s="3">
        <v>2011</v>
      </c>
      <c r="I232" s="3">
        <v>7</v>
      </c>
      <c r="J232" s="5" t="s">
        <v>16</v>
      </c>
      <c r="K232" s="3">
        <v>10</v>
      </c>
      <c r="L232" s="3">
        <v>40</v>
      </c>
      <c r="M232" s="3">
        <f>K232*L232</f>
        <v>400</v>
      </c>
      <c r="N232" s="5">
        <f>0.565555287076649*M232</f>
        <v>226.22211483065962</v>
      </c>
      <c r="O232" s="5">
        <v>0</v>
      </c>
      <c r="P232" s="5">
        <v>0</v>
      </c>
      <c r="Q232" s="5" t="s">
        <v>10</v>
      </c>
      <c r="R232" s="5">
        <v>5.6208838194211914E-2</v>
      </c>
    </row>
    <row r="233" spans="1:18" ht="28.5" customHeight="1" x14ac:dyDescent="0.25">
      <c r="A233" s="4">
        <v>4.5724322049544597</v>
      </c>
      <c r="B233" s="4">
        <v>-74.098111817927702</v>
      </c>
      <c r="C233" s="5">
        <v>25</v>
      </c>
      <c r="D233" s="5">
        <v>34</v>
      </c>
      <c r="E233" s="3" t="s">
        <v>24</v>
      </c>
      <c r="F233" s="10" t="s">
        <v>115</v>
      </c>
      <c r="G233" s="3" t="s">
        <v>536</v>
      </c>
      <c r="H233" s="11">
        <v>2010</v>
      </c>
      <c r="I233" s="11">
        <v>7</v>
      </c>
      <c r="J233" s="11" t="s">
        <v>16</v>
      </c>
      <c r="K233" s="11"/>
      <c r="L233" s="11"/>
      <c r="M233" s="12">
        <v>728.72969187679973</v>
      </c>
      <c r="N233" s="5">
        <v>0</v>
      </c>
      <c r="O233" s="5">
        <v>0</v>
      </c>
      <c r="P233" s="5">
        <v>0</v>
      </c>
      <c r="Q233" s="5" t="s">
        <v>23</v>
      </c>
      <c r="R233" s="5">
        <v>5.6208838194211914E-2</v>
      </c>
    </row>
    <row r="234" spans="1:18" ht="28.5" customHeight="1" x14ac:dyDescent="0.25">
      <c r="A234" s="4">
        <v>4.5939805555555555</v>
      </c>
      <c r="B234" s="4">
        <v>-74.112511111111104</v>
      </c>
      <c r="C234" s="5">
        <v>27</v>
      </c>
      <c r="D234" s="5">
        <v>32</v>
      </c>
      <c r="E234" s="3" t="s">
        <v>24</v>
      </c>
      <c r="F234" s="6" t="s">
        <v>537</v>
      </c>
      <c r="G234" s="3" t="s">
        <v>538</v>
      </c>
      <c r="H234" s="18">
        <v>2011</v>
      </c>
      <c r="I234" s="3">
        <v>7</v>
      </c>
      <c r="J234" s="5" t="s">
        <v>16</v>
      </c>
      <c r="K234" s="3">
        <v>25</v>
      </c>
      <c r="L234" s="3">
        <v>20</v>
      </c>
      <c r="M234" s="3">
        <f>K234*L234</f>
        <v>500</v>
      </c>
      <c r="N234" s="5">
        <v>0</v>
      </c>
      <c r="O234" s="5">
        <v>0</v>
      </c>
      <c r="P234" s="5">
        <f>0.738210935315612*M234</f>
        <v>369.105467657806</v>
      </c>
      <c r="Q234" s="5" t="s">
        <v>17</v>
      </c>
      <c r="R234" s="5">
        <v>5.6208838194211914E-2</v>
      </c>
    </row>
    <row r="235" spans="1:18" ht="28.5" customHeight="1" x14ac:dyDescent="0.25">
      <c r="A235" s="4">
        <v>4.5895021634539299</v>
      </c>
      <c r="B235" s="4">
        <v>-74.138618785560297</v>
      </c>
      <c r="C235" s="5">
        <v>26</v>
      </c>
      <c r="D235" s="5">
        <v>30</v>
      </c>
      <c r="E235" s="3" t="s">
        <v>24</v>
      </c>
      <c r="F235" s="6" t="s">
        <v>537</v>
      </c>
      <c r="G235" s="3" t="s">
        <v>539</v>
      </c>
      <c r="H235" s="3">
        <v>2011</v>
      </c>
      <c r="I235" s="3">
        <v>7</v>
      </c>
      <c r="J235" s="5" t="s">
        <v>16</v>
      </c>
      <c r="K235" s="3">
        <v>20</v>
      </c>
      <c r="L235" s="3">
        <v>40</v>
      </c>
      <c r="M235" s="3">
        <f>K235*L235</f>
        <v>800</v>
      </c>
      <c r="N235" s="5">
        <v>0</v>
      </c>
      <c r="O235" s="5">
        <v>0</v>
      </c>
      <c r="P235" s="5">
        <f>0.738210935315612*M235</f>
        <v>590.56874825248963</v>
      </c>
      <c r="Q235" s="5" t="s">
        <v>17</v>
      </c>
      <c r="R235" s="5">
        <v>5.6208838194211914E-2</v>
      </c>
    </row>
    <row r="236" spans="1:18" ht="28.5" customHeight="1" x14ac:dyDescent="0.25">
      <c r="A236" s="4">
        <v>4.6154719999999996</v>
      </c>
      <c r="B236" s="4">
        <v>-74.213751000000002</v>
      </c>
      <c r="C236" s="5">
        <v>29</v>
      </c>
      <c r="D236" s="5">
        <v>21</v>
      </c>
      <c r="E236" s="9" t="s">
        <v>20</v>
      </c>
      <c r="F236" s="6" t="s">
        <v>540</v>
      </c>
      <c r="G236" s="3" t="s">
        <v>541</v>
      </c>
      <c r="H236" s="14">
        <v>2011</v>
      </c>
      <c r="I236" s="3">
        <v>7</v>
      </c>
      <c r="J236" s="5" t="s">
        <v>16</v>
      </c>
      <c r="K236" s="3">
        <v>20</v>
      </c>
      <c r="L236" s="3">
        <v>2</v>
      </c>
      <c r="M236" s="3">
        <f>K236*L236</f>
        <v>40</v>
      </c>
      <c r="N236" s="5">
        <v>0</v>
      </c>
      <c r="O236" s="5">
        <v>0</v>
      </c>
      <c r="P236" s="5">
        <v>0</v>
      </c>
      <c r="Q236" s="5" t="s">
        <v>23</v>
      </c>
      <c r="R236" s="5">
        <v>5.6208838194211914E-2</v>
      </c>
    </row>
    <row r="237" spans="1:18" ht="28.5" customHeight="1" x14ac:dyDescent="0.25">
      <c r="A237" s="4">
        <v>4.6410138888888888</v>
      </c>
      <c r="B237" s="4">
        <v>-74.093272222222211</v>
      </c>
      <c r="C237" s="5">
        <v>32</v>
      </c>
      <c r="D237" s="5">
        <v>35</v>
      </c>
      <c r="E237" s="9" t="s">
        <v>13</v>
      </c>
      <c r="F237" s="6" t="s">
        <v>537</v>
      </c>
      <c r="G237" s="3" t="s">
        <v>542</v>
      </c>
      <c r="H237" s="3">
        <v>2011</v>
      </c>
      <c r="I237" s="3">
        <v>7</v>
      </c>
      <c r="J237" s="5" t="s">
        <v>16</v>
      </c>
      <c r="K237" s="3">
        <v>25</v>
      </c>
      <c r="L237" s="3">
        <v>40</v>
      </c>
      <c r="M237" s="3">
        <f>K237*L237</f>
        <v>1000</v>
      </c>
      <c r="N237" s="5">
        <v>0</v>
      </c>
      <c r="O237" s="5">
        <v>0</v>
      </c>
      <c r="P237" s="5">
        <f>0.738210935315612*M237</f>
        <v>738.21093531561201</v>
      </c>
      <c r="Q237" s="5" t="s">
        <v>17</v>
      </c>
      <c r="R237" s="5">
        <v>5.6208838194211914E-2</v>
      </c>
    </row>
    <row r="238" spans="1:18" ht="28.5" customHeight="1" x14ac:dyDescent="0.25">
      <c r="A238" s="4">
        <v>4.6790500000000002</v>
      </c>
      <c r="B238" s="4">
        <v>-74.109739000000005</v>
      </c>
      <c r="C238" s="5">
        <v>36</v>
      </c>
      <c r="D238" s="5">
        <v>33</v>
      </c>
      <c r="E238" s="3" t="s">
        <v>24</v>
      </c>
      <c r="F238" s="10" t="s">
        <v>537</v>
      </c>
      <c r="G238" s="3" t="s">
        <v>543</v>
      </c>
      <c r="H238" s="11">
        <v>2007</v>
      </c>
      <c r="I238" s="11">
        <v>7</v>
      </c>
      <c r="J238" s="11" t="s">
        <v>16</v>
      </c>
      <c r="K238" s="11"/>
      <c r="L238" s="11"/>
      <c r="M238" s="11">
        <f>20*30</f>
        <v>600</v>
      </c>
      <c r="N238" s="5">
        <v>0</v>
      </c>
      <c r="O238" s="5">
        <v>0</v>
      </c>
      <c r="P238" s="5">
        <v>0</v>
      </c>
      <c r="Q238" s="5" t="s">
        <v>23</v>
      </c>
      <c r="R238" s="5">
        <v>5.6208838194211914E-2</v>
      </c>
    </row>
    <row r="239" spans="1:18" ht="28.5" customHeight="1" x14ac:dyDescent="0.25">
      <c r="A239" s="4">
        <v>4.7034950000000002</v>
      </c>
      <c r="B239" s="4">
        <v>-74.023428999999993</v>
      </c>
      <c r="C239" s="5">
        <v>39</v>
      </c>
      <c r="D239" s="5">
        <v>42</v>
      </c>
      <c r="E239" s="3" t="s">
        <v>24</v>
      </c>
      <c r="F239" s="10" t="s">
        <v>544</v>
      </c>
      <c r="G239" s="3" t="s">
        <v>545</v>
      </c>
      <c r="H239" s="11">
        <v>2008</v>
      </c>
      <c r="I239" s="11">
        <v>7</v>
      </c>
      <c r="J239" s="11" t="s">
        <v>16</v>
      </c>
      <c r="K239" s="11"/>
      <c r="L239" s="11"/>
      <c r="M239" s="12">
        <v>728.72969187679973</v>
      </c>
      <c r="N239" s="5">
        <v>0</v>
      </c>
      <c r="O239" s="5">
        <v>0</v>
      </c>
      <c r="P239" s="5">
        <v>0</v>
      </c>
      <c r="Q239" s="5" t="s">
        <v>23</v>
      </c>
      <c r="R239" s="5">
        <v>5.6208838194211914E-2</v>
      </c>
    </row>
    <row r="240" spans="1:18" ht="28.5" customHeight="1" x14ac:dyDescent="0.25">
      <c r="A240" s="4">
        <v>4.6420194444444443</v>
      </c>
      <c r="B240" s="4">
        <v>-74.094361111111112</v>
      </c>
      <c r="C240" s="5">
        <v>32</v>
      </c>
      <c r="D240" s="5">
        <v>35</v>
      </c>
      <c r="E240" s="9" t="s">
        <v>13</v>
      </c>
      <c r="F240" s="6" t="s">
        <v>546</v>
      </c>
      <c r="G240" s="3" t="s">
        <v>547</v>
      </c>
      <c r="H240" s="3">
        <v>2011</v>
      </c>
      <c r="I240" s="3">
        <v>7</v>
      </c>
      <c r="J240" s="5" t="s">
        <v>16</v>
      </c>
      <c r="K240" s="3">
        <v>22</v>
      </c>
      <c r="L240" s="3">
        <v>30</v>
      </c>
      <c r="M240" s="3">
        <f>K240*L240</f>
        <v>660</v>
      </c>
      <c r="N240" s="5">
        <v>0</v>
      </c>
      <c r="O240" s="5">
        <v>0</v>
      </c>
      <c r="P240" s="5">
        <f>0.738210935315612*M240</f>
        <v>487.21921730830394</v>
      </c>
      <c r="Q240" s="5" t="s">
        <v>17</v>
      </c>
      <c r="R240" s="5">
        <v>5.6208838194211914E-2</v>
      </c>
    </row>
    <row r="241" spans="1:18" ht="28.5" customHeight="1" x14ac:dyDescent="0.25">
      <c r="A241" s="4">
        <v>4.60331700287038</v>
      </c>
      <c r="B241" s="4">
        <v>-74.069781553824797</v>
      </c>
      <c r="C241" s="5">
        <v>28</v>
      </c>
      <c r="D241" s="5">
        <v>37</v>
      </c>
      <c r="E241" s="14" t="s">
        <v>24</v>
      </c>
      <c r="F241" s="10" t="s">
        <v>548</v>
      </c>
      <c r="G241" s="3" t="s">
        <v>549</v>
      </c>
      <c r="H241" s="11">
        <v>2009</v>
      </c>
      <c r="I241" s="11">
        <v>7</v>
      </c>
      <c r="J241" s="11" t="s">
        <v>151</v>
      </c>
      <c r="K241" s="11"/>
      <c r="L241" s="11"/>
      <c r="M241" s="12">
        <v>1383.3333333333333</v>
      </c>
      <c r="N241" s="5">
        <v>0</v>
      </c>
      <c r="O241" s="5">
        <v>0</v>
      </c>
      <c r="P241" s="5">
        <v>0</v>
      </c>
      <c r="Q241" s="5" t="s">
        <v>152</v>
      </c>
      <c r="R241" s="5">
        <v>5.6208838194211914E-2</v>
      </c>
    </row>
    <row r="242" spans="1:18" ht="28.5" customHeight="1" x14ac:dyDescent="0.25">
      <c r="A242" s="4">
        <v>4.6186576522641101</v>
      </c>
      <c r="B242" s="4">
        <v>-74.182393461271403</v>
      </c>
      <c r="C242" s="5">
        <v>30</v>
      </c>
      <c r="D242" s="5">
        <v>25</v>
      </c>
      <c r="E242" s="3" t="s">
        <v>24</v>
      </c>
      <c r="F242" s="6" t="s">
        <v>550</v>
      </c>
      <c r="G242" s="3" t="s">
        <v>551</v>
      </c>
      <c r="H242" s="3">
        <v>2013</v>
      </c>
      <c r="I242" s="3">
        <v>7</v>
      </c>
      <c r="J242" s="5" t="s">
        <v>16</v>
      </c>
      <c r="K242" s="3">
        <v>20</v>
      </c>
      <c r="L242" s="3">
        <v>8</v>
      </c>
      <c r="M242" s="3">
        <f>K242*L242</f>
        <v>160</v>
      </c>
      <c r="N242" s="5">
        <v>0</v>
      </c>
      <c r="O242" s="5">
        <v>0</v>
      </c>
      <c r="P242" s="5">
        <f>0.738210935315612*M242</f>
        <v>118.11374965049792</v>
      </c>
      <c r="Q242" s="5" t="s">
        <v>17</v>
      </c>
      <c r="R242" s="5">
        <v>5.6208838194211914E-2</v>
      </c>
    </row>
    <row r="243" spans="1:18" ht="28.5" customHeight="1" x14ac:dyDescent="0.25">
      <c r="A243" s="4">
        <v>4.6521111111111111</v>
      </c>
      <c r="B243" s="4">
        <v>-74.077769444444442</v>
      </c>
      <c r="C243" s="5">
        <v>33</v>
      </c>
      <c r="D243" s="5">
        <v>36</v>
      </c>
      <c r="E243" s="3" t="s">
        <v>24</v>
      </c>
      <c r="F243" s="6" t="s">
        <v>147</v>
      </c>
      <c r="G243" s="3" t="s">
        <v>148</v>
      </c>
      <c r="H243" s="3">
        <v>2011</v>
      </c>
      <c r="I243" s="3">
        <v>6</v>
      </c>
      <c r="J243" s="5" t="s">
        <v>16</v>
      </c>
      <c r="K243" s="3">
        <v>20</v>
      </c>
      <c r="L243" s="3">
        <v>4</v>
      </c>
      <c r="M243" s="3">
        <f>K243*L243</f>
        <v>80</v>
      </c>
      <c r="N243" s="5">
        <f>0.565555287076649*M243</f>
        <v>45.244422966131921</v>
      </c>
      <c r="O243" s="5">
        <v>0</v>
      </c>
      <c r="P243" s="5">
        <v>0</v>
      </c>
      <c r="Q243" s="5" t="s">
        <v>10</v>
      </c>
      <c r="R243" s="5">
        <v>5.6208838194211914E-2</v>
      </c>
    </row>
    <row r="244" spans="1:18" ht="28.5" customHeight="1" x14ac:dyDescent="0.25">
      <c r="A244" s="4">
        <v>4.6171879999999996</v>
      </c>
      <c r="B244" s="4">
        <v>-74.189233000000002</v>
      </c>
      <c r="C244" s="5">
        <v>30</v>
      </c>
      <c r="D244" s="5">
        <v>24</v>
      </c>
      <c r="E244" s="9" t="s">
        <v>13</v>
      </c>
      <c r="F244" s="22" t="s">
        <v>552</v>
      </c>
      <c r="G244" s="3" t="s">
        <v>553</v>
      </c>
      <c r="H244" s="3">
        <v>2012</v>
      </c>
      <c r="I244" s="11">
        <v>7</v>
      </c>
      <c r="J244" s="14" t="s">
        <v>16</v>
      </c>
      <c r="K244" s="14">
        <v>20</v>
      </c>
      <c r="L244" s="14">
        <v>5</v>
      </c>
      <c r="M244" s="14">
        <f>K244*L244</f>
        <v>100</v>
      </c>
      <c r="N244" s="34">
        <v>0</v>
      </c>
      <c r="O244" s="34">
        <v>0</v>
      </c>
      <c r="P244" s="34">
        <v>0</v>
      </c>
      <c r="Q244" s="5" t="s">
        <v>23</v>
      </c>
      <c r="R244" s="5">
        <v>5.6208838194211914E-2</v>
      </c>
    </row>
    <row r="245" spans="1:18" ht="28.5" customHeight="1" x14ac:dyDescent="0.25">
      <c r="A245" s="4">
        <v>4.6057277777777772</v>
      </c>
      <c r="B245" s="4">
        <v>-74.11484999999999</v>
      </c>
      <c r="C245" s="5">
        <v>28</v>
      </c>
      <c r="D245" s="5">
        <v>32</v>
      </c>
      <c r="E245" s="3" t="s">
        <v>13</v>
      </c>
      <c r="F245" s="6" t="s">
        <v>129</v>
      </c>
      <c r="G245" s="3" t="s">
        <v>130</v>
      </c>
      <c r="H245" s="18">
        <v>2011</v>
      </c>
      <c r="I245" s="3">
        <v>7</v>
      </c>
      <c r="J245" s="5" t="s">
        <v>16</v>
      </c>
      <c r="K245" s="3">
        <v>22</v>
      </c>
      <c r="L245" s="3">
        <v>10</v>
      </c>
      <c r="M245" s="3">
        <f>K245*L245</f>
        <v>220</v>
      </c>
      <c r="N245" s="5">
        <f>0.565555287076649*M245</f>
        <v>124.42216315686279</v>
      </c>
      <c r="O245" s="5">
        <v>0</v>
      </c>
      <c r="P245" s="5">
        <v>0</v>
      </c>
      <c r="Q245" s="5" t="s">
        <v>10</v>
      </c>
      <c r="R245" s="5">
        <v>5.6208838194211914E-2</v>
      </c>
    </row>
    <row r="246" spans="1:18" ht="28.5" customHeight="1" x14ac:dyDescent="0.25">
      <c r="A246" s="4">
        <v>4.6451979329875597</v>
      </c>
      <c r="B246" s="4">
        <v>-74.072468615875096</v>
      </c>
      <c r="C246" s="5">
        <v>33</v>
      </c>
      <c r="D246" s="5">
        <v>37</v>
      </c>
      <c r="E246" s="3" t="s">
        <v>24</v>
      </c>
      <c r="F246" s="10" t="s">
        <v>554</v>
      </c>
      <c r="G246" s="3" t="s">
        <v>555</v>
      </c>
      <c r="H246" s="17">
        <v>2011</v>
      </c>
      <c r="I246" s="11">
        <v>7</v>
      </c>
      <c r="J246" s="11" t="s">
        <v>27</v>
      </c>
      <c r="K246" s="26"/>
      <c r="L246" s="26"/>
      <c r="M246" s="12">
        <v>1596.3194444444443</v>
      </c>
      <c r="N246" s="5">
        <v>0</v>
      </c>
      <c r="O246" s="5">
        <v>0</v>
      </c>
      <c r="P246" s="5">
        <v>0</v>
      </c>
      <c r="Q246" s="5" t="s">
        <v>28</v>
      </c>
      <c r="R246" s="5">
        <v>5.6208838194211914E-2</v>
      </c>
    </row>
    <row r="247" spans="1:18" ht="28.5" customHeight="1" x14ac:dyDescent="0.25">
      <c r="A247" s="4">
        <v>4.5387040000000001</v>
      </c>
      <c r="B247" s="4">
        <v>-74.140146000000001</v>
      </c>
      <c r="C247" s="33">
        <v>21</v>
      </c>
      <c r="D247" s="33">
        <v>29</v>
      </c>
      <c r="E247" s="9" t="s">
        <v>20</v>
      </c>
      <c r="F247" s="22" t="s">
        <v>556</v>
      </c>
      <c r="G247" s="3" t="s">
        <v>557</v>
      </c>
      <c r="H247" s="14">
        <v>2011</v>
      </c>
      <c r="I247" s="3">
        <v>7</v>
      </c>
      <c r="J247" s="14" t="s">
        <v>16</v>
      </c>
      <c r="K247" s="14">
        <v>20</v>
      </c>
      <c r="L247" s="14">
        <v>1.5</v>
      </c>
      <c r="M247" s="14">
        <f>K247*L247</f>
        <v>30</v>
      </c>
      <c r="N247" s="14">
        <v>0</v>
      </c>
      <c r="O247" s="14">
        <v>0</v>
      </c>
      <c r="P247" s="14">
        <v>0</v>
      </c>
      <c r="Q247" s="5" t="s">
        <v>23</v>
      </c>
      <c r="R247" s="5">
        <v>5.6208838194211914E-2</v>
      </c>
    </row>
    <row r="248" spans="1:18" ht="28.5" customHeight="1" x14ac:dyDescent="0.25">
      <c r="A248" s="4">
        <v>4.6081887922990097</v>
      </c>
      <c r="B248" s="4">
        <v>-74.083925646573903</v>
      </c>
      <c r="C248" s="5">
        <v>29</v>
      </c>
      <c r="D248" s="5">
        <v>36</v>
      </c>
      <c r="E248" s="3" t="s">
        <v>24</v>
      </c>
      <c r="F248" s="6" t="s">
        <v>686</v>
      </c>
      <c r="G248" s="3" t="s">
        <v>687</v>
      </c>
      <c r="H248" s="3">
        <v>2011</v>
      </c>
      <c r="I248" s="3">
        <v>7</v>
      </c>
      <c r="J248" s="5" t="s">
        <v>16</v>
      </c>
      <c r="K248" s="3">
        <v>20</v>
      </c>
      <c r="L248" s="3">
        <v>30</v>
      </c>
      <c r="M248" s="3">
        <f>K248*L248</f>
        <v>600</v>
      </c>
      <c r="N248" s="5">
        <v>0</v>
      </c>
      <c r="O248" s="5">
        <f>0.392899638837687*M248</f>
        <v>235.73978330261221</v>
      </c>
      <c r="P248" s="5">
        <v>0</v>
      </c>
      <c r="Q248" s="5" t="s">
        <v>282</v>
      </c>
      <c r="R248" s="5">
        <v>5.6208838194211914E-2</v>
      </c>
    </row>
    <row r="249" spans="1:18" ht="28.5" customHeight="1" x14ac:dyDescent="0.25">
      <c r="A249" s="4">
        <v>4.534872222222222</v>
      </c>
      <c r="B249" s="4">
        <v>-74.086516666666668</v>
      </c>
      <c r="C249" s="5">
        <v>20</v>
      </c>
      <c r="D249" s="5">
        <v>35</v>
      </c>
      <c r="E249" s="3" t="s">
        <v>24</v>
      </c>
      <c r="F249" s="10" t="s">
        <v>558</v>
      </c>
      <c r="G249" s="3" t="s">
        <v>559</v>
      </c>
      <c r="H249" s="11">
        <v>2007</v>
      </c>
      <c r="I249" s="11">
        <v>7</v>
      </c>
      <c r="J249" s="11" t="s">
        <v>16</v>
      </c>
      <c r="K249" s="11"/>
      <c r="L249" s="11"/>
      <c r="M249" s="11">
        <v>9</v>
      </c>
      <c r="N249" s="5">
        <v>0</v>
      </c>
      <c r="O249" s="5">
        <v>0</v>
      </c>
      <c r="P249" s="5">
        <v>0</v>
      </c>
      <c r="Q249" s="5" t="s">
        <v>23</v>
      </c>
      <c r="R249" s="5">
        <v>5.6208838194211914E-2</v>
      </c>
    </row>
    <row r="250" spans="1:18" ht="28.5" customHeight="1" x14ac:dyDescent="0.25">
      <c r="A250" s="4">
        <v>4.7433193061269803</v>
      </c>
      <c r="B250" s="4">
        <v>-74.103656346705904</v>
      </c>
      <c r="C250" s="5">
        <v>44</v>
      </c>
      <c r="D250" s="5">
        <v>33</v>
      </c>
      <c r="E250" s="3" t="s">
        <v>24</v>
      </c>
      <c r="F250" s="10" t="s">
        <v>560</v>
      </c>
      <c r="G250" s="3" t="s">
        <v>561</v>
      </c>
      <c r="H250" s="3">
        <v>2009</v>
      </c>
      <c r="I250" s="11">
        <v>7</v>
      </c>
      <c r="J250" s="11" t="s">
        <v>16</v>
      </c>
      <c r="K250" s="11"/>
      <c r="L250" s="11"/>
      <c r="M250" s="11">
        <v>300</v>
      </c>
      <c r="N250" s="5">
        <v>0</v>
      </c>
      <c r="O250" s="5">
        <v>0</v>
      </c>
      <c r="P250" s="5">
        <v>0</v>
      </c>
      <c r="Q250" s="5" t="s">
        <v>23</v>
      </c>
      <c r="R250" s="5">
        <v>5.6208838194211914E-2</v>
      </c>
    </row>
    <row r="251" spans="1:18" ht="28.5" customHeight="1" x14ac:dyDescent="0.25">
      <c r="A251" s="4">
        <v>4.6418805555555549</v>
      </c>
      <c r="B251" s="4">
        <v>-74.14200277777779</v>
      </c>
      <c r="C251" s="5">
        <v>32</v>
      </c>
      <c r="D251" s="5">
        <v>29</v>
      </c>
      <c r="E251" s="9" t="s">
        <v>13</v>
      </c>
      <c r="F251" s="6" t="s">
        <v>564</v>
      </c>
      <c r="G251" s="3" t="s">
        <v>565</v>
      </c>
      <c r="H251" s="3">
        <v>2013</v>
      </c>
      <c r="I251" s="3">
        <v>7</v>
      </c>
      <c r="J251" s="5" t="s">
        <v>16</v>
      </c>
      <c r="K251" s="3">
        <v>25</v>
      </c>
      <c r="L251" s="3">
        <v>40</v>
      </c>
      <c r="M251" s="3">
        <f>K251*L251</f>
        <v>1000</v>
      </c>
      <c r="N251" s="5">
        <v>0</v>
      </c>
      <c r="O251" s="5">
        <v>0</v>
      </c>
      <c r="P251" s="5">
        <f>0.738210935315612*M251</f>
        <v>738.21093531561201</v>
      </c>
      <c r="Q251" s="5" t="s">
        <v>17</v>
      </c>
      <c r="R251" s="5">
        <v>5.6208838194211914E-2</v>
      </c>
    </row>
    <row r="252" spans="1:18" ht="28.5" customHeight="1" x14ac:dyDescent="0.25">
      <c r="A252" s="4">
        <v>4.67096372314393</v>
      </c>
      <c r="B252" s="4">
        <v>-74.101468085919507</v>
      </c>
      <c r="C252" s="5">
        <v>36</v>
      </c>
      <c r="D252" s="5">
        <v>34</v>
      </c>
      <c r="E252" s="3" t="s">
        <v>24</v>
      </c>
      <c r="F252" s="6" t="s">
        <v>566</v>
      </c>
      <c r="G252" s="3" t="s">
        <v>567</v>
      </c>
      <c r="H252" s="3">
        <v>2011</v>
      </c>
      <c r="I252" s="3">
        <v>7</v>
      </c>
      <c r="J252" s="5" t="s">
        <v>151</v>
      </c>
      <c r="K252" s="3">
        <v>1000</v>
      </c>
      <c r="L252" s="3">
        <v>2</v>
      </c>
      <c r="M252" s="3">
        <f>K252*L252</f>
        <v>2000</v>
      </c>
      <c r="N252" s="5">
        <v>0</v>
      </c>
      <c r="O252" s="5">
        <v>0</v>
      </c>
      <c r="P252" s="5">
        <v>0</v>
      </c>
      <c r="Q252" s="5" t="s">
        <v>152</v>
      </c>
      <c r="R252" s="5">
        <v>5.6208838194211914E-2</v>
      </c>
    </row>
    <row r="253" spans="1:18" ht="28.5" customHeight="1" x14ac:dyDescent="0.25">
      <c r="A253" s="4">
        <v>4.67096372314393</v>
      </c>
      <c r="B253" s="4">
        <v>-74.101468085919507</v>
      </c>
      <c r="C253" s="5">
        <v>36</v>
      </c>
      <c r="D253" s="5">
        <v>34</v>
      </c>
      <c r="E253" s="3" t="s">
        <v>24</v>
      </c>
      <c r="F253" s="10" t="s">
        <v>568</v>
      </c>
      <c r="G253" s="3" t="s">
        <v>569</v>
      </c>
      <c r="H253" s="11">
        <v>2009</v>
      </c>
      <c r="I253" s="11">
        <v>6</v>
      </c>
      <c r="J253" s="11" t="s">
        <v>151</v>
      </c>
      <c r="K253" s="11"/>
      <c r="L253" s="11"/>
      <c r="M253" s="11">
        <v>300</v>
      </c>
      <c r="N253" s="5">
        <v>0</v>
      </c>
      <c r="O253" s="5">
        <v>0</v>
      </c>
      <c r="P253" s="5">
        <v>0</v>
      </c>
      <c r="Q253" s="5" t="s">
        <v>152</v>
      </c>
      <c r="R253" s="5">
        <v>5.6208838194211914E-2</v>
      </c>
    </row>
    <row r="254" spans="1:18" ht="28.5" customHeight="1" x14ac:dyDescent="0.25">
      <c r="A254" s="4">
        <v>4.6686047132218302</v>
      </c>
      <c r="B254" s="4">
        <v>-74.080471306281396</v>
      </c>
      <c r="C254" s="5">
        <v>35</v>
      </c>
      <c r="D254" s="5">
        <v>36</v>
      </c>
      <c r="E254" s="3" t="s">
        <v>24</v>
      </c>
      <c r="F254" s="6" t="s">
        <v>694</v>
      </c>
      <c r="G254" s="3" t="s">
        <v>695</v>
      </c>
      <c r="H254" s="3">
        <v>2013</v>
      </c>
      <c r="I254" s="3">
        <v>7</v>
      </c>
      <c r="J254" s="5" t="s">
        <v>16</v>
      </c>
      <c r="K254" s="3">
        <v>20</v>
      </c>
      <c r="L254" s="3">
        <v>50</v>
      </c>
      <c r="M254" s="3">
        <f>K254*L254</f>
        <v>1000</v>
      </c>
      <c r="N254" s="5">
        <v>0</v>
      </c>
      <c r="O254" s="5">
        <f>0.392899638837687*M254</f>
        <v>392.89963883768701</v>
      </c>
      <c r="P254" s="5">
        <v>0</v>
      </c>
      <c r="Q254" s="5" t="s">
        <v>282</v>
      </c>
      <c r="R254" s="5">
        <v>5.6208838194211914E-2</v>
      </c>
    </row>
    <row r="255" spans="1:18" ht="28.5" customHeight="1" x14ac:dyDescent="0.25">
      <c r="A255" s="4">
        <v>4.6388850000000001</v>
      </c>
      <c r="B255" s="4">
        <v>-74.197198999999998</v>
      </c>
      <c r="C255" s="5">
        <v>32</v>
      </c>
      <c r="D255" s="5">
        <v>23</v>
      </c>
      <c r="E255" s="9" t="s">
        <v>13</v>
      </c>
      <c r="F255" s="6" t="s">
        <v>570</v>
      </c>
      <c r="G255" s="3" t="s">
        <v>571</v>
      </c>
      <c r="H255" s="3">
        <v>2011</v>
      </c>
      <c r="I255" s="3">
        <v>7</v>
      </c>
      <c r="J255" s="5" t="s">
        <v>16</v>
      </c>
      <c r="K255" s="3">
        <v>22</v>
      </c>
      <c r="L255" s="3">
        <v>15</v>
      </c>
      <c r="M255" s="3">
        <f>K255*L255</f>
        <v>330</v>
      </c>
      <c r="N255" s="5">
        <v>0</v>
      </c>
      <c r="O255" s="5">
        <v>0</v>
      </c>
      <c r="P255" s="5">
        <f>0.738210935315612*M255</f>
        <v>243.60960865415197</v>
      </c>
      <c r="Q255" s="5" t="s">
        <v>17</v>
      </c>
      <c r="R255" s="5">
        <v>5.6208838194211914E-2</v>
      </c>
    </row>
    <row r="256" spans="1:18" ht="28.5" customHeight="1" x14ac:dyDescent="0.25">
      <c r="A256" s="4">
        <v>4.617807</v>
      </c>
      <c r="B256" s="4">
        <v>-74.189233999999999</v>
      </c>
      <c r="C256" s="5">
        <v>30</v>
      </c>
      <c r="D256" s="5">
        <v>24</v>
      </c>
      <c r="E256" s="3" t="s">
        <v>24</v>
      </c>
      <c r="F256" s="22" t="s">
        <v>572</v>
      </c>
      <c r="G256" s="3" t="s">
        <v>573</v>
      </c>
      <c r="H256" s="3">
        <v>2013</v>
      </c>
      <c r="I256" s="11">
        <v>7</v>
      </c>
      <c r="J256" s="14" t="s">
        <v>16</v>
      </c>
      <c r="K256" s="14">
        <v>20</v>
      </c>
      <c r="L256" s="14"/>
      <c r="M256" s="12">
        <v>728.72969187679973</v>
      </c>
      <c r="N256" s="14">
        <v>0</v>
      </c>
      <c r="O256" s="14">
        <v>0</v>
      </c>
      <c r="P256" s="14">
        <v>0</v>
      </c>
      <c r="Q256" s="5" t="s">
        <v>23</v>
      </c>
      <c r="R256" s="5">
        <v>5.6208838194211914E-2</v>
      </c>
    </row>
    <row r="257" spans="1:18" ht="28.5" customHeight="1" x14ac:dyDescent="0.25">
      <c r="A257" s="4">
        <v>4.6396761432244302</v>
      </c>
      <c r="B257" s="4">
        <v>-74.141172349791105</v>
      </c>
      <c r="C257" s="5">
        <v>32</v>
      </c>
      <c r="D257" s="5">
        <v>29</v>
      </c>
      <c r="E257" s="28" t="s">
        <v>13</v>
      </c>
      <c r="F257" s="6" t="s">
        <v>574</v>
      </c>
      <c r="G257" s="3" t="s">
        <v>575</v>
      </c>
      <c r="H257" s="3">
        <v>2011</v>
      </c>
      <c r="I257" s="3">
        <v>7</v>
      </c>
      <c r="J257" s="5" t="s">
        <v>16</v>
      </c>
      <c r="K257" s="3">
        <v>20</v>
      </c>
      <c r="L257" s="3">
        <v>50</v>
      </c>
      <c r="M257" s="3">
        <f>K257*L257</f>
        <v>1000</v>
      </c>
      <c r="N257" s="5">
        <v>0</v>
      </c>
      <c r="O257" s="5">
        <v>0</v>
      </c>
      <c r="P257" s="5">
        <f>0.738210935315612*M257</f>
        <v>738.21093531561201</v>
      </c>
      <c r="Q257" s="5" t="s">
        <v>17</v>
      </c>
      <c r="R257" s="5">
        <v>5.6208838194211914E-2</v>
      </c>
    </row>
    <row r="258" spans="1:18" ht="28.5" customHeight="1" x14ac:dyDescent="0.25">
      <c r="A258" s="4">
        <v>4.5380029999999998</v>
      </c>
      <c r="B258" s="4">
        <v>-74.138475999999997</v>
      </c>
      <c r="C258" s="33">
        <v>21</v>
      </c>
      <c r="D258" s="33">
        <v>30</v>
      </c>
      <c r="E258" s="9" t="s">
        <v>20</v>
      </c>
      <c r="F258" s="22" t="s">
        <v>576</v>
      </c>
      <c r="G258" s="3" t="s">
        <v>577</v>
      </c>
      <c r="H258" s="14">
        <v>2011</v>
      </c>
      <c r="I258" s="3">
        <v>7</v>
      </c>
      <c r="J258" s="14" t="s">
        <v>16</v>
      </c>
      <c r="K258" s="14">
        <v>20</v>
      </c>
      <c r="L258" s="14">
        <v>2</v>
      </c>
      <c r="M258" s="14">
        <f>K258*L258</f>
        <v>40</v>
      </c>
      <c r="N258" s="14">
        <v>0</v>
      </c>
      <c r="O258" s="14">
        <v>0</v>
      </c>
      <c r="P258" s="14">
        <v>0</v>
      </c>
      <c r="Q258" s="5" t="s">
        <v>23</v>
      </c>
      <c r="R258" s="5">
        <v>5.6208838194211914E-2</v>
      </c>
    </row>
    <row r="259" spans="1:18" ht="28.5" customHeight="1" x14ac:dyDescent="0.25">
      <c r="A259" s="4">
        <v>4.6397944444444441</v>
      </c>
      <c r="B259" s="4">
        <v>-74.092855555555545</v>
      </c>
      <c r="C259" s="5">
        <v>32</v>
      </c>
      <c r="D259" s="5">
        <v>35</v>
      </c>
      <c r="E259" s="3" t="s">
        <v>24</v>
      </c>
      <c r="F259" s="6" t="s">
        <v>578</v>
      </c>
      <c r="G259" s="3" t="s">
        <v>579</v>
      </c>
      <c r="H259" s="3">
        <v>2013</v>
      </c>
      <c r="I259" s="3">
        <v>7</v>
      </c>
      <c r="J259" s="5" t="s">
        <v>16</v>
      </c>
      <c r="K259" s="3">
        <v>20</v>
      </c>
      <c r="L259" s="3">
        <v>25</v>
      </c>
      <c r="M259" s="3">
        <f>K259*L259</f>
        <v>500</v>
      </c>
      <c r="N259" s="5">
        <v>0</v>
      </c>
      <c r="O259" s="5">
        <v>0</v>
      </c>
      <c r="P259" s="5">
        <f>0.738210935315612*M259</f>
        <v>369.105467657806</v>
      </c>
      <c r="Q259" s="5" t="s">
        <v>17</v>
      </c>
      <c r="R259" s="5">
        <v>5.6208838194211914E-2</v>
      </c>
    </row>
    <row r="260" spans="1:18" ht="28.5" customHeight="1" x14ac:dyDescent="0.25">
      <c r="A260" s="4">
        <v>4.5689260000000003</v>
      </c>
      <c r="B260" s="4">
        <v>-74.086065000000005</v>
      </c>
      <c r="C260" s="5">
        <v>24</v>
      </c>
      <c r="D260" s="5">
        <v>35</v>
      </c>
      <c r="E260" s="9" t="s">
        <v>13</v>
      </c>
      <c r="F260" s="6" t="s">
        <v>578</v>
      </c>
      <c r="G260" s="3" t="s">
        <v>580</v>
      </c>
      <c r="H260" s="3">
        <v>2011</v>
      </c>
      <c r="I260" s="3">
        <v>7</v>
      </c>
      <c r="J260" s="5" t="s">
        <v>16</v>
      </c>
      <c r="K260" s="3">
        <v>20</v>
      </c>
      <c r="L260" s="3">
        <v>50</v>
      </c>
      <c r="M260" s="3">
        <f>K260*L260</f>
        <v>1000</v>
      </c>
      <c r="N260" s="5">
        <v>0</v>
      </c>
      <c r="O260" s="5">
        <v>0</v>
      </c>
      <c r="P260" s="5">
        <f>0.738210935315612*M260</f>
        <v>738.21093531561201</v>
      </c>
      <c r="Q260" s="5" t="s">
        <v>17</v>
      </c>
      <c r="R260" s="5">
        <v>5.6208838194211914E-2</v>
      </c>
    </row>
    <row r="261" spans="1:18" ht="28.5" customHeight="1" x14ac:dyDescent="0.25">
      <c r="A261" s="4">
        <v>4.5614005840031204</v>
      </c>
      <c r="B261" s="4">
        <v>-74.145039142773101</v>
      </c>
      <c r="C261" s="5">
        <v>23</v>
      </c>
      <c r="D261" s="5">
        <v>29</v>
      </c>
      <c r="E261" s="9" t="s">
        <v>13</v>
      </c>
      <c r="F261" s="6" t="s">
        <v>581</v>
      </c>
      <c r="G261" s="3" t="s">
        <v>582</v>
      </c>
      <c r="H261" s="3">
        <v>2013</v>
      </c>
      <c r="I261" s="3">
        <v>7</v>
      </c>
      <c r="J261" s="5" t="s">
        <v>16</v>
      </c>
      <c r="K261" s="3">
        <v>20</v>
      </c>
      <c r="L261" s="3">
        <v>20</v>
      </c>
      <c r="M261" s="3">
        <f>K261*L261</f>
        <v>400</v>
      </c>
      <c r="N261" s="5">
        <v>0</v>
      </c>
      <c r="O261" s="5">
        <v>0</v>
      </c>
      <c r="P261" s="5">
        <v>0</v>
      </c>
      <c r="Q261" s="5" t="s">
        <v>23</v>
      </c>
      <c r="R261" s="5">
        <v>5.6208838194211914E-2</v>
      </c>
    </row>
    <row r="262" spans="1:18" ht="28.5" customHeight="1" x14ac:dyDescent="0.25">
      <c r="A262" s="4">
        <v>4.6272347597755203</v>
      </c>
      <c r="B262" s="4">
        <v>-74.178996651699904</v>
      </c>
      <c r="C262" s="5">
        <v>31</v>
      </c>
      <c r="D262" s="5">
        <v>25</v>
      </c>
      <c r="E262" s="3" t="s">
        <v>24</v>
      </c>
      <c r="F262" s="10" t="s">
        <v>583</v>
      </c>
      <c r="G262" s="3" t="s">
        <v>584</v>
      </c>
      <c r="H262" s="25">
        <v>2009</v>
      </c>
      <c r="I262" s="11">
        <v>7</v>
      </c>
      <c r="J262" s="11" t="s">
        <v>27</v>
      </c>
      <c r="K262" s="25"/>
      <c r="L262" s="25"/>
      <c r="M262" s="12">
        <v>1596.3194444444443</v>
      </c>
      <c r="N262" s="5">
        <v>0</v>
      </c>
      <c r="O262" s="5">
        <v>0</v>
      </c>
      <c r="P262" s="5">
        <v>0</v>
      </c>
      <c r="Q262" s="5" t="s">
        <v>28</v>
      </c>
      <c r="R262" s="5">
        <v>5.6208838194211914E-2</v>
      </c>
    </row>
    <row r="263" spans="1:18" ht="28.5" customHeight="1" x14ac:dyDescent="0.25">
      <c r="A263" s="4">
        <v>4.6441833333333324</v>
      </c>
      <c r="B263" s="4">
        <v>-74.137841666666674</v>
      </c>
      <c r="C263" s="5">
        <v>33</v>
      </c>
      <c r="D263" s="5">
        <v>30</v>
      </c>
      <c r="E263" s="9" t="s">
        <v>13</v>
      </c>
      <c r="F263" s="10" t="s">
        <v>585</v>
      </c>
      <c r="G263" s="3" t="s">
        <v>586</v>
      </c>
      <c r="H263" s="11">
        <v>2010</v>
      </c>
      <c r="I263" s="11">
        <v>7</v>
      </c>
      <c r="J263" s="11" t="s">
        <v>16</v>
      </c>
      <c r="K263" s="11"/>
      <c r="L263" s="11"/>
      <c r="M263" s="12">
        <v>728.72969187679973</v>
      </c>
      <c r="N263" s="5">
        <v>0</v>
      </c>
      <c r="O263" s="5">
        <v>0</v>
      </c>
      <c r="P263" s="5">
        <v>0</v>
      </c>
      <c r="Q263" s="5" t="s">
        <v>23</v>
      </c>
      <c r="R263" s="5">
        <v>5.6208838194211914E-2</v>
      </c>
    </row>
    <row r="264" spans="1:18" ht="28.5" customHeight="1" x14ac:dyDescent="0.25">
      <c r="A264" s="4">
        <v>4.6192536035678504</v>
      </c>
      <c r="B264" s="4">
        <v>-74.120194761204104</v>
      </c>
      <c r="C264" s="5">
        <v>30</v>
      </c>
      <c r="D264" s="5">
        <v>32</v>
      </c>
      <c r="E264" s="3" t="s">
        <v>24</v>
      </c>
      <c r="F264" s="6" t="s">
        <v>587</v>
      </c>
      <c r="G264" s="3" t="s">
        <v>588</v>
      </c>
      <c r="H264" s="3">
        <v>2011</v>
      </c>
      <c r="I264" s="3">
        <v>7</v>
      </c>
      <c r="J264" s="5" t="s">
        <v>16</v>
      </c>
      <c r="K264" s="3">
        <v>25</v>
      </c>
      <c r="L264" s="3">
        <v>15</v>
      </c>
      <c r="M264" s="3">
        <f>K264*L264</f>
        <v>375</v>
      </c>
      <c r="N264" s="5">
        <v>0</v>
      </c>
      <c r="O264" s="5">
        <v>0</v>
      </c>
      <c r="P264" s="5">
        <f>0.738210935315612*M264</f>
        <v>276.8291007433545</v>
      </c>
      <c r="Q264" s="5" t="s">
        <v>17</v>
      </c>
      <c r="R264" s="5">
        <v>5.6208838194211914E-2</v>
      </c>
    </row>
    <row r="265" spans="1:18" ht="28.5" customHeight="1" x14ac:dyDescent="0.25">
      <c r="A265" s="4">
        <v>4.5755939999999997</v>
      </c>
      <c r="B265" s="4">
        <v>-74.095128000000003</v>
      </c>
      <c r="C265" s="5">
        <v>25</v>
      </c>
      <c r="D265" s="5">
        <v>34</v>
      </c>
      <c r="E265" s="9" t="s">
        <v>13</v>
      </c>
      <c r="F265" s="6" t="s">
        <v>589</v>
      </c>
      <c r="G265" s="3" t="s">
        <v>590</v>
      </c>
      <c r="H265" s="3">
        <v>2011</v>
      </c>
      <c r="I265" s="3">
        <v>7</v>
      </c>
      <c r="J265" s="5" t="s">
        <v>16</v>
      </c>
      <c r="K265" s="3">
        <v>22</v>
      </c>
      <c r="L265" s="3">
        <v>15</v>
      </c>
      <c r="M265" s="3">
        <f>K265*L265</f>
        <v>330</v>
      </c>
      <c r="N265" s="5">
        <v>0</v>
      </c>
      <c r="O265" s="5">
        <v>0</v>
      </c>
      <c r="P265" s="5">
        <f>0.738210935315612*M265</f>
        <v>243.60960865415197</v>
      </c>
      <c r="Q265" s="5" t="s">
        <v>17</v>
      </c>
      <c r="R265" s="5">
        <v>5.6208838194211914E-2</v>
      </c>
    </row>
    <row r="266" spans="1:18" ht="28.5" customHeight="1" x14ac:dyDescent="0.25">
      <c r="A266" s="4">
        <v>4.5692416666666666</v>
      </c>
      <c r="B266" s="4">
        <v>-74.094686111111102</v>
      </c>
      <c r="C266" s="5">
        <v>24</v>
      </c>
      <c r="D266" s="5">
        <v>34</v>
      </c>
      <c r="E266" s="3" t="s">
        <v>13</v>
      </c>
      <c r="F266" s="6" t="s">
        <v>589</v>
      </c>
      <c r="G266" s="3" t="s">
        <v>591</v>
      </c>
      <c r="H266" s="3">
        <v>2011</v>
      </c>
      <c r="I266" s="3">
        <v>7</v>
      </c>
      <c r="J266" s="5" t="s">
        <v>16</v>
      </c>
      <c r="K266" s="3">
        <v>10</v>
      </c>
      <c r="L266" s="3">
        <v>40</v>
      </c>
      <c r="M266" s="3">
        <f>K266*L266</f>
        <v>400</v>
      </c>
      <c r="N266" s="5">
        <v>0</v>
      </c>
      <c r="O266" s="5">
        <v>0</v>
      </c>
      <c r="P266" s="5">
        <f>0.738210935315612*M266</f>
        <v>295.28437412624481</v>
      </c>
      <c r="Q266" s="5" t="s">
        <v>17</v>
      </c>
      <c r="R266" s="5">
        <v>5.6208838194211914E-2</v>
      </c>
    </row>
    <row r="267" spans="1:18" ht="28.5" customHeight="1" x14ac:dyDescent="0.25">
      <c r="A267" s="4">
        <v>4.71384277286709</v>
      </c>
      <c r="B267" s="4">
        <v>-74.058950850558404</v>
      </c>
      <c r="C267" s="5">
        <v>40</v>
      </c>
      <c r="D267" s="5">
        <v>38</v>
      </c>
      <c r="E267" s="9" t="s">
        <v>13</v>
      </c>
      <c r="F267" s="6" t="s">
        <v>592</v>
      </c>
      <c r="G267" s="3" t="s">
        <v>593</v>
      </c>
      <c r="H267" s="3">
        <v>2011</v>
      </c>
      <c r="I267" s="3">
        <v>7</v>
      </c>
      <c r="J267" s="5" t="s">
        <v>16</v>
      </c>
      <c r="K267" s="3">
        <v>25</v>
      </c>
      <c r="L267" s="3">
        <v>100</v>
      </c>
      <c r="M267" s="3">
        <f>K267*L267</f>
        <v>2500</v>
      </c>
      <c r="N267" s="5">
        <v>0</v>
      </c>
      <c r="O267" s="5">
        <v>0</v>
      </c>
      <c r="P267" s="5">
        <f>0.738210935315612*M267</f>
        <v>1845.52733828903</v>
      </c>
      <c r="Q267" s="5" t="s">
        <v>17</v>
      </c>
      <c r="R267" s="5">
        <v>5.6208838194211914E-2</v>
      </c>
    </row>
    <row r="268" spans="1:18" ht="28.5" customHeight="1" x14ac:dyDescent="0.25">
      <c r="A268" s="4">
        <v>4.7319361111111116</v>
      </c>
      <c r="B268" s="4">
        <v>-74.04942777777778</v>
      </c>
      <c r="C268" s="5">
        <v>42</v>
      </c>
      <c r="D268" s="5">
        <v>40</v>
      </c>
      <c r="E268" s="3" t="s">
        <v>24</v>
      </c>
      <c r="F268" s="10" t="s">
        <v>594</v>
      </c>
      <c r="G268" s="3" t="s">
        <v>595</v>
      </c>
      <c r="H268" s="11">
        <v>2009</v>
      </c>
      <c r="I268" s="11">
        <v>7</v>
      </c>
      <c r="J268" s="11" t="s">
        <v>170</v>
      </c>
      <c r="K268" s="11"/>
      <c r="L268" s="11"/>
      <c r="M268" s="12">
        <v>728.72969187679973</v>
      </c>
      <c r="N268" s="5">
        <v>0</v>
      </c>
      <c r="O268" s="5">
        <v>0</v>
      </c>
      <c r="P268" s="5">
        <v>0</v>
      </c>
      <c r="Q268" s="5" t="s">
        <v>23</v>
      </c>
      <c r="R268" s="5">
        <v>5.6208838194211914E-2</v>
      </c>
    </row>
    <row r="269" spans="1:18" ht="28.5" customHeight="1" x14ac:dyDescent="0.25">
      <c r="A269" s="4">
        <v>4.5378780000000001</v>
      </c>
      <c r="B269" s="4">
        <v>-74.139503000000005</v>
      </c>
      <c r="C269" s="33">
        <v>21</v>
      </c>
      <c r="D269" s="33">
        <v>29</v>
      </c>
      <c r="E269" s="9" t="s">
        <v>20</v>
      </c>
      <c r="F269" s="22" t="s">
        <v>1611</v>
      </c>
      <c r="G269" s="3" t="s">
        <v>596</v>
      </c>
      <c r="H269" s="14">
        <v>2011</v>
      </c>
      <c r="I269" s="3">
        <v>5</v>
      </c>
      <c r="J269" s="14" t="s">
        <v>16</v>
      </c>
      <c r="K269" s="14">
        <v>20</v>
      </c>
      <c r="L269" s="14">
        <v>1</v>
      </c>
      <c r="M269" s="14">
        <f>K269*L269</f>
        <v>20</v>
      </c>
      <c r="N269" s="14">
        <v>0</v>
      </c>
      <c r="O269" s="14">
        <v>0</v>
      </c>
      <c r="P269" s="14">
        <v>0</v>
      </c>
      <c r="Q269" s="5" t="s">
        <v>23</v>
      </c>
      <c r="R269" s="5">
        <v>5.6208838194211914E-2</v>
      </c>
    </row>
    <row r="270" spans="1:18" ht="28.5" customHeight="1" x14ac:dyDescent="0.25">
      <c r="A270" s="4">
        <v>4.6455805555555552</v>
      </c>
      <c r="B270" s="4">
        <v>-74.165261111111121</v>
      </c>
      <c r="C270" s="5">
        <v>33</v>
      </c>
      <c r="D270" s="5">
        <v>27</v>
      </c>
      <c r="E270" s="3" t="s">
        <v>24</v>
      </c>
      <c r="F270" s="10" t="s">
        <v>597</v>
      </c>
      <c r="G270" s="3" t="s">
        <v>598</v>
      </c>
      <c r="H270" s="11">
        <v>2008</v>
      </c>
      <c r="I270" s="11">
        <v>7</v>
      </c>
      <c r="J270" s="11" t="s">
        <v>16</v>
      </c>
      <c r="K270" s="11"/>
      <c r="L270" s="11"/>
      <c r="M270" s="12">
        <v>728.72969187679973</v>
      </c>
      <c r="N270" s="5">
        <v>0</v>
      </c>
      <c r="O270" s="5">
        <v>0</v>
      </c>
      <c r="P270" s="5">
        <v>0</v>
      </c>
      <c r="Q270" s="5" t="s">
        <v>23</v>
      </c>
      <c r="R270" s="5">
        <v>5.6208838194211914E-2</v>
      </c>
    </row>
    <row r="271" spans="1:18" ht="28.5" customHeight="1" x14ac:dyDescent="0.25">
      <c r="A271" s="4">
        <v>4.7041079442924696</v>
      </c>
      <c r="B271" s="4">
        <v>-74.114358357751499</v>
      </c>
      <c r="C271" s="5">
        <v>39</v>
      </c>
      <c r="D271" s="5">
        <v>32</v>
      </c>
      <c r="E271" s="3" t="s">
        <v>20</v>
      </c>
      <c r="F271" s="6" t="s">
        <v>47</v>
      </c>
      <c r="G271" s="3" t="s">
        <v>48</v>
      </c>
      <c r="H271" s="3">
        <v>2011</v>
      </c>
      <c r="I271" s="3">
        <v>7</v>
      </c>
      <c r="J271" s="5" t="s">
        <v>16</v>
      </c>
      <c r="K271" s="3">
        <v>20</v>
      </c>
      <c r="L271" s="3">
        <v>50</v>
      </c>
      <c r="M271" s="3">
        <f>K271*L271</f>
        <v>1000</v>
      </c>
      <c r="N271" s="5">
        <f>0.565555287076649*M271</f>
        <v>565.55528707664905</v>
      </c>
      <c r="O271" s="5">
        <v>0</v>
      </c>
      <c r="P271" s="5">
        <v>0</v>
      </c>
      <c r="Q271" s="5" t="s">
        <v>10</v>
      </c>
      <c r="R271" s="5">
        <v>5.6208838194211914E-2</v>
      </c>
    </row>
    <row r="272" spans="1:18" ht="28.5" customHeight="1" x14ac:dyDescent="0.25">
      <c r="A272" s="4">
        <v>4.615875</v>
      </c>
      <c r="B272" s="4">
        <v>-74.213700000000003</v>
      </c>
      <c r="C272" s="5">
        <v>29</v>
      </c>
      <c r="D272" s="5">
        <v>21</v>
      </c>
      <c r="E272" s="9" t="s">
        <v>13</v>
      </c>
      <c r="F272" s="6" t="s">
        <v>599</v>
      </c>
      <c r="G272" s="3" t="s">
        <v>600</v>
      </c>
      <c r="H272" s="14">
        <v>2011</v>
      </c>
      <c r="I272" s="3">
        <v>7</v>
      </c>
      <c r="J272" s="5" t="s">
        <v>16</v>
      </c>
      <c r="K272" s="3">
        <v>20</v>
      </c>
      <c r="L272" s="3">
        <v>30</v>
      </c>
      <c r="M272" s="3">
        <f>K272*L272</f>
        <v>600</v>
      </c>
      <c r="N272" s="5">
        <v>0</v>
      </c>
      <c r="O272" s="5">
        <v>0</v>
      </c>
      <c r="P272" s="5">
        <f>0.738210935315612*M272</f>
        <v>442.92656118936719</v>
      </c>
      <c r="Q272" s="5" t="s">
        <v>17</v>
      </c>
      <c r="R272" s="5">
        <v>5.6208838194211914E-2</v>
      </c>
    </row>
    <row r="273" spans="1:18" ht="28.5" customHeight="1" x14ac:dyDescent="0.25">
      <c r="A273" s="4">
        <v>4.6717110000000002</v>
      </c>
      <c r="B273" s="4">
        <v>-74.081795</v>
      </c>
      <c r="C273" s="5">
        <v>36</v>
      </c>
      <c r="D273" s="5">
        <v>36</v>
      </c>
      <c r="E273" s="3" t="s">
        <v>13</v>
      </c>
      <c r="F273" s="6" t="s">
        <v>726</v>
      </c>
      <c r="G273" s="3" t="s">
        <v>727</v>
      </c>
      <c r="H273" s="3">
        <v>2013</v>
      </c>
      <c r="I273" s="3">
        <v>7</v>
      </c>
      <c r="J273" s="5" t="s">
        <v>16</v>
      </c>
      <c r="K273" s="3">
        <v>20</v>
      </c>
      <c r="L273" s="3">
        <v>80</v>
      </c>
      <c r="M273" s="3">
        <f>K273*L273</f>
        <v>1600</v>
      </c>
      <c r="N273" s="5">
        <v>0</v>
      </c>
      <c r="O273" s="5">
        <f>0.392899638837687*M273</f>
        <v>628.63942214029919</v>
      </c>
      <c r="P273" s="5">
        <v>0</v>
      </c>
      <c r="Q273" s="5" t="s">
        <v>282</v>
      </c>
      <c r="R273" s="5">
        <v>5.6208838194211914E-2</v>
      </c>
    </row>
    <row r="274" spans="1:18" ht="28.5" customHeight="1" x14ac:dyDescent="0.25">
      <c r="A274" s="4">
        <v>4.6972820000000004</v>
      </c>
      <c r="B274" s="4">
        <v>-74.092179999999999</v>
      </c>
      <c r="C274" s="5">
        <v>39</v>
      </c>
      <c r="D274" s="5">
        <v>35</v>
      </c>
      <c r="E274" s="9" t="s">
        <v>13</v>
      </c>
      <c r="F274" s="10" t="s">
        <v>601</v>
      </c>
      <c r="G274" s="3" t="s">
        <v>602</v>
      </c>
      <c r="H274" s="11">
        <v>2010</v>
      </c>
      <c r="I274" s="11">
        <v>7</v>
      </c>
      <c r="J274" s="11" t="s">
        <v>16</v>
      </c>
      <c r="K274" s="11"/>
      <c r="L274" s="11"/>
      <c r="M274" s="12">
        <v>728.72969187679973</v>
      </c>
      <c r="N274" s="5">
        <v>0</v>
      </c>
      <c r="O274" s="5">
        <v>0</v>
      </c>
      <c r="P274" s="5">
        <v>0</v>
      </c>
      <c r="Q274" s="5" t="s">
        <v>23</v>
      </c>
      <c r="R274" s="5">
        <v>5.6208838194211914E-2</v>
      </c>
    </row>
    <row r="275" spans="1:18" ht="28.5" customHeight="1" x14ac:dyDescent="0.25">
      <c r="A275" s="4">
        <v>4.6078169525149004</v>
      </c>
      <c r="B275" s="4">
        <v>-74.100580378314106</v>
      </c>
      <c r="C275" s="5">
        <v>29</v>
      </c>
      <c r="D275" s="5">
        <v>34</v>
      </c>
      <c r="E275" s="3" t="s">
        <v>24</v>
      </c>
      <c r="F275" s="10" t="s">
        <v>603</v>
      </c>
      <c r="G275" s="3" t="s">
        <v>604</v>
      </c>
      <c r="H275" s="11">
        <v>2009</v>
      </c>
      <c r="I275" s="11">
        <v>7</v>
      </c>
      <c r="J275" s="11" t="s">
        <v>16</v>
      </c>
      <c r="K275" s="11"/>
      <c r="L275" s="11"/>
      <c r="M275" s="12">
        <v>728.72969187679973</v>
      </c>
      <c r="N275" s="5">
        <v>0</v>
      </c>
      <c r="O275" s="5">
        <v>0</v>
      </c>
      <c r="P275" s="5">
        <v>0</v>
      </c>
      <c r="Q275" s="5" t="s">
        <v>23</v>
      </c>
      <c r="R275" s="5">
        <v>5.6208838194211914E-2</v>
      </c>
    </row>
    <row r="276" spans="1:18" ht="28.5" customHeight="1" x14ac:dyDescent="0.25">
      <c r="A276" s="4">
        <v>4.6657640000000002</v>
      </c>
      <c r="B276" s="4">
        <v>-74.077753000000001</v>
      </c>
      <c r="C276" s="5">
        <v>35</v>
      </c>
      <c r="D276" s="5">
        <v>36</v>
      </c>
      <c r="E276" s="9" t="s">
        <v>13</v>
      </c>
      <c r="F276" s="6" t="s">
        <v>732</v>
      </c>
      <c r="G276" s="3" t="s">
        <v>733</v>
      </c>
      <c r="H276" s="3">
        <v>2013</v>
      </c>
      <c r="I276" s="3">
        <v>7</v>
      </c>
      <c r="J276" s="5" t="s">
        <v>16</v>
      </c>
      <c r="K276" s="3">
        <v>20</v>
      </c>
      <c r="L276" s="3">
        <v>45</v>
      </c>
      <c r="M276" s="3">
        <f t="shared" ref="M276:M281" si="3">K276*L276</f>
        <v>900</v>
      </c>
      <c r="N276" s="5">
        <v>0</v>
      </c>
      <c r="O276" s="5">
        <f>0.392899638837687*M276</f>
        <v>353.60967495391833</v>
      </c>
      <c r="P276" s="5">
        <v>0</v>
      </c>
      <c r="Q276" s="5" t="s">
        <v>282</v>
      </c>
      <c r="R276" s="5">
        <v>5.6208838194211914E-2</v>
      </c>
    </row>
    <row r="277" spans="1:18" ht="28.5" customHeight="1" x14ac:dyDescent="0.25">
      <c r="A277" s="4">
        <v>4.6666861111111118</v>
      </c>
      <c r="B277" s="4">
        <v>-74.078633333333329</v>
      </c>
      <c r="C277" s="5">
        <v>35</v>
      </c>
      <c r="D277" s="5">
        <v>36</v>
      </c>
      <c r="E277" s="3" t="s">
        <v>24</v>
      </c>
      <c r="F277" s="6" t="s">
        <v>734</v>
      </c>
      <c r="G277" s="3" t="s">
        <v>735</v>
      </c>
      <c r="H277" s="3">
        <v>2013</v>
      </c>
      <c r="I277" s="3">
        <v>7</v>
      </c>
      <c r="J277" s="5" t="s">
        <v>16</v>
      </c>
      <c r="K277" s="3">
        <v>20</v>
      </c>
      <c r="L277" s="3">
        <v>60</v>
      </c>
      <c r="M277" s="3">
        <f t="shared" si="3"/>
        <v>1200</v>
      </c>
      <c r="N277" s="5">
        <v>0</v>
      </c>
      <c r="O277" s="5">
        <f>0.392899638837687*M277</f>
        <v>471.47956660522442</v>
      </c>
      <c r="P277" s="5">
        <v>0</v>
      </c>
      <c r="Q277" s="5" t="s">
        <v>282</v>
      </c>
      <c r="R277" s="5">
        <v>5.6208838194211914E-2</v>
      </c>
    </row>
    <row r="278" spans="1:18" ht="28.5" customHeight="1" x14ac:dyDescent="0.25">
      <c r="A278" s="4">
        <v>4.6743667502299298</v>
      </c>
      <c r="B278" s="4">
        <v>-74.144012885071604</v>
      </c>
      <c r="C278" s="5">
        <v>36</v>
      </c>
      <c r="D278" s="5">
        <v>29</v>
      </c>
      <c r="E278" s="3" t="s">
        <v>24</v>
      </c>
      <c r="F278" s="6" t="s">
        <v>739</v>
      </c>
      <c r="G278" s="3" t="s">
        <v>740</v>
      </c>
      <c r="H278" s="3">
        <v>2011</v>
      </c>
      <c r="I278" s="3">
        <v>7</v>
      </c>
      <c r="J278" s="5" t="s">
        <v>16</v>
      </c>
      <c r="K278" s="3">
        <v>17</v>
      </c>
      <c r="L278" s="3">
        <v>30</v>
      </c>
      <c r="M278" s="3">
        <f t="shared" si="3"/>
        <v>510</v>
      </c>
      <c r="N278" s="5">
        <v>0</v>
      </c>
      <c r="O278" s="5">
        <f>0.392899638837687*M278</f>
        <v>200.37881580722038</v>
      </c>
      <c r="P278" s="5">
        <v>0</v>
      </c>
      <c r="Q278" s="5" t="s">
        <v>282</v>
      </c>
      <c r="R278" s="5">
        <v>5.6208838194211914E-2</v>
      </c>
    </row>
    <row r="279" spans="1:18" ht="28.5" customHeight="1" x14ac:dyDescent="0.25">
      <c r="A279" s="4">
        <v>4.6762566950300499</v>
      </c>
      <c r="B279" s="4">
        <v>-74.141255406266197</v>
      </c>
      <c r="C279" s="5">
        <v>36</v>
      </c>
      <c r="D279" s="5">
        <v>29</v>
      </c>
      <c r="E279" s="3" t="s">
        <v>20</v>
      </c>
      <c r="F279" s="6" t="s">
        <v>119</v>
      </c>
      <c r="G279" s="3" t="s">
        <v>120</v>
      </c>
      <c r="H279" s="17">
        <v>2011</v>
      </c>
      <c r="I279" s="3">
        <v>7</v>
      </c>
      <c r="J279" s="5" t="s">
        <v>16</v>
      </c>
      <c r="K279" s="3">
        <v>25</v>
      </c>
      <c r="L279" s="3">
        <v>15</v>
      </c>
      <c r="M279" s="3">
        <f t="shared" si="3"/>
        <v>375</v>
      </c>
      <c r="N279" s="5">
        <f>0.565555287076649*M279</f>
        <v>212.08323265374338</v>
      </c>
      <c r="O279" s="5">
        <v>0</v>
      </c>
      <c r="P279" s="5">
        <v>0</v>
      </c>
      <c r="Q279" s="5" t="s">
        <v>10</v>
      </c>
      <c r="R279" s="5">
        <v>5.6208838194211914E-2</v>
      </c>
    </row>
    <row r="280" spans="1:18" ht="28.5" customHeight="1" x14ac:dyDescent="0.25">
      <c r="A280" s="4">
        <v>4.5370470000000003</v>
      </c>
      <c r="B280" s="4">
        <v>-74.137902999999994</v>
      </c>
      <c r="C280" s="33">
        <v>21</v>
      </c>
      <c r="D280" s="33">
        <v>30</v>
      </c>
      <c r="E280" s="9" t="s">
        <v>20</v>
      </c>
      <c r="F280" s="22" t="s">
        <v>605</v>
      </c>
      <c r="G280" s="3" t="s">
        <v>606</v>
      </c>
      <c r="H280" s="14">
        <v>2011</v>
      </c>
      <c r="I280" s="3">
        <v>5</v>
      </c>
      <c r="J280" s="14" t="s">
        <v>16</v>
      </c>
      <c r="K280" s="14">
        <v>20</v>
      </c>
      <c r="L280" s="14">
        <v>1.5</v>
      </c>
      <c r="M280" s="14">
        <f t="shared" si="3"/>
        <v>30</v>
      </c>
      <c r="N280" s="14">
        <v>0</v>
      </c>
      <c r="O280" s="14">
        <v>0</v>
      </c>
      <c r="P280" s="14">
        <v>0</v>
      </c>
      <c r="Q280" s="5" t="s">
        <v>23</v>
      </c>
      <c r="R280" s="5">
        <v>5.6208838194211914E-2</v>
      </c>
    </row>
    <row r="281" spans="1:18" ht="28.5" customHeight="1" x14ac:dyDescent="0.25">
      <c r="A281" s="4">
        <v>4.66825704872379</v>
      </c>
      <c r="B281" s="4">
        <v>-74.080720855266307</v>
      </c>
      <c r="C281" s="5">
        <v>35</v>
      </c>
      <c r="D281" s="5">
        <v>36</v>
      </c>
      <c r="E281" s="3" t="s">
        <v>24</v>
      </c>
      <c r="F281" s="6" t="s">
        <v>741</v>
      </c>
      <c r="G281" s="3" t="s">
        <v>742</v>
      </c>
      <c r="H281" s="3">
        <v>2013</v>
      </c>
      <c r="I281" s="3">
        <v>6</v>
      </c>
      <c r="J281" s="5" t="s">
        <v>16</v>
      </c>
      <c r="K281" s="3">
        <v>25</v>
      </c>
      <c r="L281" s="3">
        <v>20</v>
      </c>
      <c r="M281" s="3">
        <f t="shared" si="3"/>
        <v>500</v>
      </c>
      <c r="N281" s="5">
        <v>0</v>
      </c>
      <c r="O281" s="5">
        <f>0.392899638837687*M281</f>
        <v>196.4498194188435</v>
      </c>
      <c r="P281" s="5">
        <v>0</v>
      </c>
      <c r="Q281" s="5" t="s">
        <v>282</v>
      </c>
      <c r="R281" s="5">
        <v>5.6208838194211914E-2</v>
      </c>
    </row>
    <row r="282" spans="1:18" ht="28.5" customHeight="1" x14ac:dyDescent="0.25">
      <c r="A282" s="4">
        <v>4.63217599655467</v>
      </c>
      <c r="B282" s="4">
        <v>-74.197177004678693</v>
      </c>
      <c r="C282" s="5">
        <v>31</v>
      </c>
      <c r="D282" s="5">
        <v>23</v>
      </c>
      <c r="E282" s="3" t="s">
        <v>24</v>
      </c>
      <c r="F282" s="10" t="s">
        <v>607</v>
      </c>
      <c r="G282" s="3" t="s">
        <v>608</v>
      </c>
      <c r="H282" s="3">
        <v>2009</v>
      </c>
      <c r="I282" s="11">
        <v>2</v>
      </c>
      <c r="J282" s="11" t="s">
        <v>16</v>
      </c>
      <c r="K282" s="11"/>
      <c r="L282" s="11"/>
      <c r="M282" s="11">
        <v>200</v>
      </c>
      <c r="N282" s="5">
        <v>0</v>
      </c>
      <c r="O282" s="5">
        <v>0</v>
      </c>
      <c r="P282" s="5">
        <v>0</v>
      </c>
      <c r="Q282" s="5" t="s">
        <v>23</v>
      </c>
      <c r="R282" s="5">
        <v>5.6208838194211914E-2</v>
      </c>
    </row>
    <row r="283" spans="1:18" ht="28.5" customHeight="1" x14ac:dyDescent="0.25">
      <c r="A283" s="4">
        <v>4.6410833333333326</v>
      </c>
      <c r="B283" s="4">
        <v>-74.093919444444438</v>
      </c>
      <c r="C283" s="5">
        <v>32</v>
      </c>
      <c r="D283" s="5">
        <v>35</v>
      </c>
      <c r="E283" s="3" t="s">
        <v>13</v>
      </c>
      <c r="F283" s="6" t="s">
        <v>609</v>
      </c>
      <c r="G283" s="3" t="s">
        <v>610</v>
      </c>
      <c r="H283" s="3">
        <v>2011</v>
      </c>
      <c r="I283" s="3">
        <v>7</v>
      </c>
      <c r="J283" s="5" t="s">
        <v>16</v>
      </c>
      <c r="K283" s="3">
        <v>25</v>
      </c>
      <c r="L283" s="3">
        <v>15</v>
      </c>
      <c r="M283" s="3">
        <f>K283*L283</f>
        <v>375</v>
      </c>
      <c r="N283" s="5">
        <v>0</v>
      </c>
      <c r="O283" s="5">
        <v>0</v>
      </c>
      <c r="P283" s="5">
        <f>0.738210935315612*M283</f>
        <v>276.8291007433545</v>
      </c>
      <c r="Q283" s="5" t="s">
        <v>17</v>
      </c>
      <c r="R283" s="5">
        <v>5.6208838194211914E-2</v>
      </c>
    </row>
    <row r="284" spans="1:18" ht="28.5" customHeight="1" x14ac:dyDescent="0.25">
      <c r="A284" s="4">
        <v>4.6980222222222228</v>
      </c>
      <c r="B284" s="4">
        <v>-74.04721111111111</v>
      </c>
      <c r="C284" s="5">
        <v>39</v>
      </c>
      <c r="D284" s="5">
        <v>40</v>
      </c>
      <c r="E284" s="14" t="s">
        <v>20</v>
      </c>
      <c r="F284" s="10" t="s">
        <v>611</v>
      </c>
      <c r="G284" s="3" t="s">
        <v>612</v>
      </c>
      <c r="H284" s="11">
        <v>2010</v>
      </c>
      <c r="I284" s="11">
        <v>7</v>
      </c>
      <c r="J284" s="11" t="s">
        <v>16</v>
      </c>
      <c r="K284" s="11"/>
      <c r="L284" s="11"/>
      <c r="M284" s="12">
        <v>728.72969187679973</v>
      </c>
      <c r="N284" s="5">
        <v>0</v>
      </c>
      <c r="O284" s="5">
        <v>0</v>
      </c>
      <c r="P284" s="5">
        <v>0</v>
      </c>
      <c r="Q284" s="5" t="s">
        <v>23</v>
      </c>
      <c r="R284" s="5">
        <v>5.6208838194211914E-2</v>
      </c>
    </row>
    <row r="285" spans="1:18" ht="28.5" customHeight="1" x14ac:dyDescent="0.25">
      <c r="A285" s="4">
        <v>4.6033249999999999</v>
      </c>
      <c r="B285" s="4">
        <v>-74.190982000000005</v>
      </c>
      <c r="C285" s="5">
        <v>28</v>
      </c>
      <c r="D285" s="5">
        <v>24</v>
      </c>
      <c r="E285" s="3" t="s">
        <v>13</v>
      </c>
      <c r="F285" s="10" t="s">
        <v>613</v>
      </c>
      <c r="G285" s="3" t="s">
        <v>614</v>
      </c>
      <c r="H285" s="18">
        <v>2011</v>
      </c>
      <c r="I285" s="11">
        <v>7</v>
      </c>
      <c r="J285" s="11" t="s">
        <v>27</v>
      </c>
      <c r="K285" s="20"/>
      <c r="L285" s="20"/>
      <c r="M285" s="20">
        <v>80</v>
      </c>
      <c r="N285" s="5">
        <v>0</v>
      </c>
      <c r="O285" s="5">
        <v>0</v>
      </c>
      <c r="P285" s="5">
        <v>0</v>
      </c>
      <c r="Q285" s="5" t="s">
        <v>28</v>
      </c>
      <c r="R285" s="5">
        <v>5.6208838194211914E-2</v>
      </c>
    </row>
    <row r="286" spans="1:18" ht="28.5" customHeight="1" x14ac:dyDescent="0.25">
      <c r="A286" s="4">
        <v>4.5716027777777777</v>
      </c>
      <c r="B286" s="4">
        <v>-74.090177777777768</v>
      </c>
      <c r="C286" s="5">
        <v>24</v>
      </c>
      <c r="D286" s="5">
        <v>35</v>
      </c>
      <c r="E286" s="26" t="s">
        <v>13</v>
      </c>
      <c r="F286" s="10" t="s">
        <v>615</v>
      </c>
      <c r="G286" s="3" t="s">
        <v>616</v>
      </c>
      <c r="H286" s="3">
        <v>2011</v>
      </c>
      <c r="I286" s="11">
        <v>7</v>
      </c>
      <c r="J286" s="20" t="s">
        <v>16</v>
      </c>
      <c r="K286" s="20"/>
      <c r="L286" s="20"/>
      <c r="M286" s="20">
        <v>1200</v>
      </c>
      <c r="N286" s="5">
        <v>0</v>
      </c>
      <c r="O286" s="5">
        <v>0</v>
      </c>
      <c r="P286" s="5">
        <v>0</v>
      </c>
      <c r="Q286" s="5" t="s">
        <v>23</v>
      </c>
      <c r="R286" s="5">
        <v>5.6208838194211914E-2</v>
      </c>
    </row>
    <row r="287" spans="1:18" ht="28.5" customHeight="1" x14ac:dyDescent="0.25">
      <c r="A287" s="4">
        <v>4.6358860000000002</v>
      </c>
      <c r="B287" s="4">
        <v>-74.164765000000003</v>
      </c>
      <c r="C287" s="5">
        <v>32</v>
      </c>
      <c r="D287" s="5">
        <v>27</v>
      </c>
      <c r="E287" s="3" t="s">
        <v>13</v>
      </c>
      <c r="F287" s="6" t="s">
        <v>617</v>
      </c>
      <c r="G287" s="3" t="s">
        <v>618</v>
      </c>
      <c r="H287" s="3">
        <v>2011</v>
      </c>
      <c r="I287" s="3">
        <v>7</v>
      </c>
      <c r="J287" s="5" t="s">
        <v>16</v>
      </c>
      <c r="K287" s="3">
        <v>20</v>
      </c>
      <c r="L287" s="3">
        <v>40</v>
      </c>
      <c r="M287" s="3">
        <f t="shared" ref="M287:M296" si="4">K287*L287</f>
        <v>800</v>
      </c>
      <c r="N287" s="5">
        <v>0</v>
      </c>
      <c r="O287" s="5">
        <v>0</v>
      </c>
      <c r="P287" s="5">
        <f>0.738210935315612*M287</f>
        <v>590.56874825248963</v>
      </c>
      <c r="Q287" s="5" t="s">
        <v>17</v>
      </c>
      <c r="R287" s="5">
        <v>5.6208838194211914E-2</v>
      </c>
    </row>
    <row r="288" spans="1:18" ht="28.5" customHeight="1" x14ac:dyDescent="0.25">
      <c r="A288" s="4">
        <v>4.5740775435320504</v>
      </c>
      <c r="B288" s="4">
        <v>-74.100569470553694</v>
      </c>
      <c r="C288" s="5">
        <v>25</v>
      </c>
      <c r="D288" s="5">
        <v>34</v>
      </c>
      <c r="E288" s="9" t="s">
        <v>13</v>
      </c>
      <c r="F288" s="6" t="s">
        <v>619</v>
      </c>
      <c r="G288" s="3" t="s">
        <v>620</v>
      </c>
      <c r="H288" s="3">
        <v>2011</v>
      </c>
      <c r="I288" s="3">
        <v>7</v>
      </c>
      <c r="J288" s="5" t="s">
        <v>16</v>
      </c>
      <c r="K288" s="3">
        <v>10</v>
      </c>
      <c r="L288" s="3">
        <v>45</v>
      </c>
      <c r="M288" s="3">
        <f t="shared" si="4"/>
        <v>450</v>
      </c>
      <c r="N288" s="5">
        <v>0</v>
      </c>
      <c r="O288" s="5">
        <v>0</v>
      </c>
      <c r="P288" s="5">
        <f>0.738210935315612*M288</f>
        <v>332.19492089202538</v>
      </c>
      <c r="Q288" s="5" t="s">
        <v>17</v>
      </c>
      <c r="R288" s="5">
        <v>5.6208838194211914E-2</v>
      </c>
    </row>
    <row r="289" spans="1:18" ht="28.5" customHeight="1" x14ac:dyDescent="0.25">
      <c r="A289" s="4">
        <v>4.7334434437976496</v>
      </c>
      <c r="B289" s="4">
        <v>-74.085939347853795</v>
      </c>
      <c r="C289" s="5">
        <v>43</v>
      </c>
      <c r="D289" s="5">
        <v>35</v>
      </c>
      <c r="E289" s="9" t="s">
        <v>13</v>
      </c>
      <c r="F289" s="6" t="s">
        <v>621</v>
      </c>
      <c r="G289" s="3" t="s">
        <v>622</v>
      </c>
      <c r="H289" s="3">
        <v>2011</v>
      </c>
      <c r="I289" s="3">
        <v>7</v>
      </c>
      <c r="J289" s="5" t="s">
        <v>16</v>
      </c>
      <c r="K289" s="3">
        <v>20</v>
      </c>
      <c r="L289" s="3">
        <v>48</v>
      </c>
      <c r="M289" s="3">
        <f t="shared" si="4"/>
        <v>960</v>
      </c>
      <c r="N289" s="5">
        <v>0</v>
      </c>
      <c r="O289" s="5">
        <v>0</v>
      </c>
      <c r="P289" s="5">
        <f>0.738210935315612*M289</f>
        <v>708.68249790298751</v>
      </c>
      <c r="Q289" s="5" t="s">
        <v>17</v>
      </c>
      <c r="R289" s="5">
        <v>5.6208838194211914E-2</v>
      </c>
    </row>
    <row r="290" spans="1:18" ht="28.5" customHeight="1" x14ac:dyDescent="0.25">
      <c r="A290" s="4">
        <v>4.68883286571974</v>
      </c>
      <c r="B290" s="4">
        <v>-74.096696616459397</v>
      </c>
      <c r="C290" s="5">
        <v>38</v>
      </c>
      <c r="D290" s="5">
        <v>34</v>
      </c>
      <c r="E290" s="3" t="s">
        <v>24</v>
      </c>
      <c r="F290" s="6" t="s">
        <v>623</v>
      </c>
      <c r="G290" s="3" t="s">
        <v>624</v>
      </c>
      <c r="H290" s="3">
        <v>2011</v>
      </c>
      <c r="I290" s="3">
        <v>7</v>
      </c>
      <c r="J290" s="5" t="s">
        <v>16</v>
      </c>
      <c r="K290" s="3">
        <v>20</v>
      </c>
      <c r="L290" s="3">
        <v>50</v>
      </c>
      <c r="M290" s="3">
        <f t="shared" si="4"/>
        <v>1000</v>
      </c>
      <c r="N290" s="5">
        <v>0</v>
      </c>
      <c r="O290" s="5">
        <v>0</v>
      </c>
      <c r="P290" s="5">
        <f>0.738210935315612*M290</f>
        <v>738.21093531561201</v>
      </c>
      <c r="Q290" s="5" t="s">
        <v>17</v>
      </c>
      <c r="R290" s="5">
        <v>5.6208838194211914E-2</v>
      </c>
    </row>
    <row r="291" spans="1:18" ht="28.5" customHeight="1" x14ac:dyDescent="0.25">
      <c r="A291" s="4">
        <v>4.5372380000000003</v>
      </c>
      <c r="B291" s="4">
        <v>-74.140589000000006</v>
      </c>
      <c r="C291" s="33">
        <v>21</v>
      </c>
      <c r="D291" s="33">
        <v>29</v>
      </c>
      <c r="E291" s="9" t="s">
        <v>20</v>
      </c>
      <c r="F291" s="22" t="s">
        <v>625</v>
      </c>
      <c r="G291" s="3" t="s">
        <v>626</v>
      </c>
      <c r="H291" s="14">
        <v>2011</v>
      </c>
      <c r="I291" s="3">
        <v>5</v>
      </c>
      <c r="J291" s="14" t="s">
        <v>16</v>
      </c>
      <c r="K291" s="14">
        <v>20</v>
      </c>
      <c r="L291" s="14">
        <v>1</v>
      </c>
      <c r="M291" s="14">
        <f t="shared" si="4"/>
        <v>20</v>
      </c>
      <c r="N291" s="14">
        <v>0</v>
      </c>
      <c r="O291" s="14">
        <v>0</v>
      </c>
      <c r="P291" s="14">
        <v>0</v>
      </c>
      <c r="Q291" s="5" t="s">
        <v>23</v>
      </c>
      <c r="R291" s="5">
        <v>5.6208838194211914E-2</v>
      </c>
    </row>
    <row r="292" spans="1:18" ht="28.5" customHeight="1" x14ac:dyDescent="0.25">
      <c r="A292" s="4">
        <v>4.6073912219069397</v>
      </c>
      <c r="B292" s="4">
        <v>-74.092428837454705</v>
      </c>
      <c r="C292" s="5">
        <v>28</v>
      </c>
      <c r="D292" s="5">
        <v>35</v>
      </c>
      <c r="E292" s="9" t="s">
        <v>13</v>
      </c>
      <c r="F292" s="6" t="s">
        <v>627</v>
      </c>
      <c r="G292" s="3" t="s">
        <v>628</v>
      </c>
      <c r="H292" s="3">
        <v>2011</v>
      </c>
      <c r="I292" s="3">
        <v>7</v>
      </c>
      <c r="J292" s="5" t="s">
        <v>16</v>
      </c>
      <c r="K292" s="3">
        <v>20</v>
      </c>
      <c r="L292" s="3">
        <v>30</v>
      </c>
      <c r="M292" s="3">
        <f t="shared" si="4"/>
        <v>600</v>
      </c>
      <c r="N292" s="5">
        <v>0</v>
      </c>
      <c r="O292" s="5">
        <v>0</v>
      </c>
      <c r="P292" s="5">
        <f>0.738210935315612*M292</f>
        <v>442.92656118936719</v>
      </c>
      <c r="Q292" s="5" t="s">
        <v>17</v>
      </c>
      <c r="R292" s="5">
        <v>5.6208838194211914E-2</v>
      </c>
    </row>
    <row r="293" spans="1:18" ht="28.5" customHeight="1" x14ac:dyDescent="0.25">
      <c r="A293" s="4">
        <v>4.64909568874267</v>
      </c>
      <c r="B293" s="4">
        <v>-74.157738373814595</v>
      </c>
      <c r="C293" s="5">
        <v>33</v>
      </c>
      <c r="D293" s="5">
        <v>27</v>
      </c>
      <c r="E293" s="3" t="s">
        <v>24</v>
      </c>
      <c r="F293" s="6" t="s">
        <v>629</v>
      </c>
      <c r="G293" s="3" t="s">
        <v>630</v>
      </c>
      <c r="H293" s="3">
        <v>2011</v>
      </c>
      <c r="I293" s="3">
        <v>7</v>
      </c>
      <c r="J293" s="5" t="s">
        <v>16</v>
      </c>
      <c r="K293" s="3">
        <v>22</v>
      </c>
      <c r="L293" s="3">
        <v>45</v>
      </c>
      <c r="M293" s="3">
        <f t="shared" si="4"/>
        <v>990</v>
      </c>
      <c r="N293" s="5">
        <v>0</v>
      </c>
      <c r="O293" s="5">
        <v>0</v>
      </c>
      <c r="P293" s="5">
        <f>0.738210935315612*M293</f>
        <v>730.82882596245588</v>
      </c>
      <c r="Q293" s="5" t="s">
        <v>17</v>
      </c>
      <c r="R293" s="5">
        <v>5.6208838194211914E-2</v>
      </c>
    </row>
    <row r="294" spans="1:18" ht="28.5" customHeight="1" x14ac:dyDescent="0.25">
      <c r="A294" s="4">
        <v>4.6447321580437197</v>
      </c>
      <c r="B294" s="4">
        <v>-74.147087397732804</v>
      </c>
      <c r="C294" s="5">
        <v>33</v>
      </c>
      <c r="D294" s="5">
        <v>29</v>
      </c>
      <c r="E294" s="3" t="s">
        <v>24</v>
      </c>
      <c r="F294" s="6" t="s">
        <v>631</v>
      </c>
      <c r="G294" s="3" t="s">
        <v>632</v>
      </c>
      <c r="H294" s="3">
        <v>2011</v>
      </c>
      <c r="I294" s="3">
        <v>7</v>
      </c>
      <c r="J294" s="5" t="s">
        <v>16</v>
      </c>
      <c r="K294" s="3">
        <v>22</v>
      </c>
      <c r="L294" s="3">
        <v>25</v>
      </c>
      <c r="M294" s="21">
        <f t="shared" si="4"/>
        <v>550</v>
      </c>
      <c r="N294" s="5">
        <v>0</v>
      </c>
      <c r="O294" s="5">
        <v>0</v>
      </c>
      <c r="P294" s="5">
        <f>0.738210935315612*M294</f>
        <v>406.01601442358657</v>
      </c>
      <c r="Q294" s="5" t="s">
        <v>17</v>
      </c>
      <c r="R294" s="5">
        <v>5.6208838194211914E-2</v>
      </c>
    </row>
    <row r="295" spans="1:18" ht="28.5" customHeight="1" x14ac:dyDescent="0.25">
      <c r="A295" s="4">
        <v>4.6360409106838203</v>
      </c>
      <c r="B295" s="4">
        <v>-74.163810906124795</v>
      </c>
      <c r="C295" s="5">
        <v>32</v>
      </c>
      <c r="D295" s="5">
        <v>27</v>
      </c>
      <c r="E295" s="14" t="s">
        <v>24</v>
      </c>
      <c r="F295" s="6" t="s">
        <v>633</v>
      </c>
      <c r="G295" s="3" t="s">
        <v>634</v>
      </c>
      <c r="H295" s="3">
        <v>2011</v>
      </c>
      <c r="I295" s="3">
        <v>7</v>
      </c>
      <c r="J295" s="5" t="s">
        <v>16</v>
      </c>
      <c r="K295" s="3">
        <v>22</v>
      </c>
      <c r="L295" s="3">
        <v>30</v>
      </c>
      <c r="M295" s="3">
        <f t="shared" si="4"/>
        <v>660</v>
      </c>
      <c r="N295" s="5">
        <v>0</v>
      </c>
      <c r="O295" s="5">
        <v>0</v>
      </c>
      <c r="P295" s="5">
        <f>0.738210935315612*M295</f>
        <v>487.21921730830394</v>
      </c>
      <c r="Q295" s="5" t="s">
        <v>17</v>
      </c>
      <c r="R295" s="5">
        <v>5.6208838194211914E-2</v>
      </c>
    </row>
    <row r="296" spans="1:18" ht="28.5" customHeight="1" x14ac:dyDescent="0.25">
      <c r="A296" s="4">
        <v>4.6218570000000003</v>
      </c>
      <c r="B296" s="4">
        <v>-74.188222999999994</v>
      </c>
      <c r="C296" s="5">
        <v>30</v>
      </c>
      <c r="D296" s="5">
        <v>24</v>
      </c>
      <c r="E296" s="3" t="s">
        <v>24</v>
      </c>
      <c r="F296" s="6" t="s">
        <v>635</v>
      </c>
      <c r="G296" s="3" t="s">
        <v>636</v>
      </c>
      <c r="H296" s="14">
        <v>2011</v>
      </c>
      <c r="I296" s="3">
        <v>7</v>
      </c>
      <c r="J296" s="5" t="s">
        <v>16</v>
      </c>
      <c r="K296" s="3">
        <v>20</v>
      </c>
      <c r="L296" s="3">
        <v>35</v>
      </c>
      <c r="M296" s="3">
        <f t="shared" si="4"/>
        <v>700</v>
      </c>
      <c r="N296" s="5">
        <v>0</v>
      </c>
      <c r="O296" s="5">
        <v>0</v>
      </c>
      <c r="P296" s="5">
        <f>0.738210935315612*M296</f>
        <v>516.74765472092838</v>
      </c>
      <c r="Q296" s="5" t="s">
        <v>17</v>
      </c>
      <c r="R296" s="5">
        <v>5.6208838194211914E-2</v>
      </c>
    </row>
    <row r="297" spans="1:18" ht="28.5" customHeight="1" x14ac:dyDescent="0.25">
      <c r="A297" s="4">
        <v>4.6443138888888882</v>
      </c>
      <c r="B297" s="4">
        <v>-74.146661111111115</v>
      </c>
      <c r="C297" s="5">
        <v>33</v>
      </c>
      <c r="D297" s="5">
        <v>29</v>
      </c>
      <c r="E297" s="3" t="s">
        <v>24</v>
      </c>
      <c r="F297" s="10" t="s">
        <v>637</v>
      </c>
      <c r="G297" s="3" t="s">
        <v>638</v>
      </c>
      <c r="H297" s="11">
        <v>2009</v>
      </c>
      <c r="I297" s="11">
        <v>7</v>
      </c>
      <c r="J297" s="11" t="s">
        <v>16</v>
      </c>
      <c r="K297" s="11"/>
      <c r="L297" s="11"/>
      <c r="M297" s="12">
        <v>728.72969187679973</v>
      </c>
      <c r="N297" s="5">
        <v>0</v>
      </c>
      <c r="O297" s="5">
        <v>0</v>
      </c>
      <c r="P297" s="5">
        <v>0</v>
      </c>
      <c r="Q297" s="5" t="s">
        <v>23</v>
      </c>
      <c r="R297" s="5">
        <v>5.6208838194211914E-2</v>
      </c>
    </row>
    <row r="298" spans="1:18" ht="28.5" customHeight="1" x14ac:dyDescent="0.25">
      <c r="A298" s="4">
        <v>4.5994490602544298</v>
      </c>
      <c r="B298" s="4">
        <v>-74.145041306512695</v>
      </c>
      <c r="C298" s="5">
        <v>28</v>
      </c>
      <c r="D298" s="5">
        <v>29</v>
      </c>
      <c r="E298" s="3" t="s">
        <v>24</v>
      </c>
      <c r="F298" s="6" t="s">
        <v>639</v>
      </c>
      <c r="G298" s="3" t="s">
        <v>640</v>
      </c>
      <c r="H298" s="3">
        <v>2011</v>
      </c>
      <c r="I298" s="3">
        <v>7</v>
      </c>
      <c r="J298" s="5" t="s">
        <v>16</v>
      </c>
      <c r="K298" s="3">
        <v>20</v>
      </c>
      <c r="L298" s="3">
        <v>20</v>
      </c>
      <c r="M298" s="3">
        <f>K298*L298</f>
        <v>400</v>
      </c>
      <c r="N298" s="5">
        <v>0</v>
      </c>
      <c r="O298" s="5">
        <v>0</v>
      </c>
      <c r="P298" s="5">
        <f>0.738210935315612*M298</f>
        <v>295.28437412624481</v>
      </c>
      <c r="Q298" s="5" t="s">
        <v>17</v>
      </c>
      <c r="R298" s="5">
        <v>5.6208838194211914E-2</v>
      </c>
    </row>
    <row r="299" spans="1:18" ht="28.5" customHeight="1" x14ac:dyDescent="0.25">
      <c r="A299" s="4">
        <v>4.59048439858761</v>
      </c>
      <c r="B299" s="4">
        <v>-74.093775338265104</v>
      </c>
      <c r="C299" s="5">
        <v>27</v>
      </c>
      <c r="D299" s="5">
        <v>35</v>
      </c>
      <c r="E299" s="3" t="s">
        <v>24</v>
      </c>
      <c r="F299" s="10" t="s">
        <v>641</v>
      </c>
      <c r="G299" s="3" t="s">
        <v>642</v>
      </c>
      <c r="H299" s="19">
        <v>2010</v>
      </c>
      <c r="I299" s="11">
        <v>7</v>
      </c>
      <c r="J299" s="11" t="s">
        <v>16</v>
      </c>
      <c r="K299" s="11"/>
      <c r="L299" s="11"/>
      <c r="M299" s="12">
        <v>728.72969187679973</v>
      </c>
      <c r="N299" s="5">
        <v>0</v>
      </c>
      <c r="O299" s="5">
        <v>0</v>
      </c>
      <c r="P299" s="5">
        <v>0</v>
      </c>
      <c r="Q299" s="5" t="s">
        <v>23</v>
      </c>
      <c r="R299" s="5">
        <v>5.6208838194211914E-2</v>
      </c>
    </row>
    <row r="300" spans="1:18" ht="28.5" customHeight="1" x14ac:dyDescent="0.25">
      <c r="A300" s="4">
        <v>4.7436666666666669</v>
      </c>
      <c r="B300" s="4">
        <v>-74.096402777777769</v>
      </c>
      <c r="C300" s="5">
        <v>44</v>
      </c>
      <c r="D300" s="5">
        <v>34</v>
      </c>
      <c r="E300" s="28" t="s">
        <v>13</v>
      </c>
      <c r="F300" s="6" t="s">
        <v>643</v>
      </c>
      <c r="G300" s="3" t="s">
        <v>644</v>
      </c>
      <c r="H300" s="3">
        <v>2013</v>
      </c>
      <c r="I300" s="3">
        <v>7</v>
      </c>
      <c r="J300" s="5" t="s">
        <v>16</v>
      </c>
      <c r="K300" s="3">
        <v>20</v>
      </c>
      <c r="L300" s="3">
        <v>20</v>
      </c>
      <c r="M300" s="3">
        <f>K300*L300</f>
        <v>400</v>
      </c>
      <c r="N300" s="5">
        <v>0</v>
      </c>
      <c r="O300" s="5">
        <v>0</v>
      </c>
      <c r="P300" s="5">
        <v>0</v>
      </c>
      <c r="Q300" s="5" t="s">
        <v>23</v>
      </c>
      <c r="R300" s="5">
        <v>5.6208838194211914E-2</v>
      </c>
    </row>
    <row r="301" spans="1:18" ht="28.5" customHeight="1" x14ac:dyDescent="0.25">
      <c r="A301" s="4">
        <v>4.6445778358737604</v>
      </c>
      <c r="B301" s="4">
        <v>-74.0700588094236</v>
      </c>
      <c r="C301" s="5">
        <v>33</v>
      </c>
      <c r="D301" s="5">
        <v>37</v>
      </c>
      <c r="E301" s="9" t="s">
        <v>13</v>
      </c>
      <c r="F301" s="10" t="s">
        <v>1612</v>
      </c>
      <c r="G301" s="3" t="s">
        <v>645</v>
      </c>
      <c r="H301" s="9">
        <v>2011</v>
      </c>
      <c r="I301" s="9">
        <v>1</v>
      </c>
      <c r="J301" s="9" t="s">
        <v>16</v>
      </c>
      <c r="K301" s="9"/>
      <c r="L301" s="9"/>
      <c r="M301" s="12">
        <v>295</v>
      </c>
      <c r="N301" s="5">
        <v>0</v>
      </c>
      <c r="O301" s="5">
        <v>0</v>
      </c>
      <c r="P301" s="5">
        <v>0</v>
      </c>
      <c r="Q301" s="5" t="s">
        <v>23</v>
      </c>
      <c r="R301" s="5">
        <v>5.6208838194211914E-2</v>
      </c>
    </row>
    <row r="302" spans="1:18" ht="28.5" customHeight="1" x14ac:dyDescent="0.25">
      <c r="A302" s="4">
        <v>4.5363499999999997</v>
      </c>
      <c r="B302" s="4">
        <v>-74.141221999999999</v>
      </c>
      <c r="C302" s="33">
        <v>21</v>
      </c>
      <c r="D302" s="33">
        <v>29</v>
      </c>
      <c r="E302" s="9" t="s">
        <v>20</v>
      </c>
      <c r="F302" s="22" t="s">
        <v>646</v>
      </c>
      <c r="G302" s="3" t="s">
        <v>647</v>
      </c>
      <c r="H302" s="14">
        <v>2011</v>
      </c>
      <c r="I302" s="3">
        <v>6</v>
      </c>
      <c r="J302" s="14" t="s">
        <v>16</v>
      </c>
      <c r="K302" s="14">
        <v>20</v>
      </c>
      <c r="L302" s="14">
        <v>2</v>
      </c>
      <c r="M302" s="14">
        <f>K302*L302</f>
        <v>40</v>
      </c>
      <c r="N302" s="14">
        <v>0</v>
      </c>
      <c r="O302" s="14">
        <v>0</v>
      </c>
      <c r="P302" s="14">
        <v>0</v>
      </c>
      <c r="Q302" s="5" t="s">
        <v>23</v>
      </c>
      <c r="R302" s="5">
        <v>5.6208838194211914E-2</v>
      </c>
    </row>
    <row r="303" spans="1:18" ht="28.5" customHeight="1" x14ac:dyDescent="0.25">
      <c r="A303" s="4">
        <v>4.6527839999999996</v>
      </c>
      <c r="B303" s="4">
        <v>-74.058958000000004</v>
      </c>
      <c r="C303" s="5">
        <v>34</v>
      </c>
      <c r="D303" s="5">
        <v>38</v>
      </c>
      <c r="E303" s="3" t="s">
        <v>24</v>
      </c>
      <c r="F303" s="10" t="s">
        <v>648</v>
      </c>
      <c r="G303" s="3" t="s">
        <v>649</v>
      </c>
      <c r="H303" s="11">
        <v>2012</v>
      </c>
      <c r="I303" s="11">
        <v>7</v>
      </c>
      <c r="J303" s="8" t="s">
        <v>151</v>
      </c>
      <c r="K303" s="9"/>
      <c r="L303" s="9"/>
      <c r="M303" s="12">
        <v>1383.3333333333333</v>
      </c>
      <c r="N303" s="5">
        <v>0</v>
      </c>
      <c r="O303" s="5">
        <v>0</v>
      </c>
      <c r="P303" s="5">
        <v>0</v>
      </c>
      <c r="Q303" s="5" t="s">
        <v>152</v>
      </c>
      <c r="R303" s="5">
        <v>5.6208838194211914E-2</v>
      </c>
    </row>
    <row r="304" spans="1:18" ht="28.5" customHeight="1" x14ac:dyDescent="0.25">
      <c r="A304" s="4">
        <v>4.5920583333333331</v>
      </c>
      <c r="B304" s="4">
        <v>-74.145661111111124</v>
      </c>
      <c r="C304" s="5">
        <v>27</v>
      </c>
      <c r="D304" s="5">
        <v>29</v>
      </c>
      <c r="E304" s="3" t="s">
        <v>24</v>
      </c>
      <c r="F304" s="6" t="s">
        <v>650</v>
      </c>
      <c r="G304" s="3" t="s">
        <v>651</v>
      </c>
      <c r="H304" s="19">
        <v>2011</v>
      </c>
      <c r="I304" s="3">
        <v>7</v>
      </c>
      <c r="J304" s="5" t="s">
        <v>16</v>
      </c>
      <c r="K304" s="3">
        <v>20</v>
      </c>
      <c r="L304" s="3">
        <v>30</v>
      </c>
      <c r="M304" s="3">
        <f t="shared" ref="M304:M309" si="5">K304*L304</f>
        <v>600</v>
      </c>
      <c r="N304" s="5">
        <v>0</v>
      </c>
      <c r="O304" s="5">
        <v>0</v>
      </c>
      <c r="P304" s="5">
        <f>0.738210935315612*M304</f>
        <v>442.92656118936719</v>
      </c>
      <c r="Q304" s="5" t="s">
        <v>17</v>
      </c>
      <c r="R304" s="5">
        <v>5.6208838194211914E-2</v>
      </c>
    </row>
    <row r="305" spans="1:18" ht="28.5" customHeight="1" x14ac:dyDescent="0.25">
      <c r="A305" s="4">
        <v>4.5717773205209298</v>
      </c>
      <c r="B305" s="4">
        <v>-74.092509135174495</v>
      </c>
      <c r="C305" s="5">
        <v>25</v>
      </c>
      <c r="D305" s="5">
        <v>35</v>
      </c>
      <c r="E305" s="3" t="s">
        <v>24</v>
      </c>
      <c r="F305" s="6" t="s">
        <v>652</v>
      </c>
      <c r="G305" s="3" t="s">
        <v>653</v>
      </c>
      <c r="H305" s="3">
        <v>2011</v>
      </c>
      <c r="I305" s="3">
        <v>7</v>
      </c>
      <c r="J305" s="5" t="s">
        <v>16</v>
      </c>
      <c r="K305" s="3">
        <v>22</v>
      </c>
      <c r="L305" s="3">
        <v>20</v>
      </c>
      <c r="M305" s="3">
        <f t="shared" si="5"/>
        <v>440</v>
      </c>
      <c r="N305" s="5">
        <v>0</v>
      </c>
      <c r="O305" s="5">
        <v>0</v>
      </c>
      <c r="P305" s="5">
        <f>0.738210935315612*M305</f>
        <v>324.81281153886925</v>
      </c>
      <c r="Q305" s="5" t="s">
        <v>17</v>
      </c>
      <c r="R305" s="5">
        <v>5.6208838194211914E-2</v>
      </c>
    </row>
    <row r="306" spans="1:18" ht="28.5" customHeight="1" x14ac:dyDescent="0.25">
      <c r="A306" s="4">
        <v>4.6081887922990097</v>
      </c>
      <c r="B306" s="4">
        <v>-74.083925646573903</v>
      </c>
      <c r="C306" s="5">
        <v>29</v>
      </c>
      <c r="D306" s="5">
        <v>36</v>
      </c>
      <c r="E306" s="9" t="s">
        <v>13</v>
      </c>
      <c r="F306" s="6" t="s">
        <v>654</v>
      </c>
      <c r="G306" s="3" t="s">
        <v>655</v>
      </c>
      <c r="H306" s="3">
        <v>2011</v>
      </c>
      <c r="I306" s="3">
        <v>7</v>
      </c>
      <c r="J306" s="5" t="s">
        <v>16</v>
      </c>
      <c r="K306" s="3">
        <v>20</v>
      </c>
      <c r="L306" s="3">
        <v>64</v>
      </c>
      <c r="M306" s="3">
        <f t="shared" si="5"/>
        <v>1280</v>
      </c>
      <c r="N306" s="5">
        <v>0</v>
      </c>
      <c r="O306" s="5">
        <v>0</v>
      </c>
      <c r="P306" s="5">
        <f>0.738210935315612*M306</f>
        <v>944.90999720398338</v>
      </c>
      <c r="Q306" s="5" t="s">
        <v>17</v>
      </c>
      <c r="R306" s="5">
        <v>5.6208838194211914E-2</v>
      </c>
    </row>
    <row r="307" spans="1:18" ht="28.5" customHeight="1" x14ac:dyDescent="0.25">
      <c r="A307" s="4">
        <v>4.5715769999999996</v>
      </c>
      <c r="B307" s="4">
        <v>-74.092512999999997</v>
      </c>
      <c r="C307" s="5">
        <v>24</v>
      </c>
      <c r="D307" s="5">
        <v>35</v>
      </c>
      <c r="E307" s="9" t="s">
        <v>13</v>
      </c>
      <c r="F307" s="6" t="s">
        <v>656</v>
      </c>
      <c r="G307" s="3" t="s">
        <v>657</v>
      </c>
      <c r="H307" s="3">
        <v>2011</v>
      </c>
      <c r="I307" s="3">
        <v>7</v>
      </c>
      <c r="J307" s="5" t="s">
        <v>16</v>
      </c>
      <c r="K307" s="3">
        <v>17</v>
      </c>
      <c r="L307" s="3">
        <v>13</v>
      </c>
      <c r="M307" s="3">
        <f t="shared" si="5"/>
        <v>221</v>
      </c>
      <c r="N307" s="5">
        <v>0</v>
      </c>
      <c r="O307" s="5">
        <v>0</v>
      </c>
      <c r="P307" s="5">
        <f>0.738210935315612*M307</f>
        <v>163.14461670475026</v>
      </c>
      <c r="Q307" s="5" t="s">
        <v>17</v>
      </c>
      <c r="R307" s="5">
        <v>5.6208838194211914E-2</v>
      </c>
    </row>
    <row r="308" spans="1:18" ht="28.5" customHeight="1" x14ac:dyDescent="0.25">
      <c r="A308" s="22">
        <v>4.7424776219397602</v>
      </c>
      <c r="B308" s="22">
        <v>-74.101121177340701</v>
      </c>
      <c r="C308" s="14">
        <v>44</v>
      </c>
      <c r="D308" s="14">
        <v>34</v>
      </c>
      <c r="E308" s="3" t="s">
        <v>24</v>
      </c>
      <c r="F308" s="35" t="s">
        <v>658</v>
      </c>
      <c r="G308" s="3" t="s">
        <v>659</v>
      </c>
      <c r="H308" s="3">
        <v>2011</v>
      </c>
      <c r="I308" s="21">
        <v>7</v>
      </c>
      <c r="J308" s="14" t="s">
        <v>16</v>
      </c>
      <c r="K308" s="21">
        <v>20</v>
      </c>
      <c r="L308" s="21">
        <v>180</v>
      </c>
      <c r="M308" s="21">
        <f t="shared" si="5"/>
        <v>3600</v>
      </c>
      <c r="N308" s="14">
        <v>0</v>
      </c>
      <c r="O308" s="14">
        <v>0</v>
      </c>
      <c r="P308" s="14">
        <v>0</v>
      </c>
      <c r="Q308" s="5" t="s">
        <v>23</v>
      </c>
      <c r="R308" s="5">
        <v>5.6208838194211914E-2</v>
      </c>
    </row>
    <row r="309" spans="1:18" ht="28.5" customHeight="1" x14ac:dyDescent="0.25">
      <c r="A309" s="4">
        <v>4.6398222222222216</v>
      </c>
      <c r="B309" s="4">
        <v>-74.092772222222223</v>
      </c>
      <c r="C309" s="5">
        <v>32</v>
      </c>
      <c r="D309" s="5">
        <v>35</v>
      </c>
      <c r="E309" s="3" t="s">
        <v>24</v>
      </c>
      <c r="F309" s="6" t="s">
        <v>660</v>
      </c>
      <c r="G309" s="3" t="s">
        <v>661</v>
      </c>
      <c r="H309" s="3">
        <v>2011</v>
      </c>
      <c r="I309" s="3">
        <v>7</v>
      </c>
      <c r="J309" s="5" t="s">
        <v>16</v>
      </c>
      <c r="K309" s="3">
        <v>22</v>
      </c>
      <c r="L309" s="3">
        <v>1</v>
      </c>
      <c r="M309" s="3">
        <f t="shared" si="5"/>
        <v>22</v>
      </c>
      <c r="N309" s="5">
        <v>0</v>
      </c>
      <c r="O309" s="5">
        <v>0</v>
      </c>
      <c r="P309" s="5">
        <v>0</v>
      </c>
      <c r="Q309" s="5" t="s">
        <v>23</v>
      </c>
      <c r="R309" s="5">
        <v>5.6208838194211914E-2</v>
      </c>
    </row>
    <row r="310" spans="1:18" ht="28.5" customHeight="1" x14ac:dyDescent="0.25">
      <c r="A310" s="4">
        <v>4.6947274868976896</v>
      </c>
      <c r="B310" s="4">
        <v>-74.099978923566397</v>
      </c>
      <c r="C310" s="5">
        <v>38</v>
      </c>
      <c r="D310" s="5">
        <v>34</v>
      </c>
      <c r="E310" s="3" t="s">
        <v>24</v>
      </c>
      <c r="F310" s="6" t="s">
        <v>662</v>
      </c>
      <c r="G310" s="3" t="s">
        <v>663</v>
      </c>
      <c r="H310" s="3">
        <v>2011</v>
      </c>
      <c r="I310" s="3">
        <v>6</v>
      </c>
      <c r="J310" s="5" t="s">
        <v>16</v>
      </c>
      <c r="K310" s="3"/>
      <c r="L310" s="3">
        <v>60</v>
      </c>
      <c r="M310" s="3">
        <v>60</v>
      </c>
      <c r="N310" s="5">
        <v>0</v>
      </c>
      <c r="O310" s="5">
        <v>0</v>
      </c>
      <c r="P310" s="5">
        <f>0.738210935315612*M310</f>
        <v>44.292656118936719</v>
      </c>
      <c r="Q310" s="5" t="s">
        <v>17</v>
      </c>
      <c r="R310" s="5">
        <v>5.6208838194211914E-2</v>
      </c>
    </row>
    <row r="311" spans="1:18" ht="28.5" customHeight="1" x14ac:dyDescent="0.25">
      <c r="A311" s="4">
        <v>4.6718694444444449</v>
      </c>
      <c r="B311" s="4">
        <v>-74.099380555555555</v>
      </c>
      <c r="C311" s="5">
        <v>36</v>
      </c>
      <c r="D311" s="5">
        <v>34</v>
      </c>
      <c r="E311" s="9" t="s">
        <v>13</v>
      </c>
      <c r="F311" s="6" t="s">
        <v>664</v>
      </c>
      <c r="G311" s="3" t="s">
        <v>665</v>
      </c>
      <c r="H311" s="3">
        <v>2011</v>
      </c>
      <c r="I311" s="3">
        <v>7</v>
      </c>
      <c r="J311" s="5" t="s">
        <v>16</v>
      </c>
      <c r="K311" s="3">
        <v>25</v>
      </c>
      <c r="L311" s="3">
        <v>20</v>
      </c>
      <c r="M311" s="3">
        <f>K311*L311</f>
        <v>500</v>
      </c>
      <c r="N311" s="5">
        <v>0</v>
      </c>
      <c r="O311" s="5">
        <v>0</v>
      </c>
      <c r="P311" s="5">
        <f>0.738210935315612*M311</f>
        <v>369.105467657806</v>
      </c>
      <c r="Q311" s="5" t="s">
        <v>17</v>
      </c>
      <c r="R311" s="5">
        <v>5.6208838194211914E-2</v>
      </c>
    </row>
    <row r="312" spans="1:18" ht="28.5" customHeight="1" x14ac:dyDescent="0.25">
      <c r="A312" s="4">
        <v>4.59990775671133</v>
      </c>
      <c r="B312" s="4">
        <v>-74.108351893179702</v>
      </c>
      <c r="C312" s="5">
        <v>28</v>
      </c>
      <c r="D312" s="5">
        <v>33</v>
      </c>
      <c r="E312" s="9" t="s">
        <v>13</v>
      </c>
      <c r="F312" s="10" t="s">
        <v>666</v>
      </c>
      <c r="G312" s="3" t="s">
        <v>667</v>
      </c>
      <c r="H312" s="11">
        <v>2010</v>
      </c>
      <c r="I312" s="11">
        <v>7</v>
      </c>
      <c r="J312" s="11" t="s">
        <v>16</v>
      </c>
      <c r="K312" s="11"/>
      <c r="L312" s="11"/>
      <c r="M312" s="12">
        <v>728.72969187679973</v>
      </c>
      <c r="N312" s="5">
        <v>0</v>
      </c>
      <c r="O312" s="5">
        <v>0</v>
      </c>
      <c r="P312" s="5">
        <v>0</v>
      </c>
      <c r="Q312" s="5" t="s">
        <v>23</v>
      </c>
      <c r="R312" s="5">
        <v>5.6208838194211914E-2</v>
      </c>
    </row>
    <row r="313" spans="1:18" ht="28.5" customHeight="1" x14ac:dyDescent="0.25">
      <c r="A313" s="4">
        <v>4.6216819999999998</v>
      </c>
      <c r="B313" s="4">
        <v>-74.207682000000005</v>
      </c>
      <c r="C313" s="5">
        <v>30</v>
      </c>
      <c r="D313" s="5">
        <v>22</v>
      </c>
      <c r="E313" s="9" t="s">
        <v>20</v>
      </c>
      <c r="F313" s="6" t="s">
        <v>668</v>
      </c>
      <c r="G313" s="3" t="s">
        <v>669</v>
      </c>
      <c r="H313" s="14">
        <v>2011</v>
      </c>
      <c r="I313" s="3">
        <v>5</v>
      </c>
      <c r="J313" s="5" t="s">
        <v>16</v>
      </c>
      <c r="K313" s="3">
        <v>20</v>
      </c>
      <c r="L313" s="3">
        <v>1</v>
      </c>
      <c r="M313" s="3">
        <f>K313*L313</f>
        <v>20</v>
      </c>
      <c r="N313" s="5">
        <v>0</v>
      </c>
      <c r="O313" s="5">
        <v>0</v>
      </c>
      <c r="P313" s="5">
        <v>0</v>
      </c>
      <c r="Q313" s="5" t="s">
        <v>23</v>
      </c>
      <c r="R313" s="5">
        <v>5.6208838194211914E-2</v>
      </c>
    </row>
    <row r="314" spans="1:18" ht="28.5" customHeight="1" x14ac:dyDescent="0.25">
      <c r="A314" s="4">
        <v>4.6738564054186096</v>
      </c>
      <c r="B314" s="4">
        <v>-74.143702879765101</v>
      </c>
      <c r="C314" s="5">
        <v>36</v>
      </c>
      <c r="D314" s="5">
        <v>29</v>
      </c>
      <c r="E314" s="3" t="s">
        <v>24</v>
      </c>
      <c r="F314" s="6" t="s">
        <v>670</v>
      </c>
      <c r="G314" s="3" t="s">
        <v>671</v>
      </c>
      <c r="H314" s="3">
        <v>2011</v>
      </c>
      <c r="I314" s="3">
        <v>7</v>
      </c>
      <c r="J314" s="5" t="s">
        <v>16</v>
      </c>
      <c r="K314" s="3">
        <v>20</v>
      </c>
      <c r="L314" s="3">
        <v>20</v>
      </c>
      <c r="M314" s="3">
        <f>K314*L314</f>
        <v>400</v>
      </c>
      <c r="N314" s="5">
        <v>0</v>
      </c>
      <c r="O314" s="5">
        <v>0</v>
      </c>
      <c r="P314" s="5">
        <f>0.738210935315612*M314</f>
        <v>295.28437412624481</v>
      </c>
      <c r="Q314" s="5" t="s">
        <v>17</v>
      </c>
      <c r="R314" s="5">
        <v>5.6208838194211914E-2</v>
      </c>
    </row>
    <row r="315" spans="1:18" ht="28.5" customHeight="1" x14ac:dyDescent="0.25">
      <c r="A315" s="4">
        <v>4.7423861111111112</v>
      </c>
      <c r="B315" s="4">
        <v>-74.038383333333329</v>
      </c>
      <c r="C315" s="5">
        <v>44</v>
      </c>
      <c r="D315" s="5">
        <v>41</v>
      </c>
      <c r="E315" s="3" t="s">
        <v>13</v>
      </c>
      <c r="F315" s="10" t="s">
        <v>672</v>
      </c>
      <c r="G315" s="3" t="s">
        <v>673</v>
      </c>
      <c r="H315" s="3">
        <v>2009</v>
      </c>
      <c r="I315" s="11">
        <v>5</v>
      </c>
      <c r="J315" s="11" t="s">
        <v>151</v>
      </c>
      <c r="K315" s="11"/>
      <c r="L315" s="11"/>
      <c r="M315" s="11">
        <v>160</v>
      </c>
      <c r="N315" s="5">
        <v>0</v>
      </c>
      <c r="O315" s="5">
        <v>0</v>
      </c>
      <c r="P315" s="5">
        <v>0</v>
      </c>
      <c r="Q315" s="5" t="s">
        <v>152</v>
      </c>
      <c r="R315" s="5">
        <v>5.6208838194211914E-2</v>
      </c>
    </row>
    <row r="316" spans="1:18" ht="28.5" customHeight="1" x14ac:dyDescent="0.25">
      <c r="A316" s="4">
        <v>4.6321960000000004</v>
      </c>
      <c r="B316" s="4">
        <v>-74.096833000000004</v>
      </c>
      <c r="C316" s="5">
        <v>31</v>
      </c>
      <c r="D316" s="5">
        <v>34</v>
      </c>
      <c r="E316" s="3" t="s">
        <v>13</v>
      </c>
      <c r="F316" s="10" t="s">
        <v>674</v>
      </c>
      <c r="G316" s="3" t="s">
        <v>675</v>
      </c>
      <c r="H316" s="3">
        <v>2007</v>
      </c>
      <c r="I316" s="11">
        <v>7</v>
      </c>
      <c r="J316" s="11" t="s">
        <v>27</v>
      </c>
      <c r="K316" s="11"/>
      <c r="L316" s="11"/>
      <c r="M316" s="11">
        <f>1.5*25*30</f>
        <v>1125</v>
      </c>
      <c r="N316" s="5">
        <v>0</v>
      </c>
      <c r="O316" s="5">
        <v>0</v>
      </c>
      <c r="P316" s="5">
        <v>0</v>
      </c>
      <c r="Q316" s="5" t="s">
        <v>28</v>
      </c>
      <c r="R316" s="5">
        <v>5.6208838194211914E-2</v>
      </c>
    </row>
    <row r="317" spans="1:18" ht="28.5" customHeight="1" x14ac:dyDescent="0.25">
      <c r="A317" s="4">
        <v>4.5902799999999999</v>
      </c>
      <c r="B317" s="4">
        <v>-74.138891999999998</v>
      </c>
      <c r="C317" s="5">
        <v>27</v>
      </c>
      <c r="D317" s="5">
        <v>30</v>
      </c>
      <c r="E317" s="3" t="s">
        <v>24</v>
      </c>
      <c r="F317" s="6" t="s">
        <v>676</v>
      </c>
      <c r="G317" s="3" t="s">
        <v>677</v>
      </c>
      <c r="H317" s="19">
        <v>2011</v>
      </c>
      <c r="I317" s="3">
        <v>7</v>
      </c>
      <c r="J317" s="5" t="s">
        <v>16</v>
      </c>
      <c r="K317" s="3">
        <v>20</v>
      </c>
      <c r="L317" s="3">
        <v>70</v>
      </c>
      <c r="M317" s="3">
        <f>K317*L317</f>
        <v>1400</v>
      </c>
      <c r="N317" s="5">
        <v>0</v>
      </c>
      <c r="O317" s="5">
        <v>0</v>
      </c>
      <c r="P317" s="5">
        <f>0.738210935315612*M317</f>
        <v>1033.4953094418568</v>
      </c>
      <c r="Q317" s="5" t="s">
        <v>17</v>
      </c>
      <c r="R317" s="5">
        <v>5.6208838194211914E-2</v>
      </c>
    </row>
    <row r="318" spans="1:18" ht="28.5" customHeight="1" x14ac:dyDescent="0.25">
      <c r="A318" s="4">
        <v>4.7314338130338403</v>
      </c>
      <c r="B318" s="4">
        <v>-74.0884226215815</v>
      </c>
      <c r="C318" s="5">
        <v>42</v>
      </c>
      <c r="D318" s="5">
        <v>35</v>
      </c>
      <c r="E318" s="9" t="s">
        <v>13</v>
      </c>
      <c r="F318" s="6" t="s">
        <v>678</v>
      </c>
      <c r="G318" s="3" t="s">
        <v>679</v>
      </c>
      <c r="H318" s="3">
        <v>2011</v>
      </c>
      <c r="I318" s="3">
        <v>7</v>
      </c>
      <c r="J318" s="5" t="s">
        <v>16</v>
      </c>
      <c r="K318" s="3">
        <v>15</v>
      </c>
      <c r="L318" s="3">
        <v>30</v>
      </c>
      <c r="M318" s="3">
        <f>K318*L318</f>
        <v>450</v>
      </c>
      <c r="N318" s="5">
        <v>0</v>
      </c>
      <c r="O318" s="5">
        <v>0</v>
      </c>
      <c r="P318" s="5">
        <f>0.738210935315612*M318</f>
        <v>332.19492089202538</v>
      </c>
      <c r="Q318" s="5" t="s">
        <v>17</v>
      </c>
      <c r="R318" s="5">
        <v>5.6208838194211914E-2</v>
      </c>
    </row>
    <row r="319" spans="1:18" ht="28.5" customHeight="1" x14ac:dyDescent="0.25">
      <c r="A319" s="4">
        <v>4.5544305555555553</v>
      </c>
      <c r="B319" s="4">
        <v>-74.138055555555567</v>
      </c>
      <c r="C319" s="5">
        <v>23</v>
      </c>
      <c r="D319" s="5">
        <v>30</v>
      </c>
      <c r="E319" s="3" t="s">
        <v>24</v>
      </c>
      <c r="F319" s="6" t="s">
        <v>680</v>
      </c>
      <c r="G319" s="3" t="s">
        <v>681</v>
      </c>
      <c r="H319" s="3">
        <v>2013</v>
      </c>
      <c r="I319" s="3">
        <v>7</v>
      </c>
      <c r="J319" s="5" t="s">
        <v>16</v>
      </c>
      <c r="K319" s="3">
        <v>20</v>
      </c>
      <c r="L319" s="3">
        <v>20</v>
      </c>
      <c r="M319" s="3">
        <f>K319*L319</f>
        <v>400</v>
      </c>
      <c r="N319" s="5">
        <v>0</v>
      </c>
      <c r="O319" s="5">
        <v>0</v>
      </c>
      <c r="P319" s="5">
        <v>0</v>
      </c>
      <c r="Q319" s="5" t="s">
        <v>23</v>
      </c>
      <c r="R319" s="5">
        <v>5.6208838194211914E-2</v>
      </c>
    </row>
    <row r="320" spans="1:18" ht="28.5" customHeight="1" x14ac:dyDescent="0.25">
      <c r="A320" s="4">
        <v>4.6663522417852104</v>
      </c>
      <c r="B320" s="4">
        <v>-74.1197864090325</v>
      </c>
      <c r="C320" s="5">
        <v>35</v>
      </c>
      <c r="D320" s="5">
        <v>32</v>
      </c>
      <c r="E320" s="9" t="s">
        <v>13</v>
      </c>
      <c r="F320" s="6" t="s">
        <v>680</v>
      </c>
      <c r="G320" s="3" t="s">
        <v>682</v>
      </c>
      <c r="H320" s="3">
        <v>2011</v>
      </c>
      <c r="I320" s="3">
        <v>7</v>
      </c>
      <c r="J320" s="5" t="s">
        <v>16</v>
      </c>
      <c r="K320" s="3">
        <v>17</v>
      </c>
      <c r="L320" s="3">
        <v>60</v>
      </c>
      <c r="M320" s="3">
        <f>K320*L320</f>
        <v>1020</v>
      </c>
      <c r="N320" s="5">
        <v>0</v>
      </c>
      <c r="O320" s="5">
        <v>0</v>
      </c>
      <c r="P320" s="5">
        <f>0.738210935315612*M320</f>
        <v>752.97515402192425</v>
      </c>
      <c r="Q320" s="5" t="s">
        <v>17</v>
      </c>
      <c r="R320" s="5">
        <v>5.6208838194211914E-2</v>
      </c>
    </row>
    <row r="321" spans="1:18" ht="28.5" customHeight="1" x14ac:dyDescent="0.25">
      <c r="A321" s="4">
        <v>4.6582670000000004</v>
      </c>
      <c r="B321" s="4">
        <v>-74.068290000000005</v>
      </c>
      <c r="C321" s="5">
        <v>34</v>
      </c>
      <c r="D321" s="5">
        <v>37</v>
      </c>
      <c r="E321" s="8" t="s">
        <v>13</v>
      </c>
      <c r="F321" s="10" t="s">
        <v>680</v>
      </c>
      <c r="G321" s="3" t="s">
        <v>683</v>
      </c>
      <c r="H321" s="18">
        <v>2011</v>
      </c>
      <c r="I321" s="11">
        <v>7</v>
      </c>
      <c r="J321" s="8" t="s">
        <v>16</v>
      </c>
      <c r="K321" s="8"/>
      <c r="L321" s="8"/>
      <c r="M321" s="12">
        <v>728.72969187679973</v>
      </c>
      <c r="N321" s="5">
        <v>0</v>
      </c>
      <c r="O321" s="5">
        <v>0</v>
      </c>
      <c r="P321" s="5">
        <v>0</v>
      </c>
      <c r="Q321" s="5" t="s">
        <v>23</v>
      </c>
      <c r="R321" s="5">
        <v>5.6208838194211914E-2</v>
      </c>
    </row>
    <row r="322" spans="1:18" ht="28.5" customHeight="1" x14ac:dyDescent="0.25">
      <c r="A322" s="4">
        <v>4.6518810000000004</v>
      </c>
      <c r="B322" s="4">
        <v>-74.072490999999999</v>
      </c>
      <c r="C322" s="5">
        <v>33</v>
      </c>
      <c r="D322" s="5">
        <v>37</v>
      </c>
      <c r="E322" s="8" t="s">
        <v>13</v>
      </c>
      <c r="F322" s="6" t="s">
        <v>684</v>
      </c>
      <c r="G322" s="3" t="s">
        <v>685</v>
      </c>
      <c r="H322" s="3">
        <v>2011</v>
      </c>
      <c r="I322" s="3">
        <v>7</v>
      </c>
      <c r="J322" s="5" t="s">
        <v>16</v>
      </c>
      <c r="K322" s="3">
        <v>15</v>
      </c>
      <c r="L322" s="3">
        <v>30</v>
      </c>
      <c r="M322" s="3">
        <f>K322*L322</f>
        <v>450</v>
      </c>
      <c r="N322" s="5">
        <v>0</v>
      </c>
      <c r="O322" s="5">
        <v>0</v>
      </c>
      <c r="P322" s="5">
        <f>0.738210935315612*M322</f>
        <v>332.19492089202538</v>
      </c>
      <c r="Q322" s="5" t="s">
        <v>17</v>
      </c>
      <c r="R322" s="5">
        <v>5.6208838194211914E-2</v>
      </c>
    </row>
    <row r="323" spans="1:18" ht="28.5" customHeight="1" x14ac:dyDescent="0.25">
      <c r="A323" s="4">
        <v>4.7309444444444448</v>
      </c>
      <c r="B323" s="4">
        <v>-74.087697222222218</v>
      </c>
      <c r="C323" s="5">
        <v>42</v>
      </c>
      <c r="D323" s="5">
        <v>35</v>
      </c>
      <c r="E323" s="3" t="s">
        <v>24</v>
      </c>
      <c r="F323" s="6" t="s">
        <v>688</v>
      </c>
      <c r="G323" s="3" t="s">
        <v>689</v>
      </c>
      <c r="H323" s="3">
        <v>2011</v>
      </c>
      <c r="I323" s="3">
        <v>7</v>
      </c>
      <c r="J323" s="5" t="s">
        <v>16</v>
      </c>
      <c r="K323" s="3">
        <v>20</v>
      </c>
      <c r="L323" s="3">
        <v>20</v>
      </c>
      <c r="M323" s="3">
        <f>K323*L323</f>
        <v>400</v>
      </c>
      <c r="N323" s="5">
        <v>0</v>
      </c>
      <c r="O323" s="5">
        <v>0</v>
      </c>
      <c r="P323" s="5">
        <f>0.738210935315612*M323</f>
        <v>295.28437412624481</v>
      </c>
      <c r="Q323" s="5" t="s">
        <v>17</v>
      </c>
      <c r="R323" s="5">
        <v>5.6208838194211914E-2</v>
      </c>
    </row>
    <row r="324" spans="1:18" ht="28.5" customHeight="1" x14ac:dyDescent="0.25">
      <c r="A324" s="4">
        <v>4.6401753852979102</v>
      </c>
      <c r="B324" s="4">
        <v>-74.068174924922204</v>
      </c>
      <c r="C324" s="5">
        <v>32</v>
      </c>
      <c r="D324" s="5">
        <v>37</v>
      </c>
      <c r="E324" s="3" t="s">
        <v>24</v>
      </c>
      <c r="F324" s="10" t="s">
        <v>690</v>
      </c>
      <c r="G324" s="3" t="s">
        <v>691</v>
      </c>
      <c r="H324" s="11">
        <v>2010</v>
      </c>
      <c r="I324" s="11">
        <v>7</v>
      </c>
      <c r="J324" s="11" t="s">
        <v>151</v>
      </c>
      <c r="K324" s="11"/>
      <c r="L324" s="11"/>
      <c r="M324" s="12">
        <v>1383.3333333333333</v>
      </c>
      <c r="N324" s="5">
        <v>0</v>
      </c>
      <c r="O324" s="5">
        <v>0</v>
      </c>
      <c r="P324" s="5">
        <v>0</v>
      </c>
      <c r="Q324" s="5" t="s">
        <v>152</v>
      </c>
      <c r="R324" s="5">
        <v>5.6208838194211914E-2</v>
      </c>
    </row>
    <row r="325" spans="1:18" ht="28.5" customHeight="1" x14ac:dyDescent="0.25">
      <c r="A325" s="4">
        <v>4.5679666666666661</v>
      </c>
      <c r="B325" s="4">
        <v>-74.093555555555554</v>
      </c>
      <c r="C325" s="5">
        <v>24</v>
      </c>
      <c r="D325" s="5">
        <v>35</v>
      </c>
      <c r="E325" s="3" t="s">
        <v>24</v>
      </c>
      <c r="F325" s="6" t="s">
        <v>692</v>
      </c>
      <c r="G325" s="3" t="s">
        <v>693</v>
      </c>
      <c r="H325" s="3">
        <v>2011</v>
      </c>
      <c r="I325" s="3">
        <v>7</v>
      </c>
      <c r="J325" s="5" t="s">
        <v>16</v>
      </c>
      <c r="K325" s="3">
        <v>20</v>
      </c>
      <c r="L325" s="3">
        <v>12</v>
      </c>
      <c r="M325" s="3">
        <f>K325*L325</f>
        <v>240</v>
      </c>
      <c r="N325" s="5">
        <v>0</v>
      </c>
      <c r="O325" s="5">
        <v>0</v>
      </c>
      <c r="P325" s="5">
        <f>0.738210935315612*M325</f>
        <v>177.17062447574688</v>
      </c>
      <c r="Q325" s="5" t="s">
        <v>17</v>
      </c>
      <c r="R325" s="5">
        <v>5.6208838194211914E-2</v>
      </c>
    </row>
    <row r="326" spans="1:18" ht="28.5" customHeight="1" x14ac:dyDescent="0.25">
      <c r="A326" s="4">
        <v>4.69395913444942</v>
      </c>
      <c r="B326" s="4">
        <v>-74.110833997775501</v>
      </c>
      <c r="C326" s="5">
        <v>38</v>
      </c>
      <c r="D326" s="5">
        <v>33</v>
      </c>
      <c r="E326" s="3" t="s">
        <v>24</v>
      </c>
      <c r="F326" s="10" t="s">
        <v>696</v>
      </c>
      <c r="G326" s="3" t="s">
        <v>697</v>
      </c>
      <c r="H326" s="3">
        <v>2012</v>
      </c>
      <c r="I326" s="11">
        <v>7</v>
      </c>
      <c r="J326" s="11" t="s">
        <v>27</v>
      </c>
      <c r="K326" s="8"/>
      <c r="L326" s="8"/>
      <c r="M326" s="12">
        <v>1596.3194444444443</v>
      </c>
      <c r="N326" s="5">
        <v>0</v>
      </c>
      <c r="O326" s="5">
        <v>0</v>
      </c>
      <c r="P326" s="5">
        <v>0</v>
      </c>
      <c r="Q326" s="5" t="s">
        <v>28</v>
      </c>
      <c r="R326" s="5">
        <v>5.6208838194211914E-2</v>
      </c>
    </row>
    <row r="327" spans="1:18" ht="28.5" customHeight="1" x14ac:dyDescent="0.25">
      <c r="A327" s="4">
        <v>4.5399641017296997</v>
      </c>
      <c r="B327" s="4">
        <v>-74.117154357590806</v>
      </c>
      <c r="C327" s="5">
        <v>21</v>
      </c>
      <c r="D327" s="5">
        <v>32</v>
      </c>
      <c r="E327" s="3" t="s">
        <v>24</v>
      </c>
      <c r="F327" s="10" t="s">
        <v>698</v>
      </c>
      <c r="G327" s="3" t="s">
        <v>699</v>
      </c>
      <c r="H327" s="11">
        <v>2010</v>
      </c>
      <c r="I327" s="11">
        <v>7</v>
      </c>
      <c r="J327" s="11" t="s">
        <v>16</v>
      </c>
      <c r="K327" s="11"/>
      <c r="L327" s="11"/>
      <c r="M327" s="12">
        <v>728.72969187679973</v>
      </c>
      <c r="N327" s="5">
        <v>0</v>
      </c>
      <c r="O327" s="5">
        <v>0</v>
      </c>
      <c r="P327" s="5">
        <v>0</v>
      </c>
      <c r="Q327" s="5" t="s">
        <v>23</v>
      </c>
      <c r="R327" s="5">
        <v>5.6208838194211914E-2</v>
      </c>
    </row>
    <row r="328" spans="1:18" ht="28.5" customHeight="1" x14ac:dyDescent="0.25">
      <c r="A328" s="4">
        <v>4.5952229999999998</v>
      </c>
      <c r="B328" s="4">
        <v>-74.140276999999998</v>
      </c>
      <c r="C328" s="5">
        <v>27</v>
      </c>
      <c r="D328" s="5">
        <v>29</v>
      </c>
      <c r="E328" s="3" t="s">
        <v>24</v>
      </c>
      <c r="F328" s="6" t="s">
        <v>700</v>
      </c>
      <c r="G328" s="3" t="s">
        <v>701</v>
      </c>
      <c r="H328" s="3">
        <v>2011</v>
      </c>
      <c r="I328" s="3">
        <v>7</v>
      </c>
      <c r="J328" s="5" t="s">
        <v>151</v>
      </c>
      <c r="K328" s="3">
        <v>1000</v>
      </c>
      <c r="L328" s="3">
        <v>1</v>
      </c>
      <c r="M328" s="3">
        <f>K328*L328</f>
        <v>1000</v>
      </c>
      <c r="N328" s="5">
        <v>0</v>
      </c>
      <c r="O328" s="5">
        <v>0</v>
      </c>
      <c r="P328" s="5">
        <v>0</v>
      </c>
      <c r="Q328" s="5" t="s">
        <v>152</v>
      </c>
      <c r="R328" s="5">
        <v>5.6208838194211914E-2</v>
      </c>
    </row>
    <row r="329" spans="1:18" ht="28.5" customHeight="1" x14ac:dyDescent="0.25">
      <c r="A329" s="4">
        <v>4.6238739999999998</v>
      </c>
      <c r="B329" s="4">
        <v>-74.077528999999998</v>
      </c>
      <c r="C329" s="5">
        <v>30</v>
      </c>
      <c r="D329" s="5">
        <v>36</v>
      </c>
      <c r="E329" s="3" t="s">
        <v>24</v>
      </c>
      <c r="F329" s="10" t="s">
        <v>702</v>
      </c>
      <c r="G329" s="3" t="s">
        <v>703</v>
      </c>
      <c r="H329" s="11">
        <v>2008</v>
      </c>
      <c r="I329" s="11">
        <v>4</v>
      </c>
      <c r="J329" s="11" t="s">
        <v>151</v>
      </c>
      <c r="K329" s="11"/>
      <c r="L329" s="11"/>
      <c r="M329" s="12">
        <v>605</v>
      </c>
      <c r="N329" s="5">
        <v>0</v>
      </c>
      <c r="O329" s="5">
        <v>0</v>
      </c>
      <c r="P329" s="5">
        <v>0</v>
      </c>
      <c r="Q329" s="5" t="s">
        <v>152</v>
      </c>
      <c r="R329" s="5">
        <v>5.6208838194211914E-2</v>
      </c>
    </row>
    <row r="330" spans="1:18" ht="28.5" customHeight="1" x14ac:dyDescent="0.25">
      <c r="A330" s="4">
        <v>4.6010229999999996</v>
      </c>
      <c r="B330" s="4">
        <v>-74.073532999999998</v>
      </c>
      <c r="C330" s="5">
        <v>28</v>
      </c>
      <c r="D330" s="5">
        <v>37</v>
      </c>
      <c r="E330" s="9" t="s">
        <v>13</v>
      </c>
      <c r="F330" s="10" t="s">
        <v>704</v>
      </c>
      <c r="G330" s="3" t="s">
        <v>705</v>
      </c>
      <c r="H330" s="11">
        <v>2009</v>
      </c>
      <c r="I330" s="11">
        <v>7</v>
      </c>
      <c r="J330" s="11" t="s">
        <v>16</v>
      </c>
      <c r="K330" s="11"/>
      <c r="L330" s="11"/>
      <c r="M330" s="12">
        <v>728.72969187679973</v>
      </c>
      <c r="N330" s="5">
        <v>0</v>
      </c>
      <c r="O330" s="5">
        <v>0</v>
      </c>
      <c r="P330" s="5">
        <v>0</v>
      </c>
      <c r="Q330" s="5" t="s">
        <v>23</v>
      </c>
      <c r="R330" s="5">
        <v>5.6208838194211914E-2</v>
      </c>
    </row>
    <row r="331" spans="1:18" ht="28.5" customHeight="1" x14ac:dyDescent="0.25">
      <c r="A331" s="4">
        <v>4.7404278112634701</v>
      </c>
      <c r="B331" s="4">
        <v>-74.094491219025301</v>
      </c>
      <c r="C331" s="5">
        <v>43</v>
      </c>
      <c r="D331" s="5">
        <v>34</v>
      </c>
      <c r="E331" s="3" t="s">
        <v>24</v>
      </c>
      <c r="F331" s="6" t="s">
        <v>706</v>
      </c>
      <c r="G331" s="3" t="s">
        <v>707</v>
      </c>
      <c r="H331" s="3">
        <v>2011</v>
      </c>
      <c r="I331" s="3">
        <v>7</v>
      </c>
      <c r="J331" s="5" t="s">
        <v>16</v>
      </c>
      <c r="K331" s="3">
        <v>20</v>
      </c>
      <c r="L331" s="3">
        <v>80</v>
      </c>
      <c r="M331" s="3">
        <f>K331*L331</f>
        <v>1600</v>
      </c>
      <c r="N331" s="5">
        <v>0</v>
      </c>
      <c r="O331" s="5">
        <v>0</v>
      </c>
      <c r="P331" s="5">
        <f>0.738210935315612*M331</f>
        <v>1181.1374965049793</v>
      </c>
      <c r="Q331" s="5" t="s">
        <v>17</v>
      </c>
      <c r="R331" s="5">
        <v>5.6208838194211914E-2</v>
      </c>
    </row>
    <row r="332" spans="1:18" ht="28.5" customHeight="1" x14ac:dyDescent="0.25">
      <c r="A332" s="4">
        <v>4.6417120275717396</v>
      </c>
      <c r="B332" s="4">
        <v>-74.140145169526306</v>
      </c>
      <c r="C332" s="5">
        <v>32</v>
      </c>
      <c r="D332" s="5">
        <v>29</v>
      </c>
      <c r="E332" s="9" t="s">
        <v>13</v>
      </c>
      <c r="F332" s="10" t="s">
        <v>708</v>
      </c>
      <c r="G332" s="3" t="s">
        <v>709</v>
      </c>
      <c r="H332" s="11">
        <v>2010</v>
      </c>
      <c r="I332" s="11">
        <v>7</v>
      </c>
      <c r="J332" s="11" t="s">
        <v>16</v>
      </c>
      <c r="K332" s="11"/>
      <c r="L332" s="11"/>
      <c r="M332" s="12">
        <v>728.72969187679973</v>
      </c>
      <c r="N332" s="5">
        <v>0</v>
      </c>
      <c r="O332" s="5">
        <v>0</v>
      </c>
      <c r="P332" s="5">
        <v>0</v>
      </c>
      <c r="Q332" s="5" t="s">
        <v>23</v>
      </c>
      <c r="R332" s="5">
        <v>5.6208838194211914E-2</v>
      </c>
    </row>
    <row r="333" spans="1:18" ht="28.5" customHeight="1" x14ac:dyDescent="0.25">
      <c r="A333" s="4">
        <v>4.64965440804992</v>
      </c>
      <c r="B333" s="4">
        <v>-74.134440105164302</v>
      </c>
      <c r="C333" s="5">
        <v>33</v>
      </c>
      <c r="D333" s="5">
        <v>30</v>
      </c>
      <c r="E333" s="3" t="s">
        <v>24</v>
      </c>
      <c r="F333" s="6" t="s">
        <v>710</v>
      </c>
      <c r="G333" s="3" t="s">
        <v>711</v>
      </c>
      <c r="H333" s="3">
        <v>2013</v>
      </c>
      <c r="I333" s="3">
        <v>7</v>
      </c>
      <c r="J333" s="5" t="s">
        <v>16</v>
      </c>
      <c r="K333" s="3">
        <v>25</v>
      </c>
      <c r="L333" s="3">
        <v>30</v>
      </c>
      <c r="M333" s="3">
        <f>K333*L333</f>
        <v>750</v>
      </c>
      <c r="N333" s="5">
        <v>0</v>
      </c>
      <c r="O333" s="5">
        <v>0</v>
      </c>
      <c r="P333" s="5">
        <f>0.738210935315612*M333</f>
        <v>553.658201486709</v>
      </c>
      <c r="Q333" s="5" t="s">
        <v>17</v>
      </c>
      <c r="R333" s="5">
        <v>5.6208838194211914E-2</v>
      </c>
    </row>
    <row r="334" spans="1:18" ht="28.5" customHeight="1" x14ac:dyDescent="0.25">
      <c r="A334" s="4">
        <v>4.6345770000000002</v>
      </c>
      <c r="B334" s="4">
        <v>-74.163278000000005</v>
      </c>
      <c r="C334" s="5">
        <v>32</v>
      </c>
      <c r="D334" s="5">
        <v>27</v>
      </c>
      <c r="E334" s="9" t="s">
        <v>13</v>
      </c>
      <c r="F334" s="6" t="s">
        <v>712</v>
      </c>
      <c r="G334" s="3" t="s">
        <v>713</v>
      </c>
      <c r="H334" s="3">
        <v>2011</v>
      </c>
      <c r="I334" s="3">
        <v>7</v>
      </c>
      <c r="J334" s="5" t="s">
        <v>16</v>
      </c>
      <c r="K334" s="3">
        <v>17</v>
      </c>
      <c r="L334" s="3">
        <v>30</v>
      </c>
      <c r="M334" s="3">
        <f>K334*L334</f>
        <v>510</v>
      </c>
      <c r="N334" s="5">
        <v>0</v>
      </c>
      <c r="O334" s="5">
        <v>0</v>
      </c>
      <c r="P334" s="5">
        <f>0.738210935315612*M334</f>
        <v>376.48757701096213</v>
      </c>
      <c r="Q334" s="5" t="s">
        <v>17</v>
      </c>
      <c r="R334" s="5">
        <v>5.6208838194211914E-2</v>
      </c>
    </row>
    <row r="335" spans="1:18" ht="28.5" customHeight="1" x14ac:dyDescent="0.25">
      <c r="A335" s="4">
        <v>4.6001427221170204</v>
      </c>
      <c r="B335" s="4">
        <v>-74.070943719296096</v>
      </c>
      <c r="C335" s="5">
        <v>28</v>
      </c>
      <c r="D335" s="5">
        <v>37</v>
      </c>
      <c r="E335" s="3" t="s">
        <v>20</v>
      </c>
      <c r="F335" s="6" t="s">
        <v>61</v>
      </c>
      <c r="G335" s="3" t="s">
        <v>62</v>
      </c>
      <c r="H335" s="3">
        <v>2011</v>
      </c>
      <c r="I335" s="3">
        <v>7</v>
      </c>
      <c r="J335" s="5" t="s">
        <v>16</v>
      </c>
      <c r="K335" s="3">
        <v>25</v>
      </c>
      <c r="L335" s="3">
        <v>30</v>
      </c>
      <c r="M335" s="3">
        <f>K335*L335</f>
        <v>750</v>
      </c>
      <c r="N335" s="5">
        <f>0.565555287076649*M335</f>
        <v>424.16646530748676</v>
      </c>
      <c r="O335" s="5">
        <v>0</v>
      </c>
      <c r="P335" s="5">
        <v>0</v>
      </c>
      <c r="Q335" s="5" t="s">
        <v>10</v>
      </c>
      <c r="R335" s="5">
        <v>5.6208838194211914E-2</v>
      </c>
    </row>
    <row r="336" spans="1:18" ht="28.5" customHeight="1" x14ac:dyDescent="0.25">
      <c r="A336" s="4">
        <v>4.6071754208569304</v>
      </c>
      <c r="B336" s="4">
        <v>-74.073332016328706</v>
      </c>
      <c r="C336" s="5">
        <v>28</v>
      </c>
      <c r="D336" s="5">
        <v>37</v>
      </c>
      <c r="E336" s="8" t="s">
        <v>13</v>
      </c>
      <c r="F336" s="6" t="s">
        <v>714</v>
      </c>
      <c r="G336" s="3" t="s">
        <v>715</v>
      </c>
      <c r="H336" s="3">
        <v>2011</v>
      </c>
      <c r="I336" s="3">
        <v>7</v>
      </c>
      <c r="J336" s="5" t="s">
        <v>16</v>
      </c>
      <c r="K336" s="3">
        <v>20</v>
      </c>
      <c r="L336" s="3">
        <v>30</v>
      </c>
      <c r="M336" s="3">
        <f>K336*L336</f>
        <v>600</v>
      </c>
      <c r="N336" s="5">
        <v>0</v>
      </c>
      <c r="O336" s="5">
        <v>0</v>
      </c>
      <c r="P336" s="5">
        <f>0.738210935315612*M336</f>
        <v>442.92656118936719</v>
      </c>
      <c r="Q336" s="5" t="s">
        <v>17</v>
      </c>
      <c r="R336" s="5">
        <v>5.6208838194211914E-2</v>
      </c>
    </row>
    <row r="337" spans="1:18" ht="28.5" customHeight="1" x14ac:dyDescent="0.25">
      <c r="A337" s="4">
        <v>4.6971769999999999</v>
      </c>
      <c r="B337" s="4">
        <v>-74.105099999999993</v>
      </c>
      <c r="C337" s="5">
        <v>38</v>
      </c>
      <c r="D337" s="5">
        <v>33</v>
      </c>
      <c r="E337" s="3" t="s">
        <v>24</v>
      </c>
      <c r="F337" s="10" t="s">
        <v>716</v>
      </c>
      <c r="G337" s="3" t="s">
        <v>717</v>
      </c>
      <c r="H337" s="19">
        <v>2012</v>
      </c>
      <c r="I337" s="11">
        <v>7</v>
      </c>
      <c r="J337" s="11" t="s">
        <v>27</v>
      </c>
      <c r="K337" s="20"/>
      <c r="L337" s="20"/>
      <c r="M337" s="20">
        <f>6*25</f>
        <v>150</v>
      </c>
      <c r="N337" s="5">
        <v>0</v>
      </c>
      <c r="O337" s="5">
        <v>0</v>
      </c>
      <c r="P337" s="5">
        <v>0</v>
      </c>
      <c r="Q337" s="5" t="s">
        <v>28</v>
      </c>
      <c r="R337" s="5">
        <v>5.6208838194211914E-2</v>
      </c>
    </row>
    <row r="338" spans="1:18" ht="28.5" customHeight="1" x14ac:dyDescent="0.25">
      <c r="A338" s="4">
        <v>4.6218149999999998</v>
      </c>
      <c r="B338" s="4">
        <v>-74.188218000000006</v>
      </c>
      <c r="C338" s="5">
        <v>30</v>
      </c>
      <c r="D338" s="5">
        <v>24</v>
      </c>
      <c r="E338" s="3" t="s">
        <v>13</v>
      </c>
      <c r="F338" s="6" t="s">
        <v>718</v>
      </c>
      <c r="G338" s="3" t="s">
        <v>719</v>
      </c>
      <c r="H338" s="14">
        <v>2011</v>
      </c>
      <c r="I338" s="3">
        <v>7</v>
      </c>
      <c r="J338" s="5" t="s">
        <v>16</v>
      </c>
      <c r="K338" s="3">
        <v>22</v>
      </c>
      <c r="L338" s="3">
        <v>120</v>
      </c>
      <c r="M338" s="3">
        <f>K338*L338</f>
        <v>2640</v>
      </c>
      <c r="N338" s="5">
        <v>0</v>
      </c>
      <c r="O338" s="5">
        <v>0</v>
      </c>
      <c r="P338" s="5">
        <f>0.738210935315612*M338</f>
        <v>1948.8768692332158</v>
      </c>
      <c r="Q338" s="5" t="s">
        <v>17</v>
      </c>
      <c r="R338" s="5">
        <v>5.6208838194211914E-2</v>
      </c>
    </row>
    <row r="339" spans="1:18" ht="28.5" customHeight="1" x14ac:dyDescent="0.25">
      <c r="A339" s="4">
        <v>4.6179430000000004</v>
      </c>
      <c r="B339" s="4">
        <v>-74.188109999999995</v>
      </c>
      <c r="C339" s="5">
        <v>30</v>
      </c>
      <c r="D339" s="5">
        <v>24</v>
      </c>
      <c r="E339" s="3" t="s">
        <v>24</v>
      </c>
      <c r="F339" s="22" t="s">
        <v>720</v>
      </c>
      <c r="G339" s="3" t="s">
        <v>721</v>
      </c>
      <c r="H339" s="3">
        <v>2011</v>
      </c>
      <c r="I339" s="11">
        <v>7</v>
      </c>
      <c r="J339" s="14" t="s">
        <v>16</v>
      </c>
      <c r="K339" s="14">
        <v>15</v>
      </c>
      <c r="L339" s="14">
        <v>30</v>
      </c>
      <c r="M339" s="14">
        <f>K339*L339</f>
        <v>450</v>
      </c>
      <c r="N339" s="36">
        <v>0</v>
      </c>
      <c r="O339" s="14">
        <v>0</v>
      </c>
      <c r="P339" s="14">
        <v>0</v>
      </c>
      <c r="Q339" s="5" t="s">
        <v>23</v>
      </c>
      <c r="R339" s="5">
        <v>5.6208838194211914E-2</v>
      </c>
    </row>
    <row r="340" spans="1:18" ht="28.5" customHeight="1" x14ac:dyDescent="0.25">
      <c r="A340" s="4">
        <v>4.6033711549746998</v>
      </c>
      <c r="B340" s="4">
        <v>-74.089492993236107</v>
      </c>
      <c r="C340" s="5">
        <v>28</v>
      </c>
      <c r="D340" s="5">
        <v>35</v>
      </c>
      <c r="E340" s="3" t="s">
        <v>24</v>
      </c>
      <c r="F340" s="10" t="s">
        <v>722</v>
      </c>
      <c r="G340" s="3" t="s">
        <v>723</v>
      </c>
      <c r="H340" s="18">
        <v>2011</v>
      </c>
      <c r="I340" s="20">
        <v>6</v>
      </c>
      <c r="J340" s="20" t="s">
        <v>151</v>
      </c>
      <c r="K340" s="20"/>
      <c r="L340" s="20"/>
      <c r="M340" s="12">
        <v>300</v>
      </c>
      <c r="N340" s="5">
        <v>0</v>
      </c>
      <c r="O340" s="5">
        <v>0</v>
      </c>
      <c r="P340" s="5">
        <v>0</v>
      </c>
      <c r="Q340" s="5" t="s">
        <v>152</v>
      </c>
      <c r="R340" s="5">
        <v>5.6208838194211914E-2</v>
      </c>
    </row>
    <row r="341" spans="1:18" ht="28.5" customHeight="1" x14ac:dyDescent="0.25">
      <c r="A341" s="4">
        <v>4.6725539999999999</v>
      </c>
      <c r="B341" s="4">
        <v>-74.113369000000006</v>
      </c>
      <c r="C341" s="5">
        <v>36</v>
      </c>
      <c r="D341" s="5">
        <v>32</v>
      </c>
      <c r="E341" s="3" t="s">
        <v>24</v>
      </c>
      <c r="F341" s="10" t="s">
        <v>724</v>
      </c>
      <c r="G341" s="3" t="s">
        <v>725</v>
      </c>
      <c r="H341" s="3">
        <v>2011</v>
      </c>
      <c r="I341" s="11">
        <v>7</v>
      </c>
      <c r="J341" s="11" t="s">
        <v>27</v>
      </c>
      <c r="K341" s="20"/>
      <c r="L341" s="20"/>
      <c r="M341" s="12">
        <v>1596.3194444444443</v>
      </c>
      <c r="N341" s="5">
        <v>0</v>
      </c>
      <c r="O341" s="5">
        <v>0</v>
      </c>
      <c r="P341" s="5">
        <v>0</v>
      </c>
      <c r="Q341" s="5" t="s">
        <v>28</v>
      </c>
      <c r="R341" s="5">
        <v>5.6208838194211914E-2</v>
      </c>
    </row>
    <row r="342" spans="1:18" ht="28.5" customHeight="1" x14ac:dyDescent="0.25">
      <c r="A342" s="4">
        <v>4.60983777436814</v>
      </c>
      <c r="B342" s="4">
        <v>-74.079666942395903</v>
      </c>
      <c r="C342" s="5">
        <v>29</v>
      </c>
      <c r="D342" s="5">
        <v>36</v>
      </c>
      <c r="E342" s="9" t="s">
        <v>13</v>
      </c>
      <c r="F342" s="6" t="s">
        <v>849</v>
      </c>
      <c r="G342" s="3" t="s">
        <v>850</v>
      </c>
      <c r="H342" s="3">
        <v>2011</v>
      </c>
      <c r="I342" s="3">
        <v>7</v>
      </c>
      <c r="J342" s="5" t="s">
        <v>16</v>
      </c>
      <c r="K342" s="3">
        <v>25</v>
      </c>
      <c r="L342" s="3">
        <v>30</v>
      </c>
      <c r="M342" s="3">
        <f t="shared" ref="M342:M352" si="6">K342*L342</f>
        <v>750</v>
      </c>
      <c r="N342" s="5">
        <v>0</v>
      </c>
      <c r="O342" s="5">
        <f>0.392899638837687*M342</f>
        <v>294.67472912826526</v>
      </c>
      <c r="P342" s="5">
        <v>0</v>
      </c>
      <c r="Q342" s="5" t="s">
        <v>282</v>
      </c>
      <c r="R342" s="5">
        <v>5.6208838194211914E-2</v>
      </c>
    </row>
    <row r="343" spans="1:18" ht="28.5" customHeight="1" x14ac:dyDescent="0.25">
      <c r="A343" s="4">
        <v>4.5934583333333334</v>
      </c>
      <c r="B343" s="4">
        <v>-74.100419444444441</v>
      </c>
      <c r="C343" s="5">
        <v>27</v>
      </c>
      <c r="D343" s="5">
        <v>34</v>
      </c>
      <c r="E343" s="3" t="s">
        <v>24</v>
      </c>
      <c r="F343" s="6" t="s">
        <v>728</v>
      </c>
      <c r="G343" s="3" t="s">
        <v>729</v>
      </c>
      <c r="H343" s="18">
        <v>2011</v>
      </c>
      <c r="I343" s="3">
        <v>7</v>
      </c>
      <c r="J343" s="5" t="s">
        <v>16</v>
      </c>
      <c r="K343" s="3">
        <v>17</v>
      </c>
      <c r="L343" s="3">
        <v>32</v>
      </c>
      <c r="M343" s="3">
        <f t="shared" si="6"/>
        <v>544</v>
      </c>
      <c r="N343" s="5">
        <v>0</v>
      </c>
      <c r="O343" s="5">
        <v>0</v>
      </c>
      <c r="P343" s="5">
        <f>0.738210935315612*M343</f>
        <v>401.58674881169293</v>
      </c>
      <c r="Q343" s="5" t="s">
        <v>17</v>
      </c>
      <c r="R343" s="5">
        <v>5.6208838194211914E-2</v>
      </c>
    </row>
    <row r="344" spans="1:18" ht="28.5" customHeight="1" x14ac:dyDescent="0.25">
      <c r="A344" s="4">
        <v>4.60983777436814</v>
      </c>
      <c r="B344" s="4">
        <v>-74.079666942395903</v>
      </c>
      <c r="C344" s="5">
        <v>29</v>
      </c>
      <c r="D344" s="5">
        <v>36</v>
      </c>
      <c r="E344" s="3" t="s">
        <v>24</v>
      </c>
      <c r="F344" s="6" t="s">
        <v>856</v>
      </c>
      <c r="G344" s="3" t="s">
        <v>857</v>
      </c>
      <c r="H344" s="3">
        <v>2013</v>
      </c>
      <c r="I344" s="3">
        <v>7</v>
      </c>
      <c r="J344" s="5" t="s">
        <v>16</v>
      </c>
      <c r="K344" s="3">
        <v>20</v>
      </c>
      <c r="L344" s="3">
        <v>30</v>
      </c>
      <c r="M344" s="3">
        <f t="shared" si="6"/>
        <v>600</v>
      </c>
      <c r="N344" s="5">
        <v>0</v>
      </c>
      <c r="O344" s="5">
        <f>0.392899638837687*M344</f>
        <v>235.73978330261221</v>
      </c>
      <c r="P344" s="5">
        <v>0</v>
      </c>
      <c r="Q344" s="5" t="s">
        <v>282</v>
      </c>
      <c r="R344" s="5">
        <v>5.6208838194211914E-2</v>
      </c>
    </row>
    <row r="345" spans="1:18" ht="28.5" customHeight="1" x14ac:dyDescent="0.25">
      <c r="A345" s="4">
        <v>4.6115492335655901</v>
      </c>
      <c r="B345" s="4">
        <v>-74.079670264946202</v>
      </c>
      <c r="C345" s="5">
        <v>29</v>
      </c>
      <c r="D345" s="5">
        <v>36</v>
      </c>
      <c r="E345" s="3" t="s">
        <v>24</v>
      </c>
      <c r="F345" s="6" t="s">
        <v>730</v>
      </c>
      <c r="G345" s="3" t="s">
        <v>731</v>
      </c>
      <c r="H345" s="14">
        <v>2011</v>
      </c>
      <c r="I345" s="3">
        <v>7</v>
      </c>
      <c r="J345" s="5" t="s">
        <v>16</v>
      </c>
      <c r="K345" s="3">
        <v>20</v>
      </c>
      <c r="L345" s="3">
        <v>30</v>
      </c>
      <c r="M345" s="3">
        <f t="shared" si="6"/>
        <v>600</v>
      </c>
      <c r="N345" s="5">
        <v>0</v>
      </c>
      <c r="O345" s="5">
        <v>0</v>
      </c>
      <c r="P345" s="5">
        <f>0.738210935315612*M345</f>
        <v>442.92656118936719</v>
      </c>
      <c r="Q345" s="5" t="s">
        <v>17</v>
      </c>
      <c r="R345" s="5">
        <v>5.6208838194211914E-2</v>
      </c>
    </row>
    <row r="346" spans="1:18" ht="28.5" customHeight="1" x14ac:dyDescent="0.25">
      <c r="A346" s="4">
        <v>4.5891230277631001</v>
      </c>
      <c r="B346" s="4">
        <v>-74.076966188458996</v>
      </c>
      <c r="C346" s="5">
        <v>26</v>
      </c>
      <c r="D346" s="5">
        <v>36</v>
      </c>
      <c r="E346" s="14" t="s">
        <v>20</v>
      </c>
      <c r="F346" s="6" t="s">
        <v>79</v>
      </c>
      <c r="G346" s="3" t="s">
        <v>80</v>
      </c>
      <c r="H346" s="3">
        <v>2011</v>
      </c>
      <c r="I346" s="3">
        <v>7</v>
      </c>
      <c r="J346" s="5" t="s">
        <v>16</v>
      </c>
      <c r="K346" s="3">
        <v>20</v>
      </c>
      <c r="L346" s="3">
        <v>30</v>
      </c>
      <c r="M346" s="3">
        <f t="shared" si="6"/>
        <v>600</v>
      </c>
      <c r="N346" s="5">
        <f>0.565555287076649*M346</f>
        <v>339.33317224598943</v>
      </c>
      <c r="O346" s="5">
        <v>0</v>
      </c>
      <c r="P346" s="5">
        <v>0</v>
      </c>
      <c r="Q346" s="5" t="s">
        <v>10</v>
      </c>
      <c r="R346" s="5">
        <v>5.6208838194211914E-2</v>
      </c>
    </row>
    <row r="347" spans="1:18" ht="28.5" customHeight="1" x14ac:dyDescent="0.25">
      <c r="A347" s="4">
        <v>4.7134770000000001</v>
      </c>
      <c r="B347" s="4">
        <v>-74.054032000000007</v>
      </c>
      <c r="C347" s="5">
        <v>40</v>
      </c>
      <c r="D347" s="5">
        <v>39</v>
      </c>
      <c r="E347" s="9" t="s">
        <v>13</v>
      </c>
      <c r="F347" s="6" t="s">
        <v>714</v>
      </c>
      <c r="G347" s="3" t="s">
        <v>736</v>
      </c>
      <c r="H347" s="3">
        <v>2011</v>
      </c>
      <c r="I347" s="3">
        <v>7</v>
      </c>
      <c r="J347" s="5" t="s">
        <v>16</v>
      </c>
      <c r="K347" s="3">
        <v>17</v>
      </c>
      <c r="L347" s="3">
        <v>40</v>
      </c>
      <c r="M347" s="3">
        <f t="shared" si="6"/>
        <v>680</v>
      </c>
      <c r="N347" s="5">
        <v>0</v>
      </c>
      <c r="O347" s="5">
        <v>0</v>
      </c>
      <c r="P347" s="5">
        <f>0.738210935315612*M347</f>
        <v>501.98343601461613</v>
      </c>
      <c r="Q347" s="5" t="s">
        <v>17</v>
      </c>
      <c r="R347" s="5">
        <v>5.6208838194211914E-2</v>
      </c>
    </row>
    <row r="348" spans="1:18" ht="28.5" customHeight="1" x14ac:dyDescent="0.25">
      <c r="A348" s="4">
        <v>4.7573861111111109</v>
      </c>
      <c r="B348" s="4">
        <v>-74.098172222222217</v>
      </c>
      <c r="C348" s="5">
        <v>45</v>
      </c>
      <c r="D348" s="5">
        <v>34</v>
      </c>
      <c r="E348" s="9" t="s">
        <v>13</v>
      </c>
      <c r="F348" s="6" t="s">
        <v>737</v>
      </c>
      <c r="G348" s="3" t="s">
        <v>738</v>
      </c>
      <c r="H348" s="3">
        <v>2011</v>
      </c>
      <c r="I348" s="3">
        <v>7</v>
      </c>
      <c r="J348" s="5" t="s">
        <v>16</v>
      </c>
      <c r="K348" s="3">
        <v>15</v>
      </c>
      <c r="L348" s="3">
        <v>15</v>
      </c>
      <c r="M348" s="3">
        <f t="shared" si="6"/>
        <v>225</v>
      </c>
      <c r="N348" s="5">
        <v>0</v>
      </c>
      <c r="O348" s="5">
        <v>0</v>
      </c>
      <c r="P348" s="5">
        <f>0.738210935315612*M348</f>
        <v>166.09746044601269</v>
      </c>
      <c r="Q348" s="5" t="s">
        <v>17</v>
      </c>
      <c r="R348" s="5">
        <v>5.6208838194211914E-2</v>
      </c>
    </row>
    <row r="349" spans="1:18" ht="28.5" customHeight="1" x14ac:dyDescent="0.25">
      <c r="A349" s="4">
        <v>4.6120681758575701</v>
      </c>
      <c r="B349" s="4">
        <v>-74.134726634305807</v>
      </c>
      <c r="C349" s="5">
        <v>29</v>
      </c>
      <c r="D349" s="5">
        <v>30</v>
      </c>
      <c r="E349" s="3" t="s">
        <v>24</v>
      </c>
      <c r="F349" s="6" t="s">
        <v>743</v>
      </c>
      <c r="G349" s="3" t="s">
        <v>744</v>
      </c>
      <c r="H349" s="14">
        <v>2011</v>
      </c>
      <c r="I349" s="3">
        <v>7</v>
      </c>
      <c r="J349" s="5" t="s">
        <v>151</v>
      </c>
      <c r="K349" s="3">
        <v>20</v>
      </c>
      <c r="L349" s="3">
        <v>20</v>
      </c>
      <c r="M349" s="3">
        <f t="shared" si="6"/>
        <v>400</v>
      </c>
      <c r="N349" s="5">
        <v>0</v>
      </c>
      <c r="O349" s="5">
        <v>0</v>
      </c>
      <c r="P349" s="5">
        <v>0</v>
      </c>
      <c r="Q349" s="5" t="s">
        <v>152</v>
      </c>
      <c r="R349" s="5">
        <v>5.6208838194211914E-2</v>
      </c>
    </row>
    <row r="350" spans="1:18" ht="28.5" customHeight="1" x14ac:dyDescent="0.25">
      <c r="A350" s="4">
        <v>4.6491749999999996</v>
      </c>
      <c r="B350" s="4">
        <v>-74.157205555555564</v>
      </c>
      <c r="C350" s="5">
        <v>33</v>
      </c>
      <c r="D350" s="5">
        <v>28</v>
      </c>
      <c r="E350" s="8" t="s">
        <v>13</v>
      </c>
      <c r="F350" s="6" t="s">
        <v>745</v>
      </c>
      <c r="G350" s="3" t="s">
        <v>746</v>
      </c>
      <c r="H350" s="3">
        <v>2011</v>
      </c>
      <c r="I350" s="3">
        <v>7</v>
      </c>
      <c r="J350" s="5" t="s">
        <v>16</v>
      </c>
      <c r="K350" s="3">
        <v>20</v>
      </c>
      <c r="L350" s="3">
        <v>40</v>
      </c>
      <c r="M350" s="3">
        <f t="shared" si="6"/>
        <v>800</v>
      </c>
      <c r="N350" s="5">
        <v>0</v>
      </c>
      <c r="O350" s="5">
        <v>0</v>
      </c>
      <c r="P350" s="5">
        <f>0.738210935315612*M350</f>
        <v>590.56874825248963</v>
      </c>
      <c r="Q350" s="5" t="s">
        <v>17</v>
      </c>
      <c r="R350" s="5">
        <v>5.6208838194211914E-2</v>
      </c>
    </row>
    <row r="351" spans="1:18" ht="28.5" customHeight="1" x14ac:dyDescent="0.25">
      <c r="A351" s="4">
        <v>4.632280555555556</v>
      </c>
      <c r="B351" s="4">
        <v>-74.167705555555557</v>
      </c>
      <c r="C351" s="5">
        <v>31</v>
      </c>
      <c r="D351" s="5">
        <v>26</v>
      </c>
      <c r="E351" s="3" t="s">
        <v>13</v>
      </c>
      <c r="F351" s="6" t="s">
        <v>747</v>
      </c>
      <c r="G351" s="3" t="s">
        <v>748</v>
      </c>
      <c r="H351" s="3">
        <v>2011</v>
      </c>
      <c r="I351" s="3">
        <v>7</v>
      </c>
      <c r="J351" s="5" t="s">
        <v>16</v>
      </c>
      <c r="K351" s="3">
        <v>20</v>
      </c>
      <c r="L351" s="3">
        <v>30</v>
      </c>
      <c r="M351" s="3">
        <f t="shared" si="6"/>
        <v>600</v>
      </c>
      <c r="N351" s="5">
        <v>0</v>
      </c>
      <c r="O351" s="5">
        <v>0</v>
      </c>
      <c r="P351" s="5">
        <f>0.738210935315612*M351</f>
        <v>442.92656118936719</v>
      </c>
      <c r="Q351" s="5" t="s">
        <v>17</v>
      </c>
      <c r="R351" s="5">
        <v>5.6208838194211914E-2</v>
      </c>
    </row>
    <row r="352" spans="1:18" ht="28.5" customHeight="1" x14ac:dyDescent="0.25">
      <c r="A352" s="4">
        <v>4.7592280000000002</v>
      </c>
      <c r="B352" s="4">
        <v>-74.037115</v>
      </c>
      <c r="C352" s="5">
        <v>45</v>
      </c>
      <c r="D352" s="5">
        <v>41</v>
      </c>
      <c r="E352" s="3" t="s">
        <v>24</v>
      </c>
      <c r="F352" s="6" t="s">
        <v>877</v>
      </c>
      <c r="G352" s="3" t="s">
        <v>878</v>
      </c>
      <c r="H352" s="3">
        <v>2011</v>
      </c>
      <c r="I352" s="3">
        <v>7</v>
      </c>
      <c r="J352" s="5" t="s">
        <v>16</v>
      </c>
      <c r="K352" s="3">
        <v>25</v>
      </c>
      <c r="L352" s="3">
        <v>7</v>
      </c>
      <c r="M352" s="3">
        <f t="shared" si="6"/>
        <v>175</v>
      </c>
      <c r="N352" s="5">
        <v>0</v>
      </c>
      <c r="O352" s="5">
        <f>0.392899638837687*M352</f>
        <v>68.757436796595229</v>
      </c>
      <c r="P352" s="5">
        <v>0</v>
      </c>
      <c r="Q352" s="5" t="s">
        <v>282</v>
      </c>
      <c r="R352" s="5">
        <v>5.6208838194211914E-2</v>
      </c>
    </row>
    <row r="353" spans="1:18" ht="28.5" customHeight="1" x14ac:dyDescent="0.25">
      <c r="A353" s="4">
        <v>4.5993194444444443</v>
      </c>
      <c r="B353" s="4">
        <v>-74.100305555555551</v>
      </c>
      <c r="C353" s="5">
        <v>28</v>
      </c>
      <c r="D353" s="5">
        <v>34</v>
      </c>
      <c r="E353" s="3" t="s">
        <v>24</v>
      </c>
      <c r="F353" s="10" t="s">
        <v>749</v>
      </c>
      <c r="G353" s="3" t="s">
        <v>750</v>
      </c>
      <c r="H353" s="11">
        <v>2010</v>
      </c>
      <c r="I353" s="11">
        <v>7</v>
      </c>
      <c r="J353" s="11" t="s">
        <v>151</v>
      </c>
      <c r="K353" s="11"/>
      <c r="L353" s="11"/>
      <c r="M353" s="12">
        <v>1383.3333333333333</v>
      </c>
      <c r="N353" s="5">
        <v>0</v>
      </c>
      <c r="O353" s="5">
        <v>0</v>
      </c>
      <c r="P353" s="5">
        <v>0</v>
      </c>
      <c r="Q353" s="5" t="s">
        <v>152</v>
      </c>
      <c r="R353" s="5">
        <v>5.6208838194211914E-2</v>
      </c>
    </row>
    <row r="354" spans="1:18" ht="28.5" customHeight="1" x14ac:dyDescent="0.25">
      <c r="A354" s="4">
        <v>4.621264</v>
      </c>
      <c r="B354" s="4">
        <v>-74.068361999999993</v>
      </c>
      <c r="C354" s="5">
        <v>30</v>
      </c>
      <c r="D354" s="5">
        <v>37</v>
      </c>
      <c r="E354" s="3" t="s">
        <v>24</v>
      </c>
      <c r="F354" s="6" t="s">
        <v>751</v>
      </c>
      <c r="G354" s="3" t="s">
        <v>752</v>
      </c>
      <c r="H354" s="14">
        <v>2011</v>
      </c>
      <c r="I354" s="3">
        <v>7</v>
      </c>
      <c r="J354" s="5" t="s">
        <v>16</v>
      </c>
      <c r="K354" s="3">
        <v>30</v>
      </c>
      <c r="L354" s="3">
        <v>40</v>
      </c>
      <c r="M354" s="3">
        <f t="shared" ref="M354:M362" si="7">K354*L354</f>
        <v>1200</v>
      </c>
      <c r="N354" s="5">
        <v>0</v>
      </c>
      <c r="O354" s="5">
        <v>0</v>
      </c>
      <c r="P354" s="5">
        <f>0.738210935315612*M354</f>
        <v>885.85312237873438</v>
      </c>
      <c r="Q354" s="5" t="s">
        <v>17</v>
      </c>
      <c r="R354" s="5">
        <v>5.6208838194211914E-2</v>
      </c>
    </row>
    <row r="355" spans="1:18" ht="28.5" customHeight="1" x14ac:dyDescent="0.25">
      <c r="A355" s="4">
        <v>4.623333333333334</v>
      </c>
      <c r="B355" s="4">
        <v>-74.157933333333332</v>
      </c>
      <c r="C355" s="5">
        <v>30</v>
      </c>
      <c r="D355" s="5">
        <v>27</v>
      </c>
      <c r="E355" s="3" t="s">
        <v>24</v>
      </c>
      <c r="F355" s="6" t="s">
        <v>753</v>
      </c>
      <c r="G355" s="3" t="s">
        <v>754</v>
      </c>
      <c r="H355" s="3">
        <v>2011</v>
      </c>
      <c r="I355" s="3">
        <v>7</v>
      </c>
      <c r="J355" s="5" t="s">
        <v>16</v>
      </c>
      <c r="K355" s="3">
        <v>25</v>
      </c>
      <c r="L355" s="3">
        <v>30</v>
      </c>
      <c r="M355" s="3">
        <f t="shared" si="7"/>
        <v>750</v>
      </c>
      <c r="N355" s="5">
        <v>0</v>
      </c>
      <c r="O355" s="5">
        <v>0</v>
      </c>
      <c r="P355" s="5">
        <f>0.738210935315612*M355</f>
        <v>553.658201486709</v>
      </c>
      <c r="Q355" s="5" t="s">
        <v>17</v>
      </c>
      <c r="R355" s="5">
        <v>5.6208838194211914E-2</v>
      </c>
    </row>
    <row r="356" spans="1:18" ht="28.5" customHeight="1" x14ac:dyDescent="0.25">
      <c r="A356" s="4">
        <v>4.5618419690655303</v>
      </c>
      <c r="B356" s="4">
        <v>-74.143102542261701</v>
      </c>
      <c r="C356" s="5">
        <v>23</v>
      </c>
      <c r="D356" s="5">
        <v>29</v>
      </c>
      <c r="E356" s="8" t="s">
        <v>13</v>
      </c>
      <c r="F356" s="6" t="s">
        <v>755</v>
      </c>
      <c r="G356" s="3" t="s">
        <v>756</v>
      </c>
      <c r="H356" s="3">
        <v>2013</v>
      </c>
      <c r="I356" s="3">
        <v>7</v>
      </c>
      <c r="J356" s="5" t="s">
        <v>16</v>
      </c>
      <c r="K356" s="3">
        <v>20</v>
      </c>
      <c r="L356" s="3">
        <v>20</v>
      </c>
      <c r="M356" s="3">
        <f t="shared" si="7"/>
        <v>400</v>
      </c>
      <c r="N356" s="5">
        <v>0</v>
      </c>
      <c r="O356" s="5">
        <v>0</v>
      </c>
      <c r="P356" s="5">
        <v>0</v>
      </c>
      <c r="Q356" s="5" t="s">
        <v>23</v>
      </c>
      <c r="R356" s="5">
        <v>5.6208838194211914E-2</v>
      </c>
    </row>
    <row r="357" spans="1:18" ht="28.5" customHeight="1" x14ac:dyDescent="0.25">
      <c r="A357" s="4">
        <v>4.5993950666744698</v>
      </c>
      <c r="B357" s="4">
        <v>-74.077059847535395</v>
      </c>
      <c r="C357" s="5">
        <v>28</v>
      </c>
      <c r="D357" s="5">
        <v>36</v>
      </c>
      <c r="E357" s="9" t="s">
        <v>13</v>
      </c>
      <c r="F357" s="6" t="s">
        <v>757</v>
      </c>
      <c r="G357" s="3" t="s">
        <v>758</v>
      </c>
      <c r="H357" s="3">
        <v>2011</v>
      </c>
      <c r="I357" s="3">
        <v>7</v>
      </c>
      <c r="J357" s="5" t="s">
        <v>16</v>
      </c>
      <c r="K357" s="3">
        <v>25</v>
      </c>
      <c r="L357" s="3">
        <v>30</v>
      </c>
      <c r="M357" s="3">
        <f t="shared" si="7"/>
        <v>750</v>
      </c>
      <c r="N357" s="5">
        <v>0</v>
      </c>
      <c r="O357" s="5">
        <v>0</v>
      </c>
      <c r="P357" s="5">
        <f>0.738210935315612*M357</f>
        <v>553.658201486709</v>
      </c>
      <c r="Q357" s="5" t="s">
        <v>17</v>
      </c>
      <c r="R357" s="5">
        <v>5.6208838194211914E-2</v>
      </c>
    </row>
    <row r="358" spans="1:18" ht="28.5" customHeight="1" x14ac:dyDescent="0.25">
      <c r="A358" s="4">
        <v>4.6660242657318296</v>
      </c>
      <c r="B358" s="4">
        <v>-74.077766862203305</v>
      </c>
      <c r="C358" s="5">
        <v>35</v>
      </c>
      <c r="D358" s="5">
        <v>36</v>
      </c>
      <c r="E358" s="3" t="s">
        <v>24</v>
      </c>
      <c r="F358" s="6" t="s">
        <v>714</v>
      </c>
      <c r="G358" s="3" t="s">
        <v>759</v>
      </c>
      <c r="H358" s="3">
        <v>2013</v>
      </c>
      <c r="I358" s="3">
        <v>7</v>
      </c>
      <c r="J358" s="5" t="s">
        <v>16</v>
      </c>
      <c r="K358" s="3">
        <v>20</v>
      </c>
      <c r="L358" s="3">
        <v>80</v>
      </c>
      <c r="M358" s="3">
        <f t="shared" si="7"/>
        <v>1600</v>
      </c>
      <c r="N358" s="5">
        <v>0</v>
      </c>
      <c r="O358" s="5">
        <v>0</v>
      </c>
      <c r="P358" s="5">
        <f>0.738210935315612*M358</f>
        <v>1181.1374965049793</v>
      </c>
      <c r="Q358" s="5" t="s">
        <v>17</v>
      </c>
      <c r="R358" s="5">
        <v>5.6208838194211914E-2</v>
      </c>
    </row>
    <row r="359" spans="1:18" ht="28.5" customHeight="1" x14ac:dyDescent="0.25">
      <c r="A359" s="4">
        <v>4.5908569980528302</v>
      </c>
      <c r="B359" s="4">
        <v>-74.138215949440607</v>
      </c>
      <c r="C359" s="5">
        <v>27</v>
      </c>
      <c r="D359" s="5">
        <v>30</v>
      </c>
      <c r="E359" s="9" t="s">
        <v>13</v>
      </c>
      <c r="F359" s="6" t="s">
        <v>1613</v>
      </c>
      <c r="G359" s="3" t="s">
        <v>760</v>
      </c>
      <c r="H359" s="19">
        <v>2011</v>
      </c>
      <c r="I359" s="3">
        <v>5</v>
      </c>
      <c r="J359" s="5" t="s">
        <v>16</v>
      </c>
      <c r="K359" s="3">
        <v>25</v>
      </c>
      <c r="L359" s="3">
        <v>10</v>
      </c>
      <c r="M359" s="3">
        <f t="shared" si="7"/>
        <v>250</v>
      </c>
      <c r="N359" s="5">
        <v>0</v>
      </c>
      <c r="O359" s="5">
        <v>0</v>
      </c>
      <c r="P359" s="5">
        <f>0.738210935315612*M359</f>
        <v>184.552733828903</v>
      </c>
      <c r="Q359" s="5" t="s">
        <v>17</v>
      </c>
      <c r="R359" s="5">
        <v>5.6208838194211914E-2</v>
      </c>
    </row>
    <row r="360" spans="1:18" ht="28.5" customHeight="1" x14ac:dyDescent="0.25">
      <c r="A360" s="4">
        <v>4.6151259150260699</v>
      </c>
      <c r="B360" s="4">
        <v>-74.103755979083999</v>
      </c>
      <c r="C360" s="5">
        <v>29</v>
      </c>
      <c r="D360" s="5">
        <v>33</v>
      </c>
      <c r="E360" s="9" t="s">
        <v>13</v>
      </c>
      <c r="F360" s="6" t="s">
        <v>761</v>
      </c>
      <c r="G360" s="3" t="s">
        <v>762</v>
      </c>
      <c r="H360" s="14">
        <v>2011</v>
      </c>
      <c r="I360" s="3">
        <v>7</v>
      </c>
      <c r="J360" s="5" t="s">
        <v>16</v>
      </c>
      <c r="K360" s="3">
        <v>15</v>
      </c>
      <c r="L360" s="3">
        <v>12</v>
      </c>
      <c r="M360" s="3">
        <f t="shared" si="7"/>
        <v>180</v>
      </c>
      <c r="N360" s="5">
        <v>0</v>
      </c>
      <c r="O360" s="5">
        <v>0</v>
      </c>
      <c r="P360" s="5">
        <f>0.738210935315612*M360</f>
        <v>132.87796835681016</v>
      </c>
      <c r="Q360" s="5" t="s">
        <v>17</v>
      </c>
      <c r="R360" s="5">
        <v>5.6208838194211914E-2</v>
      </c>
    </row>
    <row r="361" spans="1:18" ht="28.5" customHeight="1" x14ac:dyDescent="0.25">
      <c r="A361" s="4">
        <v>4.6718111111111114</v>
      </c>
      <c r="B361" s="4">
        <v>-74.100211111111108</v>
      </c>
      <c r="C361" s="5">
        <v>36</v>
      </c>
      <c r="D361" s="5">
        <v>34</v>
      </c>
      <c r="E361" s="3" t="s">
        <v>24</v>
      </c>
      <c r="F361" s="6" t="s">
        <v>763</v>
      </c>
      <c r="G361" s="3" t="s">
        <v>764</v>
      </c>
      <c r="H361" s="3">
        <v>2011</v>
      </c>
      <c r="I361" s="3">
        <v>7</v>
      </c>
      <c r="J361" s="5" t="s">
        <v>16</v>
      </c>
      <c r="K361" s="3">
        <v>20</v>
      </c>
      <c r="L361" s="3">
        <v>20</v>
      </c>
      <c r="M361" s="3">
        <f t="shared" si="7"/>
        <v>400</v>
      </c>
      <c r="N361" s="5">
        <v>0</v>
      </c>
      <c r="O361" s="5">
        <v>0</v>
      </c>
      <c r="P361" s="5">
        <v>0</v>
      </c>
      <c r="Q361" s="5" t="s">
        <v>23</v>
      </c>
      <c r="R361" s="5">
        <v>5.6208838194211914E-2</v>
      </c>
    </row>
    <row r="362" spans="1:18" ht="28.5" customHeight="1" x14ac:dyDescent="0.25">
      <c r="A362" s="4">
        <v>4.6417944444444439</v>
      </c>
      <c r="B362" s="4">
        <v>-74.094747222222225</v>
      </c>
      <c r="C362" s="5">
        <v>32</v>
      </c>
      <c r="D362" s="5">
        <v>34</v>
      </c>
      <c r="E362" s="9" t="s">
        <v>13</v>
      </c>
      <c r="F362" s="6" t="s">
        <v>765</v>
      </c>
      <c r="G362" s="3" t="s">
        <v>766</v>
      </c>
      <c r="H362" s="3">
        <v>2011</v>
      </c>
      <c r="I362" s="3">
        <v>2</v>
      </c>
      <c r="J362" s="5" t="s">
        <v>16</v>
      </c>
      <c r="K362" s="3">
        <v>20</v>
      </c>
      <c r="L362" s="3">
        <v>4</v>
      </c>
      <c r="M362" s="3">
        <f t="shared" si="7"/>
        <v>80</v>
      </c>
      <c r="N362" s="5">
        <v>0</v>
      </c>
      <c r="O362" s="5">
        <v>0</v>
      </c>
      <c r="P362" s="5">
        <v>0</v>
      </c>
      <c r="Q362" s="5" t="s">
        <v>23</v>
      </c>
      <c r="R362" s="5">
        <v>5.6208838194211914E-2</v>
      </c>
    </row>
    <row r="363" spans="1:18" ht="28.5" customHeight="1" x14ac:dyDescent="0.25">
      <c r="A363" s="4">
        <v>4.6207794466307499</v>
      </c>
      <c r="B363" s="4">
        <v>-74.118469704672606</v>
      </c>
      <c r="C363" s="5">
        <v>30</v>
      </c>
      <c r="D363" s="5">
        <v>32</v>
      </c>
      <c r="E363" s="3" t="s">
        <v>24</v>
      </c>
      <c r="F363" s="10" t="s">
        <v>767</v>
      </c>
      <c r="G363" s="3" t="s">
        <v>768</v>
      </c>
      <c r="H363" s="11">
        <v>2010</v>
      </c>
      <c r="I363" s="11">
        <v>7</v>
      </c>
      <c r="J363" s="11" t="s">
        <v>16</v>
      </c>
      <c r="K363" s="11"/>
      <c r="L363" s="11"/>
      <c r="M363" s="12">
        <v>728.72969187679973</v>
      </c>
      <c r="N363" s="5">
        <v>0</v>
      </c>
      <c r="O363" s="5">
        <v>0</v>
      </c>
      <c r="P363" s="5">
        <v>0</v>
      </c>
      <c r="Q363" s="5" t="s">
        <v>23</v>
      </c>
      <c r="R363" s="5">
        <v>5.6208838194211914E-2</v>
      </c>
    </row>
    <row r="364" spans="1:18" ht="28.5" customHeight="1" x14ac:dyDescent="0.25">
      <c r="A364" s="4">
        <v>4.5828490000000004</v>
      </c>
      <c r="B364" s="4">
        <v>-74.128929999999997</v>
      </c>
      <c r="C364" s="5">
        <v>26</v>
      </c>
      <c r="D364" s="5">
        <v>31</v>
      </c>
      <c r="E364" s="3" t="s">
        <v>24</v>
      </c>
      <c r="F364" s="6" t="s">
        <v>769</v>
      </c>
      <c r="G364" s="3" t="s">
        <v>770</v>
      </c>
      <c r="H364" s="3">
        <v>2011</v>
      </c>
      <c r="I364" s="3">
        <v>5</v>
      </c>
      <c r="J364" s="5" t="s">
        <v>151</v>
      </c>
      <c r="K364" s="3">
        <v>1000</v>
      </c>
      <c r="L364" s="3">
        <v>1.5</v>
      </c>
      <c r="M364" s="3">
        <f t="shared" ref="M364:M369" si="8">K364*L364</f>
        <v>1500</v>
      </c>
      <c r="N364" s="5">
        <v>0</v>
      </c>
      <c r="O364" s="5">
        <v>0</v>
      </c>
      <c r="P364" s="5">
        <v>0</v>
      </c>
      <c r="Q364" s="5" t="s">
        <v>152</v>
      </c>
      <c r="R364" s="5">
        <v>5.6208838194211914E-2</v>
      </c>
    </row>
    <row r="365" spans="1:18" ht="28.5" customHeight="1" x14ac:dyDescent="0.25">
      <c r="A365" s="4">
        <v>4.6169799999999999</v>
      </c>
      <c r="B365" s="4">
        <v>-74.207027999999994</v>
      </c>
      <c r="C365" s="5">
        <v>30</v>
      </c>
      <c r="D365" s="5">
        <v>22</v>
      </c>
      <c r="E365" s="8" t="s">
        <v>13</v>
      </c>
      <c r="F365" s="6" t="s">
        <v>771</v>
      </c>
      <c r="G365" s="3" t="s">
        <v>772</v>
      </c>
      <c r="H365" s="3">
        <v>2013</v>
      </c>
      <c r="I365" s="3">
        <v>7</v>
      </c>
      <c r="J365" s="5" t="s">
        <v>16</v>
      </c>
      <c r="K365" s="3">
        <v>20</v>
      </c>
      <c r="L365" s="3">
        <v>15</v>
      </c>
      <c r="M365" s="3">
        <f t="shared" si="8"/>
        <v>300</v>
      </c>
      <c r="N365" s="5">
        <v>0</v>
      </c>
      <c r="O365" s="5">
        <v>0</v>
      </c>
      <c r="P365" s="5">
        <f>0.738210935315612*M365</f>
        <v>221.4632805946836</v>
      </c>
      <c r="Q365" s="5" t="s">
        <v>17</v>
      </c>
      <c r="R365" s="5">
        <v>5.6208838194211914E-2</v>
      </c>
    </row>
    <row r="366" spans="1:18" ht="28.5" customHeight="1" x14ac:dyDescent="0.25">
      <c r="A366" s="4">
        <v>4.6159222222222223</v>
      </c>
      <c r="B366" s="4">
        <v>-74.178525000000008</v>
      </c>
      <c r="C366" s="5">
        <v>29</v>
      </c>
      <c r="D366" s="5">
        <v>25</v>
      </c>
      <c r="E366" s="3" t="s">
        <v>24</v>
      </c>
      <c r="F366" s="6" t="s">
        <v>773</v>
      </c>
      <c r="G366" s="3" t="s">
        <v>774</v>
      </c>
      <c r="H366" s="3">
        <v>2013</v>
      </c>
      <c r="I366" s="3">
        <v>7</v>
      </c>
      <c r="J366" s="5" t="s">
        <v>16</v>
      </c>
      <c r="K366" s="3">
        <v>20</v>
      </c>
      <c r="L366" s="3">
        <v>30</v>
      </c>
      <c r="M366" s="3">
        <f t="shared" si="8"/>
        <v>600</v>
      </c>
      <c r="N366" s="5">
        <v>0</v>
      </c>
      <c r="O366" s="5">
        <v>0</v>
      </c>
      <c r="P366" s="5">
        <f>0.738210935315612*M366</f>
        <v>442.92656118936719</v>
      </c>
      <c r="Q366" s="5" t="s">
        <v>17</v>
      </c>
      <c r="R366" s="5">
        <v>5.6208838194211914E-2</v>
      </c>
    </row>
    <row r="367" spans="1:18" ht="28.5" customHeight="1" x14ac:dyDescent="0.25">
      <c r="A367" s="4">
        <v>4.6906609233446899</v>
      </c>
      <c r="B367" s="4">
        <v>-74.099995553743</v>
      </c>
      <c r="C367" s="5">
        <v>38</v>
      </c>
      <c r="D367" s="5">
        <v>34</v>
      </c>
      <c r="E367" s="3" t="s">
        <v>24</v>
      </c>
      <c r="F367" s="6" t="s">
        <v>775</v>
      </c>
      <c r="G367" s="3" t="s">
        <v>776</v>
      </c>
      <c r="H367" s="3">
        <v>2011</v>
      </c>
      <c r="I367" s="3">
        <v>7</v>
      </c>
      <c r="J367" s="5" t="s">
        <v>16</v>
      </c>
      <c r="K367" s="3">
        <v>20</v>
      </c>
      <c r="L367" s="3">
        <v>35</v>
      </c>
      <c r="M367" s="3">
        <f t="shared" si="8"/>
        <v>700</v>
      </c>
      <c r="N367" s="5">
        <v>0</v>
      </c>
      <c r="O367" s="5">
        <v>0</v>
      </c>
      <c r="P367" s="5">
        <f>0.738210935315612*M367</f>
        <v>516.74765472092838</v>
      </c>
      <c r="Q367" s="5" t="s">
        <v>17</v>
      </c>
      <c r="R367" s="5">
        <v>5.6208838194211914E-2</v>
      </c>
    </row>
    <row r="368" spans="1:18" ht="28.5" customHeight="1" x14ac:dyDescent="0.25">
      <c r="A368" s="4">
        <v>4.5613166666666665</v>
      </c>
      <c r="B368" s="4">
        <v>-74.160555555555561</v>
      </c>
      <c r="C368" s="5">
        <v>23</v>
      </c>
      <c r="D368" s="5">
        <v>27</v>
      </c>
      <c r="E368" s="9" t="s">
        <v>13</v>
      </c>
      <c r="F368" s="6" t="s">
        <v>777</v>
      </c>
      <c r="G368" s="3" t="s">
        <v>778</v>
      </c>
      <c r="H368" s="3">
        <v>2013</v>
      </c>
      <c r="I368" s="3">
        <v>7</v>
      </c>
      <c r="J368" s="5" t="s">
        <v>16</v>
      </c>
      <c r="K368" s="3">
        <v>20</v>
      </c>
      <c r="L368" s="3">
        <v>20</v>
      </c>
      <c r="M368" s="3">
        <f t="shared" si="8"/>
        <v>400</v>
      </c>
      <c r="N368" s="5">
        <v>0</v>
      </c>
      <c r="O368" s="5">
        <v>0</v>
      </c>
      <c r="P368" s="5">
        <v>0</v>
      </c>
      <c r="Q368" s="5" t="s">
        <v>23</v>
      </c>
      <c r="R368" s="5">
        <v>5.6208838194211914E-2</v>
      </c>
    </row>
    <row r="369" spans="1:18" ht="28.5" customHeight="1" x14ac:dyDescent="0.25">
      <c r="A369" s="4">
        <v>4.7345916666666703</v>
      </c>
      <c r="B369" s="4">
        <v>-74.11</v>
      </c>
      <c r="C369" s="5">
        <v>43</v>
      </c>
      <c r="D369" s="5">
        <v>33</v>
      </c>
      <c r="E369" s="8" t="s">
        <v>13</v>
      </c>
      <c r="F369" s="6" t="s">
        <v>779</v>
      </c>
      <c r="G369" s="3" t="s">
        <v>780</v>
      </c>
      <c r="H369" s="3">
        <v>2013</v>
      </c>
      <c r="I369" s="3">
        <v>7</v>
      </c>
      <c r="J369" s="5" t="s">
        <v>16</v>
      </c>
      <c r="K369" s="3">
        <v>20</v>
      </c>
      <c r="L369" s="3">
        <v>20</v>
      </c>
      <c r="M369" s="3">
        <f t="shared" si="8"/>
        <v>400</v>
      </c>
      <c r="N369" s="5">
        <v>0</v>
      </c>
      <c r="O369" s="5">
        <v>0</v>
      </c>
      <c r="P369" s="5">
        <v>0</v>
      </c>
      <c r="Q369" s="5" t="s">
        <v>23</v>
      </c>
      <c r="R369" s="5">
        <v>5.6208838194211914E-2</v>
      </c>
    </row>
    <row r="370" spans="1:18" ht="28.5" customHeight="1" x14ac:dyDescent="0.25">
      <c r="A370" s="4">
        <v>4.737457</v>
      </c>
      <c r="B370" s="4">
        <v>-74.087416000000005</v>
      </c>
      <c r="C370" s="5">
        <v>43</v>
      </c>
      <c r="D370" s="5">
        <v>35</v>
      </c>
      <c r="E370" s="3" t="s">
        <v>13</v>
      </c>
      <c r="F370" s="22" t="s">
        <v>781</v>
      </c>
      <c r="G370" s="3" t="s">
        <v>782</v>
      </c>
      <c r="H370" s="14">
        <v>2013</v>
      </c>
      <c r="I370" s="11">
        <v>7</v>
      </c>
      <c r="J370" s="14" t="s">
        <v>16</v>
      </c>
      <c r="K370" s="14">
        <v>20</v>
      </c>
      <c r="L370" s="14"/>
      <c r="M370" s="12">
        <v>728.72969187679973</v>
      </c>
      <c r="N370" s="14">
        <v>0</v>
      </c>
      <c r="O370" s="14">
        <v>0</v>
      </c>
      <c r="P370" s="14">
        <v>0</v>
      </c>
      <c r="Q370" s="5" t="s">
        <v>23</v>
      </c>
      <c r="R370" s="5">
        <v>5.6208838194211914E-2</v>
      </c>
    </row>
    <row r="371" spans="1:18" ht="28.5" customHeight="1" x14ac:dyDescent="0.25">
      <c r="A371" s="4">
        <v>4.6762277777777781</v>
      </c>
      <c r="B371" s="4">
        <v>-74.140344444444452</v>
      </c>
      <c r="C371" s="5">
        <v>36</v>
      </c>
      <c r="D371" s="5">
        <v>29</v>
      </c>
      <c r="E371" s="3" t="s">
        <v>24</v>
      </c>
      <c r="F371" s="6" t="s">
        <v>783</v>
      </c>
      <c r="G371" s="3" t="s">
        <v>784</v>
      </c>
      <c r="H371" s="17">
        <v>2011</v>
      </c>
      <c r="I371" s="3">
        <v>6</v>
      </c>
      <c r="J371" s="5" t="s">
        <v>16</v>
      </c>
      <c r="K371" s="3">
        <v>20</v>
      </c>
      <c r="L371" s="3">
        <v>4</v>
      </c>
      <c r="M371" s="3">
        <f>K371*L371</f>
        <v>80</v>
      </c>
      <c r="N371" s="5">
        <v>0</v>
      </c>
      <c r="O371" s="5">
        <v>0</v>
      </c>
      <c r="P371" s="5">
        <v>0</v>
      </c>
      <c r="Q371" s="5" t="s">
        <v>23</v>
      </c>
      <c r="R371" s="5">
        <v>5.6208838194211914E-2</v>
      </c>
    </row>
    <row r="372" spans="1:18" ht="28.5" customHeight="1" x14ac:dyDescent="0.25">
      <c r="A372" s="4">
        <v>4.5541669999999996</v>
      </c>
      <c r="B372" s="4">
        <v>-74.139240000000001</v>
      </c>
      <c r="C372" s="5">
        <v>23</v>
      </c>
      <c r="D372" s="5">
        <v>30</v>
      </c>
      <c r="E372" s="3" t="s">
        <v>24</v>
      </c>
      <c r="F372" s="6" t="s">
        <v>785</v>
      </c>
      <c r="G372" s="3" t="s">
        <v>786</v>
      </c>
      <c r="H372" s="3">
        <v>2013</v>
      </c>
      <c r="I372" s="3">
        <v>7</v>
      </c>
      <c r="J372" s="5" t="s">
        <v>16</v>
      </c>
      <c r="K372" s="3">
        <v>20</v>
      </c>
      <c r="L372" s="3">
        <v>20</v>
      </c>
      <c r="M372" s="3">
        <f>K372*L372</f>
        <v>400</v>
      </c>
      <c r="N372" s="5">
        <v>0</v>
      </c>
      <c r="O372" s="5">
        <v>0</v>
      </c>
      <c r="P372" s="5">
        <v>0</v>
      </c>
      <c r="Q372" s="5" t="s">
        <v>23</v>
      </c>
      <c r="R372" s="5">
        <v>5.6208838194211914E-2</v>
      </c>
    </row>
    <row r="373" spans="1:18" ht="28.5" customHeight="1" x14ac:dyDescent="0.25">
      <c r="A373" s="4">
        <v>4.6667860037329802</v>
      </c>
      <c r="B373" s="4">
        <v>-74.078822477356098</v>
      </c>
      <c r="C373" s="5">
        <v>35</v>
      </c>
      <c r="D373" s="5">
        <v>36</v>
      </c>
      <c r="E373" s="3" t="s">
        <v>24</v>
      </c>
      <c r="F373" s="10" t="s">
        <v>1614</v>
      </c>
      <c r="G373" s="3" t="s">
        <v>787</v>
      </c>
      <c r="H373" s="9">
        <v>2012</v>
      </c>
      <c r="I373" s="11">
        <v>7</v>
      </c>
      <c r="J373" s="9" t="s">
        <v>27</v>
      </c>
      <c r="K373" s="8"/>
      <c r="L373" s="8"/>
      <c r="M373" s="12">
        <v>1596.3194444444443</v>
      </c>
      <c r="N373" s="5">
        <v>0</v>
      </c>
      <c r="O373" s="5">
        <v>0</v>
      </c>
      <c r="P373" s="5">
        <v>0</v>
      </c>
      <c r="Q373" s="5" t="s">
        <v>28</v>
      </c>
      <c r="R373" s="5">
        <v>5.6208838194211914E-2</v>
      </c>
    </row>
    <row r="374" spans="1:18" ht="28.5" customHeight="1" x14ac:dyDescent="0.25">
      <c r="A374" s="4">
        <v>4.6821542383235304</v>
      </c>
      <c r="B374" s="4">
        <v>-74.095085339016507</v>
      </c>
      <c r="C374" s="5">
        <v>37</v>
      </c>
      <c r="D374" s="5">
        <v>34</v>
      </c>
      <c r="E374" s="3" t="s">
        <v>13</v>
      </c>
      <c r="F374" s="10" t="s">
        <v>788</v>
      </c>
      <c r="G374" s="3" t="s">
        <v>789</v>
      </c>
      <c r="H374" s="9">
        <v>2011</v>
      </c>
      <c r="I374" s="11">
        <v>7</v>
      </c>
      <c r="J374" s="11" t="s">
        <v>27</v>
      </c>
      <c r="K374" s="8"/>
      <c r="L374" s="8"/>
      <c r="M374" s="12">
        <v>1596.3194444444443</v>
      </c>
      <c r="N374" s="5">
        <v>0</v>
      </c>
      <c r="O374" s="5">
        <v>0</v>
      </c>
      <c r="P374" s="5">
        <v>0</v>
      </c>
      <c r="Q374" s="5" t="s">
        <v>28</v>
      </c>
      <c r="R374" s="5">
        <v>5.6208838194211914E-2</v>
      </c>
    </row>
    <row r="375" spans="1:18" ht="28.5" customHeight="1" x14ac:dyDescent="0.25">
      <c r="A375" s="4">
        <v>4.695754</v>
      </c>
      <c r="B375" s="4">
        <v>-74.114858999999996</v>
      </c>
      <c r="C375" s="33">
        <v>38</v>
      </c>
      <c r="D375" s="33">
        <v>32</v>
      </c>
      <c r="E375" s="3" t="s">
        <v>24</v>
      </c>
      <c r="F375" s="22" t="s">
        <v>790</v>
      </c>
      <c r="G375" s="3" t="s">
        <v>791</v>
      </c>
      <c r="H375" s="3">
        <v>2011</v>
      </c>
      <c r="I375" s="3">
        <v>7</v>
      </c>
      <c r="J375" s="14" t="s">
        <v>16</v>
      </c>
      <c r="K375" s="14">
        <v>20</v>
      </c>
      <c r="L375" s="14">
        <v>20</v>
      </c>
      <c r="M375" s="14">
        <f t="shared" ref="M375:M380" si="9">K375*L375</f>
        <v>400</v>
      </c>
      <c r="N375" s="14">
        <v>0</v>
      </c>
      <c r="O375" s="14">
        <v>0</v>
      </c>
      <c r="P375" s="5">
        <f>0.738210935315612*M375</f>
        <v>295.28437412624481</v>
      </c>
      <c r="Q375" s="5" t="s">
        <v>17</v>
      </c>
      <c r="R375" s="5">
        <v>5.6208838194211914E-2</v>
      </c>
    </row>
    <row r="376" spans="1:18" ht="28.5" customHeight="1" x14ac:dyDescent="0.25">
      <c r="A376" s="4">
        <v>4.5924191362581501</v>
      </c>
      <c r="B376" s="4">
        <v>-74.084695320240399</v>
      </c>
      <c r="C376" s="5">
        <v>27</v>
      </c>
      <c r="D376" s="5">
        <v>36</v>
      </c>
      <c r="E376" s="3" t="s">
        <v>24</v>
      </c>
      <c r="F376" s="6" t="s">
        <v>792</v>
      </c>
      <c r="G376" s="3" t="s">
        <v>793</v>
      </c>
      <c r="H376" s="3">
        <v>2013</v>
      </c>
      <c r="I376" s="3">
        <v>7</v>
      </c>
      <c r="J376" s="5" t="s">
        <v>16</v>
      </c>
      <c r="K376" s="3">
        <v>25</v>
      </c>
      <c r="L376" s="3">
        <v>80</v>
      </c>
      <c r="M376" s="3">
        <f t="shared" si="9"/>
        <v>2000</v>
      </c>
      <c r="N376" s="5">
        <v>0</v>
      </c>
      <c r="O376" s="5">
        <v>0</v>
      </c>
      <c r="P376" s="5">
        <f>0.738210935315612*M376</f>
        <v>1476.421870631224</v>
      </c>
      <c r="Q376" s="5" t="s">
        <v>17</v>
      </c>
      <c r="R376" s="5">
        <v>5.6208838194211914E-2</v>
      </c>
    </row>
    <row r="377" spans="1:18" ht="28.5" customHeight="1" x14ac:dyDescent="0.25">
      <c r="A377" s="4">
        <v>4.6746830679629596</v>
      </c>
      <c r="B377" s="4">
        <v>-74.142085099333599</v>
      </c>
      <c r="C377" s="5">
        <v>36</v>
      </c>
      <c r="D377" s="5">
        <v>29</v>
      </c>
      <c r="E377" s="3" t="s">
        <v>24</v>
      </c>
      <c r="F377" s="6" t="s">
        <v>794</v>
      </c>
      <c r="G377" s="3" t="s">
        <v>795</v>
      </c>
      <c r="H377" s="3">
        <v>2011</v>
      </c>
      <c r="I377" s="3">
        <v>6</v>
      </c>
      <c r="J377" s="5" t="s">
        <v>16</v>
      </c>
      <c r="K377" s="3">
        <v>17</v>
      </c>
      <c r="L377" s="3">
        <v>30</v>
      </c>
      <c r="M377" s="3">
        <f t="shared" si="9"/>
        <v>510</v>
      </c>
      <c r="N377" s="5">
        <v>0</v>
      </c>
      <c r="O377" s="5">
        <v>0</v>
      </c>
      <c r="P377" s="5">
        <v>0</v>
      </c>
      <c r="Q377" s="5" t="s">
        <v>23</v>
      </c>
      <c r="R377" s="5">
        <v>5.6208838194211914E-2</v>
      </c>
    </row>
    <row r="378" spans="1:18" ht="28.5" customHeight="1" x14ac:dyDescent="0.25">
      <c r="A378" s="4">
        <v>4.6188770000000003</v>
      </c>
      <c r="B378" s="4">
        <v>-74.189386999999996</v>
      </c>
      <c r="C378" s="5">
        <v>30</v>
      </c>
      <c r="D378" s="5">
        <v>24</v>
      </c>
      <c r="E378" s="3" t="s">
        <v>20</v>
      </c>
      <c r="F378" s="22" t="s">
        <v>137</v>
      </c>
      <c r="G378" s="3" t="s">
        <v>138</v>
      </c>
      <c r="H378" s="3">
        <v>2011</v>
      </c>
      <c r="I378" s="3">
        <v>6</v>
      </c>
      <c r="J378" s="14" t="s">
        <v>16</v>
      </c>
      <c r="K378" s="14">
        <v>20</v>
      </c>
      <c r="L378" s="14">
        <v>10</v>
      </c>
      <c r="M378" s="14">
        <f t="shared" si="9"/>
        <v>200</v>
      </c>
      <c r="N378" s="5">
        <f>0.565555287076649*M378</f>
        <v>113.11105741532981</v>
      </c>
      <c r="O378" s="14">
        <v>0</v>
      </c>
      <c r="P378" s="14">
        <v>0</v>
      </c>
      <c r="Q378" s="5" t="s">
        <v>10</v>
      </c>
      <c r="R378" s="5">
        <v>5.6208838194211914E-2</v>
      </c>
    </row>
    <row r="379" spans="1:18" ht="28.5" customHeight="1" x14ac:dyDescent="0.25">
      <c r="A379" s="4">
        <v>4.744766666666667</v>
      </c>
      <c r="B379" s="4">
        <v>-74.109627777777774</v>
      </c>
      <c r="C379" s="5">
        <v>44</v>
      </c>
      <c r="D379" s="5">
        <v>33</v>
      </c>
      <c r="E379" s="3" t="s">
        <v>24</v>
      </c>
      <c r="F379" s="6" t="s">
        <v>796</v>
      </c>
      <c r="G379" s="3" t="s">
        <v>797</v>
      </c>
      <c r="H379" s="3">
        <v>2013</v>
      </c>
      <c r="I379" s="3">
        <v>7</v>
      </c>
      <c r="J379" s="5" t="s">
        <v>16</v>
      </c>
      <c r="K379" s="3">
        <v>20</v>
      </c>
      <c r="L379" s="3">
        <v>20</v>
      </c>
      <c r="M379" s="3">
        <f t="shared" si="9"/>
        <v>400</v>
      </c>
      <c r="N379" s="5">
        <v>0</v>
      </c>
      <c r="O379" s="5">
        <v>0</v>
      </c>
      <c r="P379" s="5">
        <v>0</v>
      </c>
      <c r="Q379" s="5" t="s">
        <v>23</v>
      </c>
      <c r="R379" s="5">
        <v>5.6208838194211914E-2</v>
      </c>
    </row>
    <row r="380" spans="1:18" ht="28.5" customHeight="1" x14ac:dyDescent="0.25">
      <c r="A380" s="22">
        <v>4.7582300000000002</v>
      </c>
      <c r="B380" s="22">
        <v>-74.047621000000007</v>
      </c>
      <c r="C380" s="14">
        <v>45</v>
      </c>
      <c r="D380" s="14">
        <v>40</v>
      </c>
      <c r="E380" s="3" t="s">
        <v>24</v>
      </c>
      <c r="F380" s="22" t="s">
        <v>798</v>
      </c>
      <c r="G380" s="3" t="s">
        <v>799</v>
      </c>
      <c r="H380" s="3">
        <v>2011</v>
      </c>
      <c r="I380" s="3">
        <v>6</v>
      </c>
      <c r="J380" s="14" t="s">
        <v>16</v>
      </c>
      <c r="K380" s="14">
        <v>10</v>
      </c>
      <c r="L380" s="14">
        <v>20</v>
      </c>
      <c r="M380" s="14">
        <f t="shared" si="9"/>
        <v>200</v>
      </c>
      <c r="N380" s="14">
        <v>0</v>
      </c>
      <c r="O380" s="14">
        <v>0</v>
      </c>
      <c r="P380" s="14">
        <v>0</v>
      </c>
      <c r="Q380" s="5" t="s">
        <v>23</v>
      </c>
      <c r="R380" s="5">
        <v>5.6208838194211914E-2</v>
      </c>
    </row>
    <row r="381" spans="1:18" ht="28.5" customHeight="1" x14ac:dyDescent="0.25">
      <c r="A381" s="4">
        <v>4.6768010515477698</v>
      </c>
      <c r="B381" s="4">
        <v>-74.047107612211306</v>
      </c>
      <c r="C381" s="5">
        <v>36</v>
      </c>
      <c r="D381" s="5">
        <v>40</v>
      </c>
      <c r="E381" s="9" t="s">
        <v>13</v>
      </c>
      <c r="F381" s="10" t="s">
        <v>800</v>
      </c>
      <c r="G381" s="3" t="s">
        <v>801</v>
      </c>
      <c r="H381" s="17">
        <v>2009</v>
      </c>
      <c r="I381" s="11">
        <v>7</v>
      </c>
      <c r="J381" s="11" t="s">
        <v>16</v>
      </c>
      <c r="K381" s="11"/>
      <c r="L381" s="11"/>
      <c r="M381" s="12">
        <v>728.72969187679973</v>
      </c>
      <c r="N381" s="5">
        <v>0</v>
      </c>
      <c r="O381" s="5">
        <v>0</v>
      </c>
      <c r="P381" s="5">
        <v>0</v>
      </c>
      <c r="Q381" s="5" t="s">
        <v>23</v>
      </c>
      <c r="R381" s="5">
        <v>5.6208838194211914E-2</v>
      </c>
    </row>
    <row r="382" spans="1:18" ht="28.5" customHeight="1" x14ac:dyDescent="0.25">
      <c r="A382" s="4">
        <v>4.6717777777777778</v>
      </c>
      <c r="B382" s="4">
        <v>-74.144316666666668</v>
      </c>
      <c r="C382" s="5">
        <v>36</v>
      </c>
      <c r="D382" s="5">
        <v>29</v>
      </c>
      <c r="E382" s="3" t="s">
        <v>24</v>
      </c>
      <c r="F382" s="6" t="s">
        <v>802</v>
      </c>
      <c r="G382" s="3" t="s">
        <v>803</v>
      </c>
      <c r="H382" s="3">
        <v>2011</v>
      </c>
      <c r="I382" s="3">
        <v>7</v>
      </c>
      <c r="J382" s="5" t="s">
        <v>16</v>
      </c>
      <c r="K382" s="3">
        <v>20</v>
      </c>
      <c r="L382" s="3">
        <v>30</v>
      </c>
      <c r="M382" s="3">
        <f>K382*L382</f>
        <v>600</v>
      </c>
      <c r="N382" s="5">
        <v>0</v>
      </c>
      <c r="O382" s="5">
        <v>0</v>
      </c>
      <c r="P382" s="5">
        <f>0.738210935315612*M382</f>
        <v>442.92656118936719</v>
      </c>
      <c r="Q382" s="5" t="s">
        <v>17</v>
      </c>
      <c r="R382" s="5">
        <v>5.6208838194211914E-2</v>
      </c>
    </row>
    <row r="383" spans="1:18" ht="28.5" customHeight="1" x14ac:dyDescent="0.25">
      <c r="A383" s="4">
        <v>4.6714696106604601</v>
      </c>
      <c r="B383" s="4">
        <v>-74.144423407639195</v>
      </c>
      <c r="C383" s="5">
        <v>36</v>
      </c>
      <c r="D383" s="5">
        <v>29</v>
      </c>
      <c r="E383" s="3" t="s">
        <v>24</v>
      </c>
      <c r="F383" s="10" t="s">
        <v>804</v>
      </c>
      <c r="G383" s="3" t="s">
        <v>805</v>
      </c>
      <c r="H383" s="19">
        <v>2012</v>
      </c>
      <c r="I383" s="11">
        <v>7</v>
      </c>
      <c r="J383" s="11" t="s">
        <v>27</v>
      </c>
      <c r="K383" s="20"/>
      <c r="L383" s="20"/>
      <c r="M383" s="20">
        <v>750</v>
      </c>
      <c r="N383" s="5">
        <v>0</v>
      </c>
      <c r="O383" s="5">
        <v>0</v>
      </c>
      <c r="P383" s="5">
        <v>0</v>
      </c>
      <c r="Q383" s="5" t="s">
        <v>28</v>
      </c>
      <c r="R383" s="5">
        <v>5.6208838194211914E-2</v>
      </c>
    </row>
    <row r="384" spans="1:18" ht="28.5" customHeight="1" x14ac:dyDescent="0.25">
      <c r="A384" s="4">
        <v>4.6269229999999997</v>
      </c>
      <c r="B384" s="4">
        <v>-74.188033000000004</v>
      </c>
      <c r="C384" s="5">
        <v>31</v>
      </c>
      <c r="D384" s="5">
        <v>24</v>
      </c>
      <c r="E384" s="3" t="s">
        <v>24</v>
      </c>
      <c r="F384" s="10" t="s">
        <v>806</v>
      </c>
      <c r="G384" s="3" t="s">
        <v>807</v>
      </c>
      <c r="H384" s="19">
        <v>2011</v>
      </c>
      <c r="I384" s="11">
        <v>7</v>
      </c>
      <c r="J384" s="11" t="s">
        <v>27</v>
      </c>
      <c r="K384" s="20"/>
      <c r="L384" s="20"/>
      <c r="M384" s="12">
        <v>1596.3194444444443</v>
      </c>
      <c r="N384" s="5">
        <v>0</v>
      </c>
      <c r="O384" s="5">
        <v>0</v>
      </c>
      <c r="P384" s="5">
        <v>0</v>
      </c>
      <c r="Q384" s="5" t="s">
        <v>28</v>
      </c>
      <c r="R384" s="5">
        <v>5.6208838194211914E-2</v>
      </c>
    </row>
    <row r="385" spans="1:18" ht="28.5" customHeight="1" x14ac:dyDescent="0.25">
      <c r="A385" s="4">
        <v>4.5626666666666669</v>
      </c>
      <c r="B385" s="4">
        <v>-74.148333333333341</v>
      </c>
      <c r="C385" s="5">
        <v>23</v>
      </c>
      <c r="D385" s="5">
        <v>29</v>
      </c>
      <c r="E385" s="3" t="s">
        <v>13</v>
      </c>
      <c r="F385" s="6" t="s">
        <v>141</v>
      </c>
      <c r="G385" s="3" t="s">
        <v>142</v>
      </c>
      <c r="H385" s="3">
        <v>2013</v>
      </c>
      <c r="I385" s="3">
        <v>7</v>
      </c>
      <c r="J385" s="5" t="s">
        <v>16</v>
      </c>
      <c r="K385" s="3">
        <v>20</v>
      </c>
      <c r="L385" s="3">
        <v>7.5</v>
      </c>
      <c r="M385" s="3">
        <f>K385*L385</f>
        <v>150</v>
      </c>
      <c r="N385" s="5">
        <f>0.565555287076649*M385</f>
        <v>84.833293061497358</v>
      </c>
      <c r="O385" s="5">
        <v>0</v>
      </c>
      <c r="P385" s="5">
        <v>0</v>
      </c>
      <c r="Q385" s="5" t="s">
        <v>10</v>
      </c>
      <c r="R385" s="5">
        <v>5.6208838194211914E-2</v>
      </c>
    </row>
    <row r="386" spans="1:18" ht="28.5" customHeight="1" x14ac:dyDescent="0.25">
      <c r="A386" s="4">
        <v>4.5892597196983198</v>
      </c>
      <c r="B386" s="4">
        <v>-74.138961817970397</v>
      </c>
      <c r="C386" s="5">
        <v>26</v>
      </c>
      <c r="D386" s="5">
        <v>30</v>
      </c>
      <c r="E386" s="3" t="s">
        <v>24</v>
      </c>
      <c r="F386" s="6" t="s">
        <v>808</v>
      </c>
      <c r="G386" s="3" t="s">
        <v>809</v>
      </c>
      <c r="H386" s="3">
        <v>2011</v>
      </c>
      <c r="I386" s="3">
        <v>3</v>
      </c>
      <c r="J386" s="5" t="s">
        <v>151</v>
      </c>
      <c r="K386" s="3">
        <v>1000</v>
      </c>
      <c r="L386" s="3">
        <v>1.5</v>
      </c>
      <c r="M386" s="3">
        <f>K386*L386</f>
        <v>1500</v>
      </c>
      <c r="N386" s="5">
        <v>0</v>
      </c>
      <c r="O386" s="5">
        <v>0</v>
      </c>
      <c r="P386" s="5">
        <v>0</v>
      </c>
      <c r="Q386" s="5" t="s">
        <v>152</v>
      </c>
      <c r="R386" s="5">
        <v>5.6208838194211914E-2</v>
      </c>
    </row>
    <row r="387" spans="1:18" ht="28.5" customHeight="1" x14ac:dyDescent="0.25">
      <c r="A387" s="4">
        <v>4.5914861111111112</v>
      </c>
      <c r="B387" s="4">
        <v>-74.13836944444445</v>
      </c>
      <c r="C387" s="5">
        <v>27</v>
      </c>
      <c r="D387" s="5">
        <v>30</v>
      </c>
      <c r="E387" s="3" t="s">
        <v>24</v>
      </c>
      <c r="F387" s="6" t="s">
        <v>93</v>
      </c>
      <c r="G387" s="3" t="s">
        <v>94</v>
      </c>
      <c r="H387" s="19">
        <v>2011</v>
      </c>
      <c r="I387" s="3">
        <v>7</v>
      </c>
      <c r="J387" s="5" t="s">
        <v>16</v>
      </c>
      <c r="K387" s="3">
        <v>25</v>
      </c>
      <c r="L387" s="3">
        <v>20</v>
      </c>
      <c r="M387" s="3">
        <f>K387*L387</f>
        <v>500</v>
      </c>
      <c r="N387" s="5">
        <f>0.565555287076649*M387</f>
        <v>282.77764353832453</v>
      </c>
      <c r="O387" s="5">
        <v>0</v>
      </c>
      <c r="P387" s="5">
        <v>0</v>
      </c>
      <c r="Q387" s="5" t="s">
        <v>10</v>
      </c>
      <c r="R387" s="5">
        <v>5.6208838194211914E-2</v>
      </c>
    </row>
    <row r="388" spans="1:18" ht="28.5" customHeight="1" x14ac:dyDescent="0.25">
      <c r="A388" s="4">
        <v>4.6107100000000001</v>
      </c>
      <c r="B388" s="4">
        <v>-74.169113999999993</v>
      </c>
      <c r="C388" s="5">
        <v>29</v>
      </c>
      <c r="D388" s="5">
        <v>26</v>
      </c>
      <c r="E388" s="3" t="s">
        <v>24</v>
      </c>
      <c r="F388" s="10" t="s">
        <v>810</v>
      </c>
      <c r="G388" s="3" t="s">
        <v>811</v>
      </c>
      <c r="H388" s="18">
        <v>2012</v>
      </c>
      <c r="I388" s="11">
        <v>7</v>
      </c>
      <c r="J388" s="11" t="s">
        <v>27</v>
      </c>
      <c r="K388" s="20"/>
      <c r="L388" s="20"/>
      <c r="M388" s="20">
        <v>125</v>
      </c>
      <c r="N388" s="5">
        <v>0</v>
      </c>
      <c r="O388" s="5">
        <v>0</v>
      </c>
      <c r="P388" s="5">
        <v>0</v>
      </c>
      <c r="Q388" s="5" t="s">
        <v>28</v>
      </c>
      <c r="R388" s="5">
        <v>5.6208838194211914E-2</v>
      </c>
    </row>
    <row r="389" spans="1:18" ht="28.5" customHeight="1" x14ac:dyDescent="0.25">
      <c r="A389" s="4">
        <v>4.71135739087849</v>
      </c>
      <c r="B389" s="4">
        <v>-74.126789423764905</v>
      </c>
      <c r="C389" s="5">
        <v>40</v>
      </c>
      <c r="D389" s="5">
        <v>31</v>
      </c>
      <c r="E389" s="3" t="s">
        <v>24</v>
      </c>
      <c r="F389" s="10" t="s">
        <v>812</v>
      </c>
      <c r="G389" s="3" t="s">
        <v>813</v>
      </c>
      <c r="H389" s="3">
        <v>2012</v>
      </c>
      <c r="I389" s="11">
        <v>7</v>
      </c>
      <c r="J389" s="11" t="s">
        <v>27</v>
      </c>
      <c r="K389" s="19"/>
      <c r="L389" s="19"/>
      <c r="M389" s="12">
        <v>1596.3194444444443</v>
      </c>
      <c r="N389" s="5">
        <v>0</v>
      </c>
      <c r="O389" s="5">
        <v>0</v>
      </c>
      <c r="P389" s="5">
        <v>0</v>
      </c>
      <c r="Q389" s="5" t="s">
        <v>28</v>
      </c>
      <c r="R389" s="5">
        <v>5.6208838194211914E-2</v>
      </c>
    </row>
    <row r="390" spans="1:18" ht="28.5" customHeight="1" x14ac:dyDescent="0.25">
      <c r="A390" s="4">
        <v>4.546716</v>
      </c>
      <c r="B390" s="4">
        <v>-74.092277999999993</v>
      </c>
      <c r="C390" s="5">
        <v>22</v>
      </c>
      <c r="D390" s="5">
        <v>35</v>
      </c>
      <c r="E390" s="3" t="s">
        <v>24</v>
      </c>
      <c r="F390" s="10" t="s">
        <v>814</v>
      </c>
      <c r="G390" s="3" t="s">
        <v>815</v>
      </c>
      <c r="H390" s="11">
        <v>2009</v>
      </c>
      <c r="I390" s="11">
        <v>7</v>
      </c>
      <c r="J390" s="11" t="s">
        <v>151</v>
      </c>
      <c r="K390" s="11"/>
      <c r="L390" s="11"/>
      <c r="M390" s="12">
        <v>1383.3333333333333</v>
      </c>
      <c r="N390" s="5">
        <v>0</v>
      </c>
      <c r="O390" s="5">
        <v>0</v>
      </c>
      <c r="P390" s="5">
        <v>0</v>
      </c>
      <c r="Q390" s="5" t="s">
        <v>152</v>
      </c>
      <c r="R390" s="5">
        <v>5.6208838194211914E-2</v>
      </c>
    </row>
    <row r="391" spans="1:18" ht="28.5" customHeight="1" x14ac:dyDescent="0.25">
      <c r="A391" s="4">
        <v>4.67688333333333</v>
      </c>
      <c r="B391" s="4">
        <v>-74.060736111111112</v>
      </c>
      <c r="C391" s="5">
        <v>36</v>
      </c>
      <c r="D391" s="5">
        <v>38</v>
      </c>
      <c r="E391" s="3" t="s">
        <v>13</v>
      </c>
      <c r="F391" s="6" t="s">
        <v>816</v>
      </c>
      <c r="G391" s="3" t="s">
        <v>817</v>
      </c>
      <c r="H391" s="17">
        <v>2011</v>
      </c>
      <c r="I391" s="3">
        <v>7</v>
      </c>
      <c r="J391" s="5" t="s">
        <v>16</v>
      </c>
      <c r="K391" s="3">
        <v>20</v>
      </c>
      <c r="L391" s="3">
        <v>15</v>
      </c>
      <c r="M391" s="3">
        <f>K391*L391</f>
        <v>300</v>
      </c>
      <c r="N391" s="5">
        <v>0</v>
      </c>
      <c r="O391" s="5">
        <v>0</v>
      </c>
      <c r="P391" s="5">
        <v>0</v>
      </c>
      <c r="Q391" s="5" t="s">
        <v>23</v>
      </c>
      <c r="R391" s="5">
        <v>5.6208838194211914E-2</v>
      </c>
    </row>
    <row r="392" spans="1:18" ht="28.5" customHeight="1" x14ac:dyDescent="0.25">
      <c r="A392" s="4">
        <v>4.6714777405727501</v>
      </c>
      <c r="B392" s="4">
        <v>-74.145029949175793</v>
      </c>
      <c r="C392" s="5">
        <v>36</v>
      </c>
      <c r="D392" s="5">
        <v>29</v>
      </c>
      <c r="E392" s="9" t="s">
        <v>13</v>
      </c>
      <c r="F392" s="6" t="s">
        <v>818</v>
      </c>
      <c r="G392" s="3" t="s">
        <v>819</v>
      </c>
      <c r="H392" s="3">
        <v>2011</v>
      </c>
      <c r="I392" s="3">
        <v>2</v>
      </c>
      <c r="J392" s="5" t="s">
        <v>16</v>
      </c>
      <c r="K392" s="3">
        <v>20</v>
      </c>
      <c r="L392" s="3">
        <v>4</v>
      </c>
      <c r="M392" s="3">
        <f>K392*L392</f>
        <v>80</v>
      </c>
      <c r="N392" s="5">
        <v>0</v>
      </c>
      <c r="O392" s="5">
        <v>0</v>
      </c>
      <c r="P392" s="5">
        <v>0</v>
      </c>
      <c r="Q392" s="5" t="s">
        <v>23</v>
      </c>
      <c r="R392" s="5">
        <v>5.6208838194211914E-2</v>
      </c>
    </row>
    <row r="393" spans="1:18" ht="28.5" customHeight="1" x14ac:dyDescent="0.25">
      <c r="A393" s="4">
        <v>4.67144989787145</v>
      </c>
      <c r="B393" s="4">
        <v>-74.144593555376204</v>
      </c>
      <c r="C393" s="5">
        <v>36</v>
      </c>
      <c r="D393" s="5">
        <v>29</v>
      </c>
      <c r="E393" s="3" t="s">
        <v>24</v>
      </c>
      <c r="F393" s="10" t="s">
        <v>820</v>
      </c>
      <c r="G393" s="3" t="s">
        <v>821</v>
      </c>
      <c r="H393" s="11">
        <v>2010</v>
      </c>
      <c r="I393" s="11">
        <v>7</v>
      </c>
      <c r="J393" s="11" t="s">
        <v>151</v>
      </c>
      <c r="K393" s="11"/>
      <c r="L393" s="11"/>
      <c r="M393" s="12">
        <v>1383.3333333333333</v>
      </c>
      <c r="N393" s="5">
        <v>0</v>
      </c>
      <c r="O393" s="5">
        <v>0</v>
      </c>
      <c r="P393" s="5">
        <v>0</v>
      </c>
      <c r="Q393" s="5" t="s">
        <v>152</v>
      </c>
      <c r="R393" s="5">
        <v>5.6208838194211914E-2</v>
      </c>
    </row>
    <row r="394" spans="1:18" ht="28.5" customHeight="1" x14ac:dyDescent="0.25">
      <c r="A394" s="4">
        <v>4.6815069280712001</v>
      </c>
      <c r="B394" s="4">
        <v>-74.134055683248405</v>
      </c>
      <c r="C394" s="5">
        <v>37</v>
      </c>
      <c r="D394" s="5">
        <v>30</v>
      </c>
      <c r="E394" s="3" t="s">
        <v>24</v>
      </c>
      <c r="F394" s="6" t="s">
        <v>822</v>
      </c>
      <c r="G394" s="3" t="s">
        <v>823</v>
      </c>
      <c r="H394" s="3">
        <v>2011</v>
      </c>
      <c r="I394" s="3">
        <v>7</v>
      </c>
      <c r="J394" s="5" t="s">
        <v>16</v>
      </c>
      <c r="K394" s="3">
        <v>20</v>
      </c>
      <c r="L394" s="3">
        <v>50</v>
      </c>
      <c r="M394" s="3">
        <f>K394*L394</f>
        <v>1000</v>
      </c>
      <c r="N394" s="5">
        <v>0</v>
      </c>
      <c r="O394" s="5">
        <v>0</v>
      </c>
      <c r="P394" s="5">
        <f>0.738210935315612*M394</f>
        <v>738.21093531561201</v>
      </c>
      <c r="Q394" s="5" t="s">
        <v>17</v>
      </c>
      <c r="R394" s="5">
        <v>5.6208838194211914E-2</v>
      </c>
    </row>
    <row r="395" spans="1:18" ht="28.5" customHeight="1" x14ac:dyDescent="0.25">
      <c r="A395" s="4">
        <v>4.638983333333333</v>
      </c>
      <c r="B395" s="4">
        <v>-74.171833333333339</v>
      </c>
      <c r="C395" s="5">
        <v>32</v>
      </c>
      <c r="D395" s="5">
        <v>26</v>
      </c>
      <c r="E395" s="3" t="s">
        <v>24</v>
      </c>
      <c r="F395" s="6" t="s">
        <v>824</v>
      </c>
      <c r="G395" s="3" t="s">
        <v>825</v>
      </c>
      <c r="H395" s="3">
        <v>2011</v>
      </c>
      <c r="I395" s="3">
        <v>7</v>
      </c>
      <c r="J395" s="5" t="s">
        <v>16</v>
      </c>
      <c r="K395" s="3">
        <v>17</v>
      </c>
      <c r="L395" s="3">
        <v>30</v>
      </c>
      <c r="M395" s="3">
        <f>K395*L395</f>
        <v>510</v>
      </c>
      <c r="N395" s="5">
        <v>0</v>
      </c>
      <c r="O395" s="5">
        <v>0</v>
      </c>
      <c r="P395" s="5">
        <f>0.738210935315612*M395</f>
        <v>376.48757701096213</v>
      </c>
      <c r="Q395" s="5" t="s">
        <v>17</v>
      </c>
      <c r="R395" s="5">
        <v>5.6208838194211914E-2</v>
      </c>
    </row>
    <row r="396" spans="1:18" ht="28.5" customHeight="1" x14ac:dyDescent="0.25">
      <c r="A396" s="4">
        <v>4.7416919430928104</v>
      </c>
      <c r="B396" s="4">
        <v>-74.099172159336305</v>
      </c>
      <c r="C396" s="5">
        <v>43</v>
      </c>
      <c r="D396" s="5">
        <v>34</v>
      </c>
      <c r="E396" s="3" t="s">
        <v>24</v>
      </c>
      <c r="F396" s="10" t="s">
        <v>826</v>
      </c>
      <c r="G396" s="3" t="s">
        <v>827</v>
      </c>
      <c r="H396" s="3">
        <v>2012</v>
      </c>
      <c r="I396" s="11">
        <v>7</v>
      </c>
      <c r="J396" s="11" t="s">
        <v>27</v>
      </c>
      <c r="K396" s="31"/>
      <c r="L396" s="31"/>
      <c r="M396" s="12">
        <v>1596.3194444444443</v>
      </c>
      <c r="N396" s="5">
        <v>0</v>
      </c>
      <c r="O396" s="5">
        <v>0</v>
      </c>
      <c r="P396" s="5">
        <v>0</v>
      </c>
      <c r="Q396" s="5" t="s">
        <v>28</v>
      </c>
      <c r="R396" s="5">
        <v>5.6208838194211914E-2</v>
      </c>
    </row>
    <row r="397" spans="1:18" ht="28.5" customHeight="1" x14ac:dyDescent="0.25">
      <c r="A397" s="4">
        <v>4.5493209170695499</v>
      </c>
      <c r="B397" s="4">
        <v>-74.109159285766907</v>
      </c>
      <c r="C397" s="5">
        <v>22</v>
      </c>
      <c r="D397" s="5">
        <v>33</v>
      </c>
      <c r="E397" s="3" t="s">
        <v>24</v>
      </c>
      <c r="F397" s="6" t="s">
        <v>828</v>
      </c>
      <c r="G397" s="3" t="s">
        <v>829</v>
      </c>
      <c r="H397" s="3">
        <v>2013</v>
      </c>
      <c r="I397" s="3">
        <v>7</v>
      </c>
      <c r="J397" s="5" t="s">
        <v>16</v>
      </c>
      <c r="K397" s="3">
        <v>20</v>
      </c>
      <c r="L397" s="3">
        <v>32</v>
      </c>
      <c r="M397" s="3">
        <f>K397*L397</f>
        <v>640</v>
      </c>
      <c r="N397" s="5">
        <v>0</v>
      </c>
      <c r="O397" s="5">
        <v>0</v>
      </c>
      <c r="P397" s="5">
        <f>0.738210935315612*M397</f>
        <v>472.45499860199169</v>
      </c>
      <c r="Q397" s="5" t="s">
        <v>17</v>
      </c>
      <c r="R397" s="5">
        <v>5.6208838194211914E-2</v>
      </c>
    </row>
    <row r="398" spans="1:18" ht="28.5" customHeight="1" x14ac:dyDescent="0.25">
      <c r="A398" s="4">
        <v>4.6732684797861603</v>
      </c>
      <c r="B398" s="4">
        <v>-74.143751861311401</v>
      </c>
      <c r="C398" s="5">
        <v>36</v>
      </c>
      <c r="D398" s="5">
        <v>29</v>
      </c>
      <c r="E398" s="14" t="s">
        <v>24</v>
      </c>
      <c r="F398" s="6" t="s">
        <v>830</v>
      </c>
      <c r="G398" s="3" t="s">
        <v>831</v>
      </c>
      <c r="H398" s="3">
        <v>2011</v>
      </c>
      <c r="I398" s="3">
        <v>7</v>
      </c>
      <c r="J398" s="5" t="s">
        <v>16</v>
      </c>
      <c r="K398" s="3">
        <v>17</v>
      </c>
      <c r="L398" s="3">
        <v>32</v>
      </c>
      <c r="M398" s="3">
        <f>K398*L398</f>
        <v>544</v>
      </c>
      <c r="N398" s="5">
        <v>0</v>
      </c>
      <c r="O398" s="5">
        <v>0</v>
      </c>
      <c r="P398" s="5">
        <f>0.738210935315612*M398</f>
        <v>401.58674881169293</v>
      </c>
      <c r="Q398" s="5" t="s">
        <v>17</v>
      </c>
      <c r="R398" s="5">
        <v>5.6208838194211914E-2</v>
      </c>
    </row>
    <row r="399" spans="1:18" ht="28.5" customHeight="1" x14ac:dyDescent="0.25">
      <c r="A399" s="4">
        <v>4.5834305555555552</v>
      </c>
      <c r="B399" s="4">
        <v>-74.127080555555551</v>
      </c>
      <c r="C399" s="5">
        <v>26</v>
      </c>
      <c r="D399" s="5">
        <v>31</v>
      </c>
      <c r="E399" s="3" t="s">
        <v>20</v>
      </c>
      <c r="F399" s="6" t="s">
        <v>45</v>
      </c>
      <c r="G399" s="3" t="s">
        <v>46</v>
      </c>
      <c r="H399" s="16">
        <v>2011</v>
      </c>
      <c r="I399" s="3">
        <v>7</v>
      </c>
      <c r="J399" s="5" t="s">
        <v>16</v>
      </c>
      <c r="K399" s="3">
        <v>20</v>
      </c>
      <c r="L399" s="3">
        <v>60</v>
      </c>
      <c r="M399" s="3">
        <f>K399*L399</f>
        <v>1200</v>
      </c>
      <c r="N399" s="5">
        <f>0.565555287076649*M399</f>
        <v>678.66634449197886</v>
      </c>
      <c r="O399" s="5">
        <v>0</v>
      </c>
      <c r="P399" s="5">
        <v>0</v>
      </c>
      <c r="Q399" s="5" t="s">
        <v>10</v>
      </c>
      <c r="R399" s="5">
        <v>5.6208838194211914E-2</v>
      </c>
    </row>
    <row r="400" spans="1:18" ht="28.5" customHeight="1" x14ac:dyDescent="0.25">
      <c r="A400" s="4">
        <v>4.5724999999999998</v>
      </c>
      <c r="B400" s="4">
        <v>-74.091689000000002</v>
      </c>
      <c r="C400" s="5">
        <v>25</v>
      </c>
      <c r="D400" s="5">
        <v>35</v>
      </c>
      <c r="E400" s="3" t="s">
        <v>13</v>
      </c>
      <c r="F400" s="6" t="s">
        <v>832</v>
      </c>
      <c r="G400" s="3" t="s">
        <v>833</v>
      </c>
      <c r="H400" s="3">
        <v>2011</v>
      </c>
      <c r="I400" s="3">
        <v>7</v>
      </c>
      <c r="J400" s="5" t="s">
        <v>16</v>
      </c>
      <c r="K400" s="3">
        <v>15</v>
      </c>
      <c r="L400" s="3">
        <v>15</v>
      </c>
      <c r="M400" s="3">
        <f>K400*L400</f>
        <v>225</v>
      </c>
      <c r="N400" s="5">
        <v>0</v>
      </c>
      <c r="O400" s="5">
        <v>0</v>
      </c>
      <c r="P400" s="5">
        <f>0.738210935315612*M400</f>
        <v>166.09746044601269</v>
      </c>
      <c r="Q400" s="5" t="s">
        <v>17</v>
      </c>
      <c r="R400" s="5">
        <v>5.6208838194211914E-2</v>
      </c>
    </row>
    <row r="401" spans="1:18" ht="28.5" customHeight="1" x14ac:dyDescent="0.25">
      <c r="A401" s="4">
        <v>4.6905710000000003</v>
      </c>
      <c r="B401" s="4">
        <v>-74.094915</v>
      </c>
      <c r="C401" s="5">
        <v>38</v>
      </c>
      <c r="D401" s="5">
        <v>34</v>
      </c>
      <c r="E401" s="3" t="s">
        <v>24</v>
      </c>
      <c r="F401" s="10" t="s">
        <v>834</v>
      </c>
      <c r="G401" s="3" t="s">
        <v>835</v>
      </c>
      <c r="H401" s="11">
        <v>2008</v>
      </c>
      <c r="I401" s="11">
        <v>7</v>
      </c>
      <c r="J401" s="11" t="s">
        <v>27</v>
      </c>
      <c r="K401" s="11"/>
      <c r="L401" s="11"/>
      <c r="M401" s="12">
        <v>1596.3194444444443</v>
      </c>
      <c r="N401" s="5">
        <v>0</v>
      </c>
      <c r="O401" s="5">
        <v>0</v>
      </c>
      <c r="P401" s="5">
        <v>0</v>
      </c>
      <c r="Q401" s="5" t="s">
        <v>28</v>
      </c>
      <c r="R401" s="5">
        <v>5.6208838194211914E-2</v>
      </c>
    </row>
    <row r="402" spans="1:18" ht="28.5" customHeight="1" x14ac:dyDescent="0.25">
      <c r="A402" s="4">
        <v>4.6685102481153802</v>
      </c>
      <c r="B402" s="4">
        <v>-74.081321920577906</v>
      </c>
      <c r="C402" s="5">
        <v>35</v>
      </c>
      <c r="D402" s="5">
        <v>36</v>
      </c>
      <c r="E402" s="8" t="s">
        <v>13</v>
      </c>
      <c r="F402" s="6" t="s">
        <v>1615</v>
      </c>
      <c r="G402" s="3" t="s">
        <v>836</v>
      </c>
      <c r="H402" s="3">
        <v>2013</v>
      </c>
      <c r="I402" s="3">
        <v>6</v>
      </c>
      <c r="J402" s="5" t="s">
        <v>16</v>
      </c>
      <c r="K402" s="3">
        <v>20</v>
      </c>
      <c r="L402" s="3">
        <v>27</v>
      </c>
      <c r="M402" s="3">
        <f>K402*L402</f>
        <v>540</v>
      </c>
      <c r="N402" s="5">
        <v>0</v>
      </c>
      <c r="O402" s="5">
        <v>0</v>
      </c>
      <c r="P402" s="5">
        <v>0</v>
      </c>
      <c r="Q402" s="5" t="s">
        <v>23</v>
      </c>
      <c r="R402" s="5">
        <v>5.6208838194211914E-2</v>
      </c>
    </row>
    <row r="403" spans="1:18" ht="28.5" customHeight="1" x14ac:dyDescent="0.25">
      <c r="A403" s="4">
        <v>4.595447222222222</v>
      </c>
      <c r="B403" s="4">
        <v>-74.136533333333347</v>
      </c>
      <c r="C403" s="5">
        <v>27</v>
      </c>
      <c r="D403" s="5">
        <v>30</v>
      </c>
      <c r="E403" s="8" t="s">
        <v>13</v>
      </c>
      <c r="F403" s="10" t="s">
        <v>837</v>
      </c>
      <c r="G403" s="3" t="s">
        <v>838</v>
      </c>
      <c r="H403" s="11">
        <v>2010</v>
      </c>
      <c r="I403" s="11">
        <v>7</v>
      </c>
      <c r="J403" s="11" t="s">
        <v>16</v>
      </c>
      <c r="K403" s="11"/>
      <c r="L403" s="11"/>
      <c r="M403" s="12">
        <v>728.72969187679973</v>
      </c>
      <c r="N403" s="5">
        <v>0</v>
      </c>
      <c r="O403" s="5">
        <v>0</v>
      </c>
      <c r="P403" s="5">
        <v>0</v>
      </c>
      <c r="Q403" s="5" t="s">
        <v>23</v>
      </c>
      <c r="R403" s="5">
        <v>5.6208838194211914E-2</v>
      </c>
    </row>
    <row r="404" spans="1:18" ht="28.5" customHeight="1" x14ac:dyDescent="0.25">
      <c r="A404" s="4">
        <v>4.7121222222222228</v>
      </c>
      <c r="B404" s="4">
        <v>-74.119469444444434</v>
      </c>
      <c r="C404" s="5">
        <v>40</v>
      </c>
      <c r="D404" s="5">
        <v>32</v>
      </c>
      <c r="E404" s="14" t="s">
        <v>24</v>
      </c>
      <c r="F404" s="6" t="s">
        <v>839</v>
      </c>
      <c r="G404" s="3" t="s">
        <v>840</v>
      </c>
      <c r="H404" s="3">
        <v>2011</v>
      </c>
      <c r="I404" s="3">
        <v>7</v>
      </c>
      <c r="J404" s="5" t="s">
        <v>16</v>
      </c>
      <c r="K404" s="3">
        <v>20</v>
      </c>
      <c r="L404" s="3">
        <v>30</v>
      </c>
      <c r="M404" s="3">
        <f>K404*L404</f>
        <v>600</v>
      </c>
      <c r="N404" s="5">
        <v>0</v>
      </c>
      <c r="O404" s="5">
        <v>0</v>
      </c>
      <c r="P404" s="5">
        <f>0.738210935315612*M404</f>
        <v>442.92656118936719</v>
      </c>
      <c r="Q404" s="5" t="s">
        <v>17</v>
      </c>
      <c r="R404" s="5">
        <v>5.6208838194211914E-2</v>
      </c>
    </row>
    <row r="405" spans="1:18" ht="28.5" customHeight="1" x14ac:dyDescent="0.25">
      <c r="A405" s="4">
        <v>4.7375432464421499</v>
      </c>
      <c r="B405" s="4">
        <v>-74.096511231243397</v>
      </c>
      <c r="C405" s="5">
        <v>43</v>
      </c>
      <c r="D405" s="5">
        <v>34</v>
      </c>
      <c r="E405" s="3" t="s">
        <v>24</v>
      </c>
      <c r="F405" s="6" t="s">
        <v>841</v>
      </c>
      <c r="G405" s="3" t="s">
        <v>842</v>
      </c>
      <c r="H405" s="3">
        <v>2011</v>
      </c>
      <c r="I405" s="3">
        <v>7</v>
      </c>
      <c r="J405" s="5" t="s">
        <v>16</v>
      </c>
      <c r="K405" s="3">
        <v>20</v>
      </c>
      <c r="L405" s="3">
        <v>80</v>
      </c>
      <c r="M405" s="3">
        <f>K405*L405</f>
        <v>1600</v>
      </c>
      <c r="N405" s="5">
        <v>0</v>
      </c>
      <c r="O405" s="5">
        <v>0</v>
      </c>
      <c r="P405" s="5">
        <f>0.738210935315612*M405</f>
        <v>1181.1374965049793</v>
      </c>
      <c r="Q405" s="5" t="s">
        <v>17</v>
      </c>
      <c r="R405" s="5">
        <v>5.6208838194211914E-2</v>
      </c>
    </row>
    <row r="406" spans="1:18" ht="28.5" customHeight="1" x14ac:dyDescent="0.25">
      <c r="A406" s="4">
        <v>4.5619722222222219</v>
      </c>
      <c r="B406" s="4">
        <v>-74.145277777777778</v>
      </c>
      <c r="C406" s="5">
        <v>23</v>
      </c>
      <c r="D406" s="5">
        <v>29</v>
      </c>
      <c r="E406" s="3" t="s">
        <v>13</v>
      </c>
      <c r="F406" s="6" t="s">
        <v>843</v>
      </c>
      <c r="G406" s="3" t="s">
        <v>844</v>
      </c>
      <c r="H406" s="3">
        <v>2013</v>
      </c>
      <c r="I406" s="3">
        <v>7</v>
      </c>
      <c r="J406" s="5" t="s">
        <v>16</v>
      </c>
      <c r="K406" s="3">
        <v>20</v>
      </c>
      <c r="L406" s="3">
        <v>20</v>
      </c>
      <c r="M406" s="3">
        <f>K406*L406</f>
        <v>400</v>
      </c>
      <c r="N406" s="5">
        <v>0</v>
      </c>
      <c r="O406" s="5">
        <v>0</v>
      </c>
      <c r="P406" s="5">
        <v>0</v>
      </c>
      <c r="Q406" s="5" t="s">
        <v>23</v>
      </c>
      <c r="R406" s="5">
        <v>5.6208838194211914E-2</v>
      </c>
    </row>
    <row r="407" spans="1:18" ht="28.5" customHeight="1" x14ac:dyDescent="0.25">
      <c r="A407" s="4">
        <v>4.706499</v>
      </c>
      <c r="B407" s="4">
        <v>-74.107277999999994</v>
      </c>
      <c r="C407" s="5">
        <v>40</v>
      </c>
      <c r="D407" s="5">
        <v>33</v>
      </c>
      <c r="E407" s="14" t="s">
        <v>13</v>
      </c>
      <c r="F407" s="10" t="s">
        <v>845</v>
      </c>
      <c r="G407" s="3" t="s">
        <v>846</v>
      </c>
      <c r="H407" s="11">
        <v>2010</v>
      </c>
      <c r="I407" s="11">
        <v>7</v>
      </c>
      <c r="J407" s="11" t="s">
        <v>16</v>
      </c>
      <c r="K407" s="11"/>
      <c r="L407" s="11"/>
      <c r="M407" s="11">
        <v>450</v>
      </c>
      <c r="N407" s="5">
        <v>0</v>
      </c>
      <c r="O407" s="5">
        <v>0</v>
      </c>
      <c r="P407" s="5">
        <v>0</v>
      </c>
      <c r="Q407" s="5" t="s">
        <v>23</v>
      </c>
      <c r="R407" s="5">
        <v>5.6208838194211914E-2</v>
      </c>
    </row>
    <row r="408" spans="1:18" ht="28.5" customHeight="1" x14ac:dyDescent="0.25">
      <c r="A408" s="4">
        <v>4.59675257000338</v>
      </c>
      <c r="B408" s="4">
        <v>-74.114251292646401</v>
      </c>
      <c r="C408" s="5">
        <v>27</v>
      </c>
      <c r="D408" s="5">
        <v>32</v>
      </c>
      <c r="E408" s="3" t="s">
        <v>24</v>
      </c>
      <c r="F408" s="10" t="s">
        <v>847</v>
      </c>
      <c r="G408" s="3" t="s">
        <v>848</v>
      </c>
      <c r="H408" s="11">
        <v>2009</v>
      </c>
      <c r="I408" s="11">
        <v>7</v>
      </c>
      <c r="J408" s="11" t="s">
        <v>16</v>
      </c>
      <c r="K408" s="11"/>
      <c r="L408" s="11"/>
      <c r="M408" s="11">
        <v>720</v>
      </c>
      <c r="N408" s="5">
        <v>0</v>
      </c>
      <c r="O408" s="5">
        <v>0</v>
      </c>
      <c r="P408" s="5">
        <v>0</v>
      </c>
      <c r="Q408" s="5" t="s">
        <v>23</v>
      </c>
      <c r="R408" s="5">
        <v>5.6208838194211914E-2</v>
      </c>
    </row>
    <row r="409" spans="1:18" ht="28.5" customHeight="1" x14ac:dyDescent="0.25">
      <c r="A409" s="4">
        <v>4.7165722222222222</v>
      </c>
      <c r="B409" s="4">
        <v>-74.073355555555551</v>
      </c>
      <c r="C409" s="5">
        <v>41</v>
      </c>
      <c r="D409" s="5">
        <v>37</v>
      </c>
      <c r="E409" s="3" t="s">
        <v>24</v>
      </c>
      <c r="F409" s="10" t="s">
        <v>851</v>
      </c>
      <c r="G409" s="3" t="s">
        <v>852</v>
      </c>
      <c r="H409" s="3">
        <v>2012</v>
      </c>
      <c r="I409" s="11">
        <v>7</v>
      </c>
      <c r="J409" s="11" t="s">
        <v>27</v>
      </c>
      <c r="K409" s="8"/>
      <c r="L409" s="8"/>
      <c r="M409" s="11">
        <f>2*25*30</f>
        <v>1500</v>
      </c>
      <c r="N409" s="5">
        <v>0</v>
      </c>
      <c r="O409" s="5">
        <v>0</v>
      </c>
      <c r="P409" s="5">
        <v>0</v>
      </c>
      <c r="Q409" s="5" t="s">
        <v>28</v>
      </c>
      <c r="R409" s="5">
        <v>5.6208838194211914E-2</v>
      </c>
    </row>
    <row r="410" spans="1:18" ht="28.5" customHeight="1" x14ac:dyDescent="0.25">
      <c r="A410" s="22">
        <v>4.6707429999999999</v>
      </c>
      <c r="B410" s="22">
        <v>-74.056163999999995</v>
      </c>
      <c r="C410" s="14">
        <v>36</v>
      </c>
      <c r="D410" s="14">
        <v>39</v>
      </c>
      <c r="E410" s="8" t="s">
        <v>13</v>
      </c>
      <c r="F410" s="10" t="s">
        <v>853</v>
      </c>
      <c r="G410" s="3" t="s">
        <v>854</v>
      </c>
      <c r="H410" s="11">
        <v>2007</v>
      </c>
      <c r="I410" s="11">
        <v>7</v>
      </c>
      <c r="J410" s="11" t="s">
        <v>27</v>
      </c>
      <c r="K410" s="11"/>
      <c r="L410" s="11"/>
      <c r="M410" s="11">
        <f>3*30</f>
        <v>90</v>
      </c>
      <c r="N410" s="5">
        <v>0</v>
      </c>
      <c r="O410" s="5">
        <v>0</v>
      </c>
      <c r="P410" s="5">
        <v>0</v>
      </c>
      <c r="Q410" s="5" t="s">
        <v>28</v>
      </c>
      <c r="R410" s="5">
        <v>5.6208838194211914E-2</v>
      </c>
    </row>
    <row r="411" spans="1:18" ht="28.5" customHeight="1" x14ac:dyDescent="0.25">
      <c r="A411" s="4">
        <v>4.6886944444444447</v>
      </c>
      <c r="B411" s="4">
        <v>-74.053763888888881</v>
      </c>
      <c r="C411" s="5">
        <v>38</v>
      </c>
      <c r="D411" s="5">
        <v>39</v>
      </c>
      <c r="E411" s="8" t="s">
        <v>13</v>
      </c>
      <c r="F411" s="10" t="s">
        <v>853</v>
      </c>
      <c r="G411" s="3" t="s">
        <v>855</v>
      </c>
      <c r="H411" s="11">
        <v>2008</v>
      </c>
      <c r="I411" s="11">
        <v>7</v>
      </c>
      <c r="J411" s="11" t="s">
        <v>27</v>
      </c>
      <c r="K411" s="11"/>
      <c r="L411" s="11"/>
      <c r="M411" s="11">
        <v>331.5</v>
      </c>
      <c r="N411" s="5">
        <v>0</v>
      </c>
      <c r="O411" s="5">
        <v>0</v>
      </c>
      <c r="P411" s="5">
        <v>0</v>
      </c>
      <c r="Q411" s="5" t="s">
        <v>28</v>
      </c>
      <c r="R411" s="5">
        <v>5.6208838194211914E-2</v>
      </c>
    </row>
    <row r="412" spans="1:18" ht="28.5" customHeight="1" x14ac:dyDescent="0.25">
      <c r="A412" s="4">
        <v>4.6223166666666673</v>
      </c>
      <c r="B412" s="4">
        <v>-74.117197222222217</v>
      </c>
      <c r="C412" s="5">
        <v>30</v>
      </c>
      <c r="D412" s="5">
        <v>32</v>
      </c>
      <c r="E412" s="3" t="s">
        <v>24</v>
      </c>
      <c r="F412" s="10" t="s">
        <v>858</v>
      </c>
      <c r="G412" s="3" t="s">
        <v>859</v>
      </c>
      <c r="H412" s="11">
        <v>2008</v>
      </c>
      <c r="I412" s="11">
        <v>7</v>
      </c>
      <c r="J412" s="11" t="s">
        <v>27</v>
      </c>
      <c r="K412" s="11"/>
      <c r="L412" s="11"/>
      <c r="M412" s="11">
        <v>827.4</v>
      </c>
      <c r="N412" s="5">
        <v>0</v>
      </c>
      <c r="O412" s="5">
        <v>0</v>
      </c>
      <c r="P412" s="5">
        <v>0</v>
      </c>
      <c r="Q412" s="5" t="s">
        <v>28</v>
      </c>
      <c r="R412" s="5">
        <v>5.6208838194211914E-2</v>
      </c>
    </row>
    <row r="413" spans="1:18" ht="28.5" customHeight="1" x14ac:dyDescent="0.25">
      <c r="A413" s="4">
        <v>4.6516999999999999</v>
      </c>
      <c r="B413" s="4">
        <v>-74.054561111111113</v>
      </c>
      <c r="C413" s="5">
        <v>33</v>
      </c>
      <c r="D413" s="5">
        <v>39</v>
      </c>
      <c r="E413" s="3" t="s">
        <v>13</v>
      </c>
      <c r="F413" s="6" t="s">
        <v>1616</v>
      </c>
      <c r="G413" s="3" t="s">
        <v>860</v>
      </c>
      <c r="H413" s="3">
        <v>2011</v>
      </c>
      <c r="I413" s="3">
        <v>7</v>
      </c>
      <c r="J413" s="5" t="s">
        <v>16</v>
      </c>
      <c r="K413" s="3">
        <v>17</v>
      </c>
      <c r="L413" s="3">
        <v>5</v>
      </c>
      <c r="M413" s="3">
        <f>K413*L413</f>
        <v>85</v>
      </c>
      <c r="N413" s="5">
        <v>0</v>
      </c>
      <c r="O413" s="5">
        <v>0</v>
      </c>
      <c r="P413" s="5">
        <v>0</v>
      </c>
      <c r="Q413" s="5" t="s">
        <v>23</v>
      </c>
      <c r="R413" s="5">
        <v>5.6208838194211914E-2</v>
      </c>
    </row>
    <row r="414" spans="1:18" ht="28.5" customHeight="1" x14ac:dyDescent="0.25">
      <c r="A414" s="4">
        <v>4.6002340000000004</v>
      </c>
      <c r="B414" s="4">
        <v>-74.105081999999996</v>
      </c>
      <c r="C414" s="5">
        <v>28</v>
      </c>
      <c r="D414" s="5">
        <v>33</v>
      </c>
      <c r="E414" s="8" t="s">
        <v>13</v>
      </c>
      <c r="F414" s="10" t="s">
        <v>861</v>
      </c>
      <c r="G414" s="3" t="s">
        <v>862</v>
      </c>
      <c r="H414" s="19">
        <v>2011</v>
      </c>
      <c r="I414" s="19">
        <v>7</v>
      </c>
      <c r="J414" s="19" t="s">
        <v>16</v>
      </c>
      <c r="K414" s="19"/>
      <c r="L414" s="19"/>
      <c r="M414" s="12">
        <v>728.72969187679973</v>
      </c>
      <c r="N414" s="5">
        <v>0</v>
      </c>
      <c r="O414" s="5">
        <v>0</v>
      </c>
      <c r="P414" s="5">
        <v>0</v>
      </c>
      <c r="Q414" s="5" t="s">
        <v>23</v>
      </c>
      <c r="R414" s="5">
        <v>5.6208838194211914E-2</v>
      </c>
    </row>
    <row r="415" spans="1:18" ht="28.5" customHeight="1" x14ac:dyDescent="0.25">
      <c r="A415" s="4">
        <v>4.6204020000000003</v>
      </c>
      <c r="B415" s="4">
        <v>-74.152384999999995</v>
      </c>
      <c r="C415" s="5">
        <v>30</v>
      </c>
      <c r="D415" s="5">
        <v>28</v>
      </c>
      <c r="E415" s="9" t="s">
        <v>13</v>
      </c>
      <c r="F415" s="10" t="s">
        <v>863</v>
      </c>
      <c r="G415" s="3" t="s">
        <v>864</v>
      </c>
      <c r="H415" s="11">
        <v>2008</v>
      </c>
      <c r="I415" s="11">
        <v>7</v>
      </c>
      <c r="J415" s="11" t="s">
        <v>27</v>
      </c>
      <c r="K415" s="11"/>
      <c r="L415" s="11"/>
      <c r="M415" s="12">
        <v>1596.3194444444443</v>
      </c>
      <c r="N415" s="5">
        <v>0</v>
      </c>
      <c r="O415" s="5">
        <v>0</v>
      </c>
      <c r="P415" s="5">
        <v>0</v>
      </c>
      <c r="Q415" s="5" t="s">
        <v>28</v>
      </c>
      <c r="R415" s="5">
        <v>5.6208838194211914E-2</v>
      </c>
    </row>
    <row r="416" spans="1:18" ht="28.5" customHeight="1" x14ac:dyDescent="0.25">
      <c r="A416" s="4">
        <v>4.6590806646435503</v>
      </c>
      <c r="B416" s="4">
        <v>-74.054509546822104</v>
      </c>
      <c r="C416" s="5">
        <v>34</v>
      </c>
      <c r="D416" s="5">
        <v>39</v>
      </c>
      <c r="E416" s="9" t="s">
        <v>13</v>
      </c>
      <c r="F416" s="10" t="s">
        <v>865</v>
      </c>
      <c r="G416" s="3" t="s">
        <v>866</v>
      </c>
      <c r="H416" s="19">
        <v>2013</v>
      </c>
      <c r="I416" s="11">
        <v>7</v>
      </c>
      <c r="J416" s="20" t="s">
        <v>151</v>
      </c>
      <c r="K416" s="20"/>
      <c r="L416" s="20"/>
      <c r="M416" s="12">
        <v>1383.3333333333333</v>
      </c>
      <c r="N416" s="5">
        <v>0</v>
      </c>
      <c r="O416" s="5">
        <v>0</v>
      </c>
      <c r="P416" s="5">
        <v>0</v>
      </c>
      <c r="Q416" s="5" t="s">
        <v>152</v>
      </c>
      <c r="R416" s="5">
        <v>5.6208838194211914E-2</v>
      </c>
    </row>
    <row r="417" spans="1:18" ht="28.5" customHeight="1" x14ac:dyDescent="0.25">
      <c r="A417" s="4">
        <v>4.6421666666666663</v>
      </c>
      <c r="B417" s="4">
        <v>-74.094177777777773</v>
      </c>
      <c r="C417" s="5">
        <v>32</v>
      </c>
      <c r="D417" s="5">
        <v>35</v>
      </c>
      <c r="E417" s="8" t="s">
        <v>13</v>
      </c>
      <c r="F417" s="6" t="s">
        <v>983</v>
      </c>
      <c r="G417" s="3" t="s">
        <v>984</v>
      </c>
      <c r="H417" s="3">
        <v>2011</v>
      </c>
      <c r="I417" s="3">
        <v>7</v>
      </c>
      <c r="J417" s="5" t="s">
        <v>16</v>
      </c>
      <c r="K417" s="3">
        <v>20</v>
      </c>
      <c r="L417" s="3">
        <v>30</v>
      </c>
      <c r="M417" s="3">
        <f>K417*L417</f>
        <v>600</v>
      </c>
      <c r="N417" s="5">
        <v>0</v>
      </c>
      <c r="O417" s="5">
        <f>0.392899638837687*M417</f>
        <v>235.73978330261221</v>
      </c>
      <c r="P417" s="5">
        <v>0</v>
      </c>
      <c r="Q417" s="5" t="s">
        <v>282</v>
      </c>
      <c r="R417" s="5">
        <v>5.6208838194211914E-2</v>
      </c>
    </row>
    <row r="418" spans="1:18" ht="28.5" customHeight="1" x14ac:dyDescent="0.25">
      <c r="A418" s="4">
        <v>4.6052577026775898</v>
      </c>
      <c r="B418" s="4">
        <v>-74.090487188152096</v>
      </c>
      <c r="C418" s="5">
        <v>28</v>
      </c>
      <c r="D418" s="5">
        <v>35</v>
      </c>
      <c r="E418" s="3" t="s">
        <v>13</v>
      </c>
      <c r="F418" s="6" t="s">
        <v>867</v>
      </c>
      <c r="G418" s="3" t="s">
        <v>868</v>
      </c>
      <c r="H418" s="18">
        <v>2011</v>
      </c>
      <c r="I418" s="3">
        <v>7</v>
      </c>
      <c r="J418" s="5" t="s">
        <v>151</v>
      </c>
      <c r="K418" s="3">
        <v>1000</v>
      </c>
      <c r="L418" s="3">
        <v>1</v>
      </c>
      <c r="M418" s="3">
        <f>K418*L418</f>
        <v>1000</v>
      </c>
      <c r="N418" s="5">
        <v>0</v>
      </c>
      <c r="O418" s="5">
        <v>0</v>
      </c>
      <c r="P418" s="5">
        <v>0</v>
      </c>
      <c r="Q418" s="5" t="s">
        <v>152</v>
      </c>
      <c r="R418" s="5">
        <v>5.6208838194211914E-2</v>
      </c>
    </row>
    <row r="419" spans="1:18" ht="28.5" customHeight="1" x14ac:dyDescent="0.25">
      <c r="A419" s="4">
        <v>4.7247138888888891</v>
      </c>
      <c r="B419" s="4">
        <v>-74.091111111111104</v>
      </c>
      <c r="C419" s="5">
        <v>42</v>
      </c>
      <c r="D419" s="5">
        <v>35</v>
      </c>
      <c r="E419" s="9" t="s">
        <v>13</v>
      </c>
      <c r="F419" s="6" t="s">
        <v>869</v>
      </c>
      <c r="G419" s="3" t="s">
        <v>870</v>
      </c>
      <c r="H419" s="3">
        <v>2011</v>
      </c>
      <c r="I419" s="3">
        <v>7</v>
      </c>
      <c r="J419" s="5" t="s">
        <v>151</v>
      </c>
      <c r="K419" s="3">
        <v>1000</v>
      </c>
      <c r="L419" s="3">
        <v>4</v>
      </c>
      <c r="M419" s="3">
        <f>K419*L419</f>
        <v>4000</v>
      </c>
      <c r="N419" s="5">
        <v>0</v>
      </c>
      <c r="O419" s="5">
        <v>0</v>
      </c>
      <c r="P419" s="5">
        <v>0</v>
      </c>
      <c r="Q419" s="5" t="s">
        <v>152</v>
      </c>
      <c r="R419" s="5">
        <v>5.6208838194211914E-2</v>
      </c>
    </row>
    <row r="420" spans="1:18" ht="28.5" customHeight="1" x14ac:dyDescent="0.25">
      <c r="A420" s="4">
        <v>4.6991388888888892</v>
      </c>
      <c r="B420" s="4">
        <v>-74.096780555555554</v>
      </c>
      <c r="C420" s="5">
        <v>39</v>
      </c>
      <c r="D420" s="5">
        <v>34</v>
      </c>
      <c r="E420" s="3" t="s">
        <v>13</v>
      </c>
      <c r="F420" s="6" t="s">
        <v>987</v>
      </c>
      <c r="G420" s="3" t="s">
        <v>988</v>
      </c>
      <c r="H420" s="3">
        <v>2011</v>
      </c>
      <c r="I420" s="3">
        <v>3</v>
      </c>
      <c r="J420" s="5" t="s">
        <v>16</v>
      </c>
      <c r="K420" s="3">
        <v>20</v>
      </c>
      <c r="L420" s="3">
        <v>7</v>
      </c>
      <c r="M420" s="3">
        <f>K420*L420</f>
        <v>140</v>
      </c>
      <c r="N420" s="5">
        <v>0</v>
      </c>
      <c r="O420" s="5">
        <f>0.392899638837687*M420</f>
        <v>55.005949437276186</v>
      </c>
      <c r="P420" s="5">
        <v>0</v>
      </c>
      <c r="Q420" s="5" t="s">
        <v>282</v>
      </c>
      <c r="R420" s="5">
        <v>5.6208838194211914E-2</v>
      </c>
    </row>
    <row r="421" spans="1:18" ht="28.5" customHeight="1" x14ac:dyDescent="0.25">
      <c r="A421" s="4">
        <v>4.6775497088922799</v>
      </c>
      <c r="B421" s="4">
        <v>-74.053388337250396</v>
      </c>
      <c r="C421" s="5">
        <v>36</v>
      </c>
      <c r="D421" s="5">
        <v>39</v>
      </c>
      <c r="E421" s="3" t="s">
        <v>24</v>
      </c>
      <c r="F421" s="10" t="s">
        <v>871</v>
      </c>
      <c r="G421" s="3" t="s">
        <v>872</v>
      </c>
      <c r="H421" s="17">
        <v>2010</v>
      </c>
      <c r="I421" s="11">
        <v>7</v>
      </c>
      <c r="J421" s="11" t="s">
        <v>16</v>
      </c>
      <c r="K421" s="11"/>
      <c r="L421" s="11"/>
      <c r="M421" s="12">
        <v>728.72969187679973</v>
      </c>
      <c r="N421" s="5">
        <v>0</v>
      </c>
      <c r="O421" s="5">
        <v>0</v>
      </c>
      <c r="P421" s="5">
        <v>0</v>
      </c>
      <c r="Q421" s="5" t="s">
        <v>23</v>
      </c>
      <c r="R421" s="5">
        <v>5.6208838194211914E-2</v>
      </c>
    </row>
    <row r="422" spans="1:18" ht="28.5" customHeight="1" x14ac:dyDescent="0.25">
      <c r="A422" s="4">
        <v>4.6851706757672797</v>
      </c>
      <c r="B422" s="4">
        <v>-74.050031208801698</v>
      </c>
      <c r="C422" s="5">
        <v>37</v>
      </c>
      <c r="D422" s="5">
        <v>39</v>
      </c>
      <c r="E422" s="3" t="s">
        <v>24</v>
      </c>
      <c r="F422" s="10" t="s">
        <v>873</v>
      </c>
      <c r="G422" s="3" t="s">
        <v>874</v>
      </c>
      <c r="H422" s="11">
        <v>2007</v>
      </c>
      <c r="I422" s="11">
        <v>7</v>
      </c>
      <c r="J422" s="11" t="s">
        <v>16</v>
      </c>
      <c r="K422" s="11"/>
      <c r="L422" s="11"/>
      <c r="M422" s="11">
        <v>150</v>
      </c>
      <c r="N422" s="5">
        <v>0</v>
      </c>
      <c r="O422" s="5">
        <v>0</v>
      </c>
      <c r="P422" s="5">
        <v>0</v>
      </c>
      <c r="Q422" s="5" t="s">
        <v>23</v>
      </c>
      <c r="R422" s="5">
        <v>5.6208838194211914E-2</v>
      </c>
    </row>
    <row r="423" spans="1:18" ht="28.5" customHeight="1" x14ac:dyDescent="0.25">
      <c r="A423" s="4">
        <v>4.6041939999999997</v>
      </c>
      <c r="B423" s="4">
        <v>-74.073041000000003</v>
      </c>
      <c r="C423" s="5">
        <v>28</v>
      </c>
      <c r="D423" s="5">
        <v>37</v>
      </c>
      <c r="E423" s="8" t="s">
        <v>13</v>
      </c>
      <c r="F423" s="10" t="s">
        <v>875</v>
      </c>
      <c r="G423" s="3" t="s">
        <v>876</v>
      </c>
      <c r="H423" s="18">
        <v>2011</v>
      </c>
      <c r="I423" s="11">
        <v>7</v>
      </c>
      <c r="J423" s="8" t="s">
        <v>151</v>
      </c>
      <c r="K423" s="8"/>
      <c r="L423" s="8"/>
      <c r="M423" s="12">
        <v>1383.3333333333333</v>
      </c>
      <c r="N423" s="5">
        <v>0</v>
      </c>
      <c r="O423" s="5">
        <v>0</v>
      </c>
      <c r="P423" s="5">
        <v>0</v>
      </c>
      <c r="Q423" s="5" t="s">
        <v>152</v>
      </c>
      <c r="R423" s="5">
        <v>5.6208838194211914E-2</v>
      </c>
    </row>
    <row r="424" spans="1:18" ht="28.5" customHeight="1" x14ac:dyDescent="0.25">
      <c r="A424" s="4">
        <v>4.6751250000000004</v>
      </c>
      <c r="B424" s="4">
        <v>-74.056369444444442</v>
      </c>
      <c r="C424" s="5">
        <v>36</v>
      </c>
      <c r="D424" s="5">
        <v>39</v>
      </c>
      <c r="E424" s="9" t="s">
        <v>13</v>
      </c>
      <c r="F424" s="6" t="s">
        <v>145</v>
      </c>
      <c r="G424" s="3" t="s">
        <v>146</v>
      </c>
      <c r="H424" s="17">
        <v>2011</v>
      </c>
      <c r="I424" s="3">
        <v>7</v>
      </c>
      <c r="J424" s="5" t="s">
        <v>16</v>
      </c>
      <c r="K424" s="3">
        <v>20</v>
      </c>
      <c r="L424" s="3">
        <v>5</v>
      </c>
      <c r="M424" s="3">
        <f>K424*L424</f>
        <v>100</v>
      </c>
      <c r="N424" s="5">
        <f>0.565555287076649*M424</f>
        <v>56.555528707664905</v>
      </c>
      <c r="O424" s="5">
        <v>0</v>
      </c>
      <c r="P424" s="5">
        <v>0</v>
      </c>
      <c r="Q424" s="5" t="s">
        <v>10</v>
      </c>
      <c r="R424" s="5">
        <v>5.6208838194211914E-2</v>
      </c>
    </row>
    <row r="425" spans="1:18" ht="28.5" customHeight="1" x14ac:dyDescent="0.25">
      <c r="A425" s="4">
        <v>4.6646199589977897</v>
      </c>
      <c r="B425" s="4">
        <v>-74.051170053247404</v>
      </c>
      <c r="C425" s="5">
        <v>35</v>
      </c>
      <c r="D425" s="5">
        <v>39</v>
      </c>
      <c r="E425" s="3" t="s">
        <v>24</v>
      </c>
      <c r="F425" s="10" t="s">
        <v>879</v>
      </c>
      <c r="G425" s="3" t="s">
        <v>880</v>
      </c>
      <c r="H425" s="9">
        <v>2011</v>
      </c>
      <c r="I425" s="11">
        <v>7</v>
      </c>
      <c r="J425" s="8" t="s">
        <v>151</v>
      </c>
      <c r="K425" s="8"/>
      <c r="L425" s="8"/>
      <c r="M425" s="12">
        <v>1383.3333333333333</v>
      </c>
      <c r="N425" s="5">
        <v>0</v>
      </c>
      <c r="O425" s="5">
        <v>0</v>
      </c>
      <c r="P425" s="5">
        <v>0</v>
      </c>
      <c r="Q425" s="5" t="s">
        <v>152</v>
      </c>
      <c r="R425" s="5">
        <v>5.6208838194211914E-2</v>
      </c>
    </row>
    <row r="426" spans="1:18" ht="28.5" customHeight="1" x14ac:dyDescent="0.25">
      <c r="A426" s="4">
        <v>4.6226349999999998</v>
      </c>
      <c r="B426" s="4">
        <v>-74.150036</v>
      </c>
      <c r="C426" s="5">
        <v>30</v>
      </c>
      <c r="D426" s="5">
        <v>28</v>
      </c>
      <c r="E426" s="3" t="s">
        <v>13</v>
      </c>
      <c r="F426" s="10" t="s">
        <v>881</v>
      </c>
      <c r="G426" s="3" t="s">
        <v>882</v>
      </c>
      <c r="H426" s="11">
        <v>2008</v>
      </c>
      <c r="I426" s="11">
        <v>2</v>
      </c>
      <c r="J426" s="11" t="s">
        <v>151</v>
      </c>
      <c r="K426" s="11"/>
      <c r="L426" s="11"/>
      <c r="M426" s="11">
        <v>80</v>
      </c>
      <c r="N426" s="5">
        <v>0</v>
      </c>
      <c r="O426" s="5">
        <v>0</v>
      </c>
      <c r="P426" s="5">
        <v>0</v>
      </c>
      <c r="Q426" s="5" t="s">
        <v>152</v>
      </c>
      <c r="R426" s="5">
        <v>5.6208838194211914E-2</v>
      </c>
    </row>
    <row r="427" spans="1:18" ht="28.5" customHeight="1" x14ac:dyDescent="0.25">
      <c r="A427" s="4">
        <v>4.6725767418044502</v>
      </c>
      <c r="B427" s="4">
        <v>-74.145245174555797</v>
      </c>
      <c r="C427" s="5">
        <v>36</v>
      </c>
      <c r="D427" s="5">
        <v>29</v>
      </c>
      <c r="E427" s="3" t="s">
        <v>24</v>
      </c>
      <c r="F427" s="10" t="s">
        <v>1617</v>
      </c>
      <c r="G427" s="3" t="s">
        <v>883</v>
      </c>
      <c r="H427" s="3">
        <v>2011</v>
      </c>
      <c r="I427" s="11">
        <v>7</v>
      </c>
      <c r="J427" s="11" t="s">
        <v>27</v>
      </c>
      <c r="K427" s="20"/>
      <c r="L427" s="20"/>
      <c r="M427" s="20">
        <v>960</v>
      </c>
      <c r="N427" s="5">
        <v>0</v>
      </c>
      <c r="O427" s="5">
        <v>0</v>
      </c>
      <c r="P427" s="5">
        <v>0</v>
      </c>
      <c r="Q427" s="5" t="s">
        <v>28</v>
      </c>
      <c r="R427" s="5">
        <v>5.6208838194211914E-2</v>
      </c>
    </row>
    <row r="428" spans="1:18" ht="28.5" customHeight="1" x14ac:dyDescent="0.25">
      <c r="A428" s="4">
        <v>4.6676126966446603</v>
      </c>
      <c r="B428" s="4">
        <v>-74.053666151938799</v>
      </c>
      <c r="C428" s="5">
        <v>35</v>
      </c>
      <c r="D428" s="5">
        <v>39</v>
      </c>
      <c r="E428" s="9" t="s">
        <v>13</v>
      </c>
      <c r="F428" s="10" t="s">
        <v>884</v>
      </c>
      <c r="G428" s="3" t="s">
        <v>885</v>
      </c>
      <c r="H428" s="11">
        <v>2009</v>
      </c>
      <c r="I428" s="11">
        <v>7</v>
      </c>
      <c r="J428" s="11" t="s">
        <v>151</v>
      </c>
      <c r="K428" s="11"/>
      <c r="L428" s="11"/>
      <c r="M428" s="12">
        <v>1383.3333333333333</v>
      </c>
      <c r="N428" s="5">
        <v>0</v>
      </c>
      <c r="O428" s="5">
        <v>0</v>
      </c>
      <c r="P428" s="5">
        <v>0</v>
      </c>
      <c r="Q428" s="5" t="s">
        <v>152</v>
      </c>
      <c r="R428" s="5">
        <v>5.6208838194211914E-2</v>
      </c>
    </row>
    <row r="429" spans="1:18" ht="28.5" customHeight="1" x14ac:dyDescent="0.25">
      <c r="A429" s="4">
        <v>4.7042991118517001</v>
      </c>
      <c r="B429" s="4">
        <v>-74.1109631088801</v>
      </c>
      <c r="C429" s="5">
        <v>39</v>
      </c>
      <c r="D429" s="5">
        <v>33</v>
      </c>
      <c r="E429" s="9" t="s">
        <v>13</v>
      </c>
      <c r="F429" s="10" t="s">
        <v>886</v>
      </c>
      <c r="G429" s="3" t="s">
        <v>887</v>
      </c>
      <c r="H429" s="11">
        <v>2010</v>
      </c>
      <c r="I429" s="3">
        <v>2</v>
      </c>
      <c r="J429" s="11" t="s">
        <v>16</v>
      </c>
      <c r="K429" s="11"/>
      <c r="L429" s="11"/>
      <c r="M429" s="11">
        <v>800</v>
      </c>
      <c r="N429" s="5">
        <v>0</v>
      </c>
      <c r="O429" s="5">
        <v>0</v>
      </c>
      <c r="P429" s="5">
        <v>0</v>
      </c>
      <c r="Q429" s="5" t="s">
        <v>23</v>
      </c>
      <c r="R429" s="5">
        <v>5.6208838194211914E-2</v>
      </c>
    </row>
    <row r="430" spans="1:18" ht="28.5" customHeight="1" x14ac:dyDescent="0.25">
      <c r="A430" s="4">
        <v>4.6068901688983503</v>
      </c>
      <c r="B430" s="4">
        <v>-74.074534053252194</v>
      </c>
      <c r="C430" s="5">
        <v>28</v>
      </c>
      <c r="D430" s="5">
        <v>37</v>
      </c>
      <c r="E430" s="3" t="s">
        <v>24</v>
      </c>
      <c r="F430" s="10" t="s">
        <v>1618</v>
      </c>
      <c r="G430" s="3" t="s">
        <v>888</v>
      </c>
      <c r="H430" s="11">
        <v>2009</v>
      </c>
      <c r="I430" s="11">
        <v>7</v>
      </c>
      <c r="J430" s="11" t="s">
        <v>151</v>
      </c>
      <c r="K430" s="11"/>
      <c r="L430" s="11"/>
      <c r="M430" s="11">
        <v>1300</v>
      </c>
      <c r="N430" s="5">
        <v>0</v>
      </c>
      <c r="O430" s="5">
        <v>0</v>
      </c>
      <c r="P430" s="5">
        <v>0</v>
      </c>
      <c r="Q430" s="5" t="s">
        <v>152</v>
      </c>
      <c r="R430" s="5">
        <v>5.6208838194211914E-2</v>
      </c>
    </row>
    <row r="431" spans="1:18" ht="28.5" customHeight="1" x14ac:dyDescent="0.25">
      <c r="A431" s="4">
        <v>4.7121783025033297</v>
      </c>
      <c r="B431" s="4">
        <v>-74.103297296502603</v>
      </c>
      <c r="C431" s="5">
        <v>40</v>
      </c>
      <c r="D431" s="5">
        <v>34</v>
      </c>
      <c r="E431" s="3" t="s">
        <v>24</v>
      </c>
      <c r="F431" s="10" t="s">
        <v>889</v>
      </c>
      <c r="G431" s="3" t="s">
        <v>890</v>
      </c>
      <c r="H431" s="3">
        <v>2010</v>
      </c>
      <c r="I431" s="11">
        <v>7</v>
      </c>
      <c r="J431" s="11" t="s">
        <v>16</v>
      </c>
      <c r="K431" s="11"/>
      <c r="L431" s="11"/>
      <c r="M431" s="12">
        <v>728.72969187679973</v>
      </c>
      <c r="N431" s="5">
        <v>0</v>
      </c>
      <c r="O431" s="5">
        <v>0</v>
      </c>
      <c r="P431" s="5">
        <v>0</v>
      </c>
      <c r="Q431" s="5" t="s">
        <v>23</v>
      </c>
      <c r="R431" s="5">
        <v>5.6208838194211914E-2</v>
      </c>
    </row>
    <row r="432" spans="1:18" ht="28.5" customHeight="1" x14ac:dyDescent="0.25">
      <c r="A432" s="4">
        <v>4.5812889999999999</v>
      </c>
      <c r="B432" s="4">
        <v>-74.088021999999995</v>
      </c>
      <c r="C432" s="5">
        <v>26</v>
      </c>
      <c r="D432" s="5">
        <v>35</v>
      </c>
      <c r="E432" s="3" t="s">
        <v>24</v>
      </c>
      <c r="F432" s="10" t="s">
        <v>891</v>
      </c>
      <c r="G432" s="3" t="s">
        <v>892</v>
      </c>
      <c r="H432" s="25">
        <v>2008</v>
      </c>
      <c r="I432" s="11">
        <v>7</v>
      </c>
      <c r="J432" s="11" t="s">
        <v>27</v>
      </c>
      <c r="K432" s="25"/>
      <c r="L432" s="25"/>
      <c r="M432" s="25">
        <v>600</v>
      </c>
      <c r="N432" s="5">
        <v>0</v>
      </c>
      <c r="O432" s="5">
        <v>0</v>
      </c>
      <c r="P432" s="5">
        <v>0</v>
      </c>
      <c r="Q432" s="5" t="s">
        <v>28</v>
      </c>
      <c r="R432" s="5">
        <v>5.6208838194211914E-2</v>
      </c>
    </row>
    <row r="433" spans="1:18" ht="28.5" customHeight="1" x14ac:dyDescent="0.25">
      <c r="A433" s="4">
        <v>4.6537050000000004</v>
      </c>
      <c r="B433" s="4">
        <v>-74.054280000000006</v>
      </c>
      <c r="C433" s="5">
        <v>34</v>
      </c>
      <c r="D433" s="5">
        <v>39</v>
      </c>
      <c r="E433" s="9" t="s">
        <v>13</v>
      </c>
      <c r="F433" s="10" t="s">
        <v>893</v>
      </c>
      <c r="G433" s="3" t="s">
        <v>894</v>
      </c>
      <c r="H433" s="11">
        <v>2008</v>
      </c>
      <c r="I433" s="11">
        <v>6</v>
      </c>
      <c r="J433" s="11" t="s">
        <v>151</v>
      </c>
      <c r="K433" s="11"/>
      <c r="L433" s="11"/>
      <c r="M433" s="12">
        <v>300</v>
      </c>
      <c r="N433" s="5">
        <v>0</v>
      </c>
      <c r="O433" s="5">
        <v>0</v>
      </c>
      <c r="P433" s="5">
        <v>0</v>
      </c>
      <c r="Q433" s="5" t="s">
        <v>152</v>
      </c>
      <c r="R433" s="5">
        <v>5.6208838194211914E-2</v>
      </c>
    </row>
    <row r="434" spans="1:18" ht="28.5" customHeight="1" x14ac:dyDescent="0.25">
      <c r="A434" s="4">
        <v>4.5849244278370298</v>
      </c>
      <c r="B434" s="4">
        <v>-74.100906191864894</v>
      </c>
      <c r="C434" s="5">
        <v>26</v>
      </c>
      <c r="D434" s="5">
        <v>34</v>
      </c>
      <c r="E434" s="14" t="s">
        <v>20</v>
      </c>
      <c r="F434" s="6" t="s">
        <v>81</v>
      </c>
      <c r="G434" s="3" t="s">
        <v>82</v>
      </c>
      <c r="H434" s="16">
        <v>2011</v>
      </c>
      <c r="I434" s="3">
        <v>7</v>
      </c>
      <c r="J434" s="5" t="s">
        <v>16</v>
      </c>
      <c r="K434" s="3">
        <v>20</v>
      </c>
      <c r="L434" s="3">
        <v>30</v>
      </c>
      <c r="M434" s="3">
        <f t="shared" ref="M434:M439" si="10">K434*L434</f>
        <v>600</v>
      </c>
      <c r="N434" s="5">
        <f>0.565555287076649*M434</f>
        <v>339.33317224598943</v>
      </c>
      <c r="O434" s="5">
        <v>0</v>
      </c>
      <c r="P434" s="5">
        <v>0</v>
      </c>
      <c r="Q434" s="5" t="s">
        <v>10</v>
      </c>
      <c r="R434" s="5">
        <v>5.6208838194211914E-2</v>
      </c>
    </row>
    <row r="435" spans="1:18" ht="28.5" customHeight="1" x14ac:dyDescent="0.25">
      <c r="A435" s="4">
        <v>4.6516999999999999</v>
      </c>
      <c r="B435" s="4">
        <v>-74.054561111111113</v>
      </c>
      <c r="C435" s="5">
        <v>33</v>
      </c>
      <c r="D435" s="5">
        <v>39</v>
      </c>
      <c r="E435" s="3" t="s">
        <v>24</v>
      </c>
      <c r="F435" s="6" t="s">
        <v>280</v>
      </c>
      <c r="G435" s="3" t="s">
        <v>281</v>
      </c>
      <c r="H435" s="3">
        <v>2011</v>
      </c>
      <c r="I435" s="3">
        <v>7</v>
      </c>
      <c r="J435" s="5" t="s">
        <v>16</v>
      </c>
      <c r="K435" s="3">
        <v>22</v>
      </c>
      <c r="L435" s="3">
        <v>13</v>
      </c>
      <c r="M435" s="3">
        <f t="shared" si="10"/>
        <v>286</v>
      </c>
      <c r="N435" s="5">
        <v>0</v>
      </c>
      <c r="O435" s="5">
        <f>0.392899638837687*M435</f>
        <v>112.36929670757848</v>
      </c>
      <c r="P435" s="5">
        <v>0</v>
      </c>
      <c r="Q435" s="5" t="s">
        <v>282</v>
      </c>
      <c r="R435" s="5">
        <v>5.6208838194211914E-2</v>
      </c>
    </row>
    <row r="436" spans="1:18" ht="28.5" customHeight="1" x14ac:dyDescent="0.25">
      <c r="A436" s="4">
        <v>4.6419138888888885</v>
      </c>
      <c r="B436" s="4">
        <v>-74.094563888888885</v>
      </c>
      <c r="C436" s="5">
        <v>32</v>
      </c>
      <c r="D436" s="5">
        <v>34</v>
      </c>
      <c r="E436" s="9" t="s">
        <v>13</v>
      </c>
      <c r="F436" s="6" t="s">
        <v>895</v>
      </c>
      <c r="G436" s="3" t="s">
        <v>896</v>
      </c>
      <c r="H436" s="3">
        <v>2011</v>
      </c>
      <c r="I436" s="3">
        <v>7</v>
      </c>
      <c r="J436" s="5" t="s">
        <v>16</v>
      </c>
      <c r="K436" s="3">
        <v>20</v>
      </c>
      <c r="L436" s="3">
        <v>15</v>
      </c>
      <c r="M436" s="3">
        <f t="shared" si="10"/>
        <v>300</v>
      </c>
      <c r="N436" s="5">
        <v>0</v>
      </c>
      <c r="O436" s="5">
        <v>0</v>
      </c>
      <c r="P436" s="5">
        <f>0.738210935315612*M436</f>
        <v>221.4632805946836</v>
      </c>
      <c r="Q436" s="5" t="s">
        <v>17</v>
      </c>
      <c r="R436" s="5">
        <v>5.6208838194211914E-2</v>
      </c>
    </row>
    <row r="437" spans="1:18" ht="28.5" customHeight="1" x14ac:dyDescent="0.25">
      <c r="A437" s="4">
        <v>4.5996111111111109</v>
      </c>
      <c r="B437" s="4">
        <v>-74.116699999999994</v>
      </c>
      <c r="C437" s="5">
        <v>28</v>
      </c>
      <c r="D437" s="5">
        <v>32</v>
      </c>
      <c r="E437" s="3" t="s">
        <v>20</v>
      </c>
      <c r="F437" s="6" t="s">
        <v>39</v>
      </c>
      <c r="G437" s="3" t="s">
        <v>40</v>
      </c>
      <c r="H437" s="3">
        <v>2011</v>
      </c>
      <c r="I437" s="3">
        <v>7</v>
      </c>
      <c r="J437" s="5" t="s">
        <v>16</v>
      </c>
      <c r="K437" s="3">
        <v>25</v>
      </c>
      <c r="L437" s="3">
        <v>60</v>
      </c>
      <c r="M437" s="3">
        <f t="shared" si="10"/>
        <v>1500</v>
      </c>
      <c r="N437" s="5">
        <f>0.565555287076649*M437</f>
        <v>848.33293061497352</v>
      </c>
      <c r="O437" s="5">
        <v>0</v>
      </c>
      <c r="P437" s="5">
        <v>0</v>
      </c>
      <c r="Q437" s="5" t="s">
        <v>10</v>
      </c>
      <c r="R437" s="5">
        <v>5.6208838194211914E-2</v>
      </c>
    </row>
    <row r="438" spans="1:18" ht="28.5" customHeight="1" x14ac:dyDescent="0.25">
      <c r="A438" s="4">
        <v>4.6055106028971604</v>
      </c>
      <c r="B438" s="4">
        <v>-74.073797168577897</v>
      </c>
      <c r="C438" s="5">
        <v>28</v>
      </c>
      <c r="D438" s="5">
        <v>37</v>
      </c>
      <c r="E438" s="8" t="s">
        <v>13</v>
      </c>
      <c r="F438" s="6" t="s">
        <v>897</v>
      </c>
      <c r="G438" s="3" t="s">
        <v>898</v>
      </c>
      <c r="H438" s="18">
        <v>2011</v>
      </c>
      <c r="I438" s="3">
        <v>7</v>
      </c>
      <c r="J438" s="5" t="s">
        <v>16</v>
      </c>
      <c r="K438" s="3">
        <v>22</v>
      </c>
      <c r="L438" s="3">
        <v>30</v>
      </c>
      <c r="M438" s="3">
        <f t="shared" si="10"/>
        <v>660</v>
      </c>
      <c r="N438" s="5">
        <v>0</v>
      </c>
      <c r="O438" s="5">
        <v>0</v>
      </c>
      <c r="P438" s="5">
        <f>0.738210935315612*M438</f>
        <v>487.21921730830394</v>
      </c>
      <c r="Q438" s="5" t="s">
        <v>17</v>
      </c>
      <c r="R438" s="5">
        <v>5.6208838194211914E-2</v>
      </c>
    </row>
    <row r="439" spans="1:18" ht="28.5" customHeight="1" x14ac:dyDescent="0.25">
      <c r="A439" s="4">
        <v>4.5809768608165102</v>
      </c>
      <c r="B439" s="4">
        <v>-74.135336768588104</v>
      </c>
      <c r="C439" s="5">
        <v>26</v>
      </c>
      <c r="D439" s="5">
        <v>30</v>
      </c>
      <c r="E439" s="9" t="s">
        <v>13</v>
      </c>
      <c r="F439" s="6" t="s">
        <v>899</v>
      </c>
      <c r="G439" s="3" t="s">
        <v>900</v>
      </c>
      <c r="H439" s="3">
        <v>2011</v>
      </c>
      <c r="I439" s="3">
        <v>7</v>
      </c>
      <c r="J439" s="5" t="s">
        <v>16</v>
      </c>
      <c r="K439" s="3">
        <v>22</v>
      </c>
      <c r="L439" s="3">
        <v>30</v>
      </c>
      <c r="M439" s="3">
        <f t="shared" si="10"/>
        <v>660</v>
      </c>
      <c r="N439" s="5">
        <v>0</v>
      </c>
      <c r="O439" s="5">
        <v>0</v>
      </c>
      <c r="P439" s="5">
        <f>0.738210935315612*M439</f>
        <v>487.21921730830394</v>
      </c>
      <c r="Q439" s="5" t="s">
        <v>17</v>
      </c>
      <c r="R439" s="5">
        <v>5.6208838194211914E-2</v>
      </c>
    </row>
    <row r="440" spans="1:18" ht="28.5" customHeight="1" x14ac:dyDescent="0.25">
      <c r="A440" s="4">
        <v>4.5985452976101202</v>
      </c>
      <c r="B440" s="4">
        <v>-74.070507553484802</v>
      </c>
      <c r="C440" s="5">
        <v>27</v>
      </c>
      <c r="D440" s="5">
        <v>37</v>
      </c>
      <c r="E440" s="9" t="s">
        <v>13</v>
      </c>
      <c r="F440" s="10" t="s">
        <v>901</v>
      </c>
      <c r="G440" s="3" t="s">
        <v>902</v>
      </c>
      <c r="H440" s="25">
        <v>2009</v>
      </c>
      <c r="I440" s="11">
        <v>7</v>
      </c>
      <c r="J440" s="11" t="s">
        <v>27</v>
      </c>
      <c r="K440" s="25"/>
      <c r="L440" s="25"/>
      <c r="M440" s="12">
        <v>1596.3194444444443</v>
      </c>
      <c r="N440" s="5">
        <v>0</v>
      </c>
      <c r="O440" s="5">
        <v>0</v>
      </c>
      <c r="P440" s="5">
        <v>0</v>
      </c>
      <c r="Q440" s="5" t="s">
        <v>28</v>
      </c>
      <c r="R440" s="5">
        <v>5.6208838194211914E-2</v>
      </c>
    </row>
    <row r="441" spans="1:18" ht="28.5" customHeight="1" x14ac:dyDescent="0.25">
      <c r="A441" s="4">
        <v>4.6115890000000004</v>
      </c>
      <c r="B441" s="4">
        <v>-74.097476999999998</v>
      </c>
      <c r="C441" s="5">
        <v>29</v>
      </c>
      <c r="D441" s="5">
        <v>34</v>
      </c>
      <c r="E441" s="9" t="s">
        <v>13</v>
      </c>
      <c r="F441" s="22" t="s">
        <v>1619</v>
      </c>
      <c r="G441" s="3" t="s">
        <v>903</v>
      </c>
      <c r="H441" s="14">
        <v>2011</v>
      </c>
      <c r="I441" s="11">
        <v>7</v>
      </c>
      <c r="J441" s="14" t="s">
        <v>16</v>
      </c>
      <c r="K441" s="14">
        <v>25</v>
      </c>
      <c r="L441" s="14">
        <v>10</v>
      </c>
      <c r="M441" s="14">
        <f>K441*L441</f>
        <v>250</v>
      </c>
      <c r="N441" s="14">
        <v>0</v>
      </c>
      <c r="O441" s="14">
        <v>0</v>
      </c>
      <c r="P441" s="14">
        <v>0</v>
      </c>
      <c r="Q441" s="5" t="s">
        <v>23</v>
      </c>
      <c r="R441" s="5">
        <v>5.6208838194211914E-2</v>
      </c>
    </row>
    <row r="442" spans="1:18" ht="28.5" customHeight="1" x14ac:dyDescent="0.25">
      <c r="A442" s="4">
        <v>4.71146147140725</v>
      </c>
      <c r="B442" s="4">
        <v>-74.1400683602062</v>
      </c>
      <c r="C442" s="5">
        <v>40</v>
      </c>
      <c r="D442" s="5">
        <v>29</v>
      </c>
      <c r="E442" s="9" t="s">
        <v>13</v>
      </c>
      <c r="F442" s="6" t="s">
        <v>904</v>
      </c>
      <c r="G442" s="3" t="s">
        <v>905</v>
      </c>
      <c r="H442" s="3">
        <v>2011</v>
      </c>
      <c r="I442" s="3">
        <v>7</v>
      </c>
      <c r="J442" s="5" t="s">
        <v>16</v>
      </c>
      <c r="K442" s="3">
        <v>20</v>
      </c>
      <c r="L442" s="3">
        <v>15</v>
      </c>
      <c r="M442" s="3">
        <f>K442*L442</f>
        <v>300</v>
      </c>
      <c r="N442" s="5">
        <v>0</v>
      </c>
      <c r="O442" s="5">
        <v>0</v>
      </c>
      <c r="P442" s="5">
        <f>0.738210935315612*M442</f>
        <v>221.4632805946836</v>
      </c>
      <c r="Q442" s="5" t="s">
        <v>17</v>
      </c>
      <c r="R442" s="5">
        <v>5.6208838194211914E-2</v>
      </c>
    </row>
    <row r="443" spans="1:18" ht="28.5" customHeight="1" x14ac:dyDescent="0.25">
      <c r="A443" s="4">
        <v>4.6516777777777785</v>
      </c>
      <c r="B443" s="4">
        <v>-74.055902777777774</v>
      </c>
      <c r="C443" s="5">
        <v>33</v>
      </c>
      <c r="D443" s="5">
        <v>39</v>
      </c>
      <c r="E443" s="9" t="s">
        <v>13</v>
      </c>
      <c r="F443" s="10" t="s">
        <v>906</v>
      </c>
      <c r="G443" s="3" t="s">
        <v>907</v>
      </c>
      <c r="H443" s="11">
        <v>2007</v>
      </c>
      <c r="I443" s="9">
        <v>7</v>
      </c>
      <c r="J443" s="11" t="s">
        <v>27</v>
      </c>
      <c r="K443" s="11"/>
      <c r="L443" s="11"/>
      <c r="M443" s="11">
        <v>1398.6</v>
      </c>
      <c r="N443" s="5">
        <v>0</v>
      </c>
      <c r="O443" s="5">
        <v>0</v>
      </c>
      <c r="P443" s="5">
        <v>0</v>
      </c>
      <c r="Q443" s="5" t="s">
        <v>28</v>
      </c>
      <c r="R443" s="5">
        <v>5.6208838194211914E-2</v>
      </c>
    </row>
    <row r="444" spans="1:18" ht="28.5" customHeight="1" x14ac:dyDescent="0.25">
      <c r="A444" s="4">
        <v>4.7404888888888888</v>
      </c>
      <c r="B444" s="4">
        <v>-74.085061111111102</v>
      </c>
      <c r="C444" s="5">
        <v>43</v>
      </c>
      <c r="D444" s="5">
        <v>36</v>
      </c>
      <c r="E444" s="8" t="s">
        <v>13</v>
      </c>
      <c r="F444" s="6" t="s">
        <v>908</v>
      </c>
      <c r="G444" s="3" t="s">
        <v>909</v>
      </c>
      <c r="H444" s="3">
        <v>2011</v>
      </c>
      <c r="I444" s="3">
        <v>7</v>
      </c>
      <c r="J444" s="5" t="s">
        <v>16</v>
      </c>
      <c r="K444" s="3">
        <v>17</v>
      </c>
      <c r="L444" s="3">
        <v>30</v>
      </c>
      <c r="M444" s="3">
        <f>K444*L444</f>
        <v>510</v>
      </c>
      <c r="N444" s="5">
        <v>0</v>
      </c>
      <c r="O444" s="5">
        <v>0</v>
      </c>
      <c r="P444" s="5">
        <f>0.738210935315612*M444</f>
        <v>376.48757701096213</v>
      </c>
      <c r="Q444" s="5" t="s">
        <v>17</v>
      </c>
      <c r="R444" s="5">
        <v>5.6208838194211914E-2</v>
      </c>
    </row>
    <row r="445" spans="1:18" ht="28.5" customHeight="1" x14ac:dyDescent="0.25">
      <c r="A445" s="4">
        <v>4.6420666666666666</v>
      </c>
      <c r="B445" s="4">
        <v>-74.094288888888883</v>
      </c>
      <c r="C445" s="5">
        <v>32</v>
      </c>
      <c r="D445" s="5">
        <v>35</v>
      </c>
      <c r="E445" s="3" t="s">
        <v>24</v>
      </c>
      <c r="F445" s="6" t="s">
        <v>910</v>
      </c>
      <c r="G445" s="3" t="s">
        <v>911</v>
      </c>
      <c r="H445" s="3">
        <v>2011</v>
      </c>
      <c r="I445" s="3">
        <v>7</v>
      </c>
      <c r="J445" s="5" t="s">
        <v>16</v>
      </c>
      <c r="K445" s="3">
        <v>22</v>
      </c>
      <c r="L445" s="3">
        <v>20</v>
      </c>
      <c r="M445" s="3">
        <f>K445*L445</f>
        <v>440</v>
      </c>
      <c r="N445" s="5">
        <v>0</v>
      </c>
      <c r="O445" s="5">
        <v>0</v>
      </c>
      <c r="P445" s="5">
        <f>0.738210935315612*M445</f>
        <v>324.81281153886925</v>
      </c>
      <c r="Q445" s="5" t="s">
        <v>17</v>
      </c>
      <c r="R445" s="5">
        <v>5.6208838194211914E-2</v>
      </c>
    </row>
    <row r="446" spans="1:18" ht="28.5" customHeight="1" x14ac:dyDescent="0.25">
      <c r="A446" s="4">
        <v>4.6229729576259704</v>
      </c>
      <c r="B446" s="4">
        <v>-74.1429512589052</v>
      </c>
      <c r="C446" s="5">
        <v>30</v>
      </c>
      <c r="D446" s="5">
        <v>29</v>
      </c>
      <c r="E446" s="3" t="s">
        <v>24</v>
      </c>
      <c r="F446" s="10" t="s">
        <v>912</v>
      </c>
      <c r="G446" s="3" t="s">
        <v>913</v>
      </c>
      <c r="H446" s="11">
        <v>2010</v>
      </c>
      <c r="I446" s="11">
        <v>7</v>
      </c>
      <c r="J446" s="11" t="s">
        <v>151</v>
      </c>
      <c r="K446" s="11"/>
      <c r="L446" s="11"/>
      <c r="M446" s="12">
        <v>1383.3333333333333</v>
      </c>
      <c r="N446" s="5">
        <v>0</v>
      </c>
      <c r="O446" s="5">
        <v>0</v>
      </c>
      <c r="P446" s="5">
        <v>0</v>
      </c>
      <c r="Q446" s="5" t="s">
        <v>152</v>
      </c>
      <c r="R446" s="5">
        <v>5.6208838194211914E-2</v>
      </c>
    </row>
    <row r="447" spans="1:18" ht="28.5" customHeight="1" x14ac:dyDescent="0.25">
      <c r="A447" s="4">
        <v>4.6784333333333334</v>
      </c>
      <c r="B447" s="4">
        <v>-74.135516666666675</v>
      </c>
      <c r="C447" s="5">
        <v>36</v>
      </c>
      <c r="D447" s="5">
        <v>30</v>
      </c>
      <c r="E447" s="3" t="s">
        <v>24</v>
      </c>
      <c r="F447" s="6" t="s">
        <v>914</v>
      </c>
      <c r="G447" s="3" t="s">
        <v>915</v>
      </c>
      <c r="H447" s="17">
        <v>2011</v>
      </c>
      <c r="I447" s="3">
        <v>7</v>
      </c>
      <c r="J447" s="5" t="s">
        <v>16</v>
      </c>
      <c r="K447" s="3">
        <v>22</v>
      </c>
      <c r="L447" s="3">
        <v>2</v>
      </c>
      <c r="M447" s="3">
        <f>K447*L447</f>
        <v>44</v>
      </c>
      <c r="N447" s="5">
        <v>0</v>
      </c>
      <c r="O447" s="5">
        <v>0</v>
      </c>
      <c r="P447" s="5">
        <v>0</v>
      </c>
      <c r="Q447" s="5" t="s">
        <v>23</v>
      </c>
      <c r="R447" s="5">
        <v>5.6208838194211914E-2</v>
      </c>
    </row>
    <row r="448" spans="1:18" ht="28.5" customHeight="1" x14ac:dyDescent="0.25">
      <c r="A448" s="4">
        <v>4.6148777777777772</v>
      </c>
      <c r="B448" s="4">
        <v>-74.07053055555555</v>
      </c>
      <c r="C448" s="5">
        <v>29</v>
      </c>
      <c r="D448" s="5">
        <v>37</v>
      </c>
      <c r="E448" s="3" t="s">
        <v>24</v>
      </c>
      <c r="F448" s="6" t="s">
        <v>916</v>
      </c>
      <c r="G448" s="3" t="s">
        <v>917</v>
      </c>
      <c r="H448" s="14">
        <v>2011</v>
      </c>
      <c r="I448" s="3">
        <v>7</v>
      </c>
      <c r="J448" s="5" t="s">
        <v>16</v>
      </c>
      <c r="K448" s="3">
        <v>15</v>
      </c>
      <c r="L448" s="3">
        <v>45</v>
      </c>
      <c r="M448" s="3">
        <f>K448*L448</f>
        <v>675</v>
      </c>
      <c r="N448" s="5">
        <v>0</v>
      </c>
      <c r="O448" s="5">
        <v>0</v>
      </c>
      <c r="P448" s="5">
        <f>0.738210935315612*M448</f>
        <v>498.29238133803807</v>
      </c>
      <c r="Q448" s="5" t="s">
        <v>17</v>
      </c>
      <c r="R448" s="5">
        <v>5.6208838194211914E-2</v>
      </c>
    </row>
    <row r="449" spans="1:18" ht="28.5" customHeight="1" x14ac:dyDescent="0.25">
      <c r="A449" s="4">
        <v>4.6354333333333333</v>
      </c>
      <c r="B449" s="4">
        <v>-74.144297222222235</v>
      </c>
      <c r="C449" s="5">
        <v>32</v>
      </c>
      <c r="D449" s="5">
        <v>29</v>
      </c>
      <c r="E449" s="9" t="s">
        <v>13</v>
      </c>
      <c r="F449" s="6" t="s">
        <v>918</v>
      </c>
      <c r="G449" s="3" t="s">
        <v>919</v>
      </c>
      <c r="H449" s="3">
        <v>2011</v>
      </c>
      <c r="I449" s="3">
        <v>7</v>
      </c>
      <c r="J449" s="5" t="s">
        <v>16</v>
      </c>
      <c r="K449" s="3">
        <v>25</v>
      </c>
      <c r="L449" s="3">
        <v>15</v>
      </c>
      <c r="M449" s="3">
        <f>K449*L449</f>
        <v>375</v>
      </c>
      <c r="N449" s="5">
        <v>0</v>
      </c>
      <c r="O449" s="5">
        <v>0</v>
      </c>
      <c r="P449" s="5">
        <f>0.738210935315612*M449</f>
        <v>276.8291007433545</v>
      </c>
      <c r="Q449" s="5" t="s">
        <v>17</v>
      </c>
      <c r="R449" s="5">
        <v>5.6208838194211914E-2</v>
      </c>
    </row>
    <row r="450" spans="1:18" ht="28.5" customHeight="1" x14ac:dyDescent="0.25">
      <c r="A450" s="4">
        <v>4.7545694444444448</v>
      </c>
      <c r="B450" s="4">
        <v>-74.099886111111104</v>
      </c>
      <c r="C450" s="5">
        <v>45</v>
      </c>
      <c r="D450" s="5">
        <v>34</v>
      </c>
      <c r="E450" s="9" t="s">
        <v>13</v>
      </c>
      <c r="F450" s="6" t="s">
        <v>920</v>
      </c>
      <c r="G450" s="3" t="s">
        <v>921</v>
      </c>
      <c r="H450" s="3">
        <v>2011</v>
      </c>
      <c r="I450" s="3">
        <v>7</v>
      </c>
      <c r="J450" s="5" t="s">
        <v>16</v>
      </c>
      <c r="K450" s="3">
        <v>17</v>
      </c>
      <c r="L450" s="3">
        <v>15</v>
      </c>
      <c r="M450" s="3">
        <f>K450*L450</f>
        <v>255</v>
      </c>
      <c r="N450" s="5">
        <v>0</v>
      </c>
      <c r="O450" s="5">
        <v>0</v>
      </c>
      <c r="P450" s="5">
        <f>0.738210935315612*M450</f>
        <v>188.24378850548106</v>
      </c>
      <c r="Q450" s="5" t="s">
        <v>17</v>
      </c>
      <c r="R450" s="5">
        <v>5.6208838194211914E-2</v>
      </c>
    </row>
    <row r="451" spans="1:18" ht="28.5" customHeight="1" x14ac:dyDescent="0.25">
      <c r="A451" s="4">
        <v>4.60121582230133</v>
      </c>
      <c r="B451" s="4">
        <v>-74.075865748680599</v>
      </c>
      <c r="C451" s="5">
        <v>28</v>
      </c>
      <c r="D451" s="5">
        <v>37</v>
      </c>
      <c r="E451" s="8" t="s">
        <v>13</v>
      </c>
      <c r="F451" s="10" t="s">
        <v>922</v>
      </c>
      <c r="G451" s="3" t="s">
        <v>923</v>
      </c>
      <c r="H451" s="11">
        <v>2010</v>
      </c>
      <c r="I451" s="11">
        <v>7</v>
      </c>
      <c r="J451" s="11" t="s">
        <v>16</v>
      </c>
      <c r="K451" s="11"/>
      <c r="L451" s="11"/>
      <c r="M451" s="12">
        <v>728.72969187679973</v>
      </c>
      <c r="N451" s="5">
        <v>0</v>
      </c>
      <c r="O451" s="5">
        <v>0</v>
      </c>
      <c r="P451" s="5">
        <v>0</v>
      </c>
      <c r="Q451" s="5" t="s">
        <v>23</v>
      </c>
      <c r="R451" s="5">
        <v>5.6208838194211914E-2</v>
      </c>
    </row>
    <row r="452" spans="1:18" ht="28.5" customHeight="1" x14ac:dyDescent="0.25">
      <c r="A452" s="4">
        <v>4.7152638888888889</v>
      </c>
      <c r="B452" s="4">
        <v>-74.07286388888889</v>
      </c>
      <c r="C452" s="5">
        <v>41</v>
      </c>
      <c r="D452" s="5">
        <v>37</v>
      </c>
      <c r="E452" s="8" t="s">
        <v>13</v>
      </c>
      <c r="F452" s="6" t="s">
        <v>924</v>
      </c>
      <c r="G452" s="3" t="s">
        <v>925</v>
      </c>
      <c r="H452" s="3">
        <v>2011</v>
      </c>
      <c r="I452" s="3">
        <v>7</v>
      </c>
      <c r="J452" s="5" t="s">
        <v>16</v>
      </c>
      <c r="K452" s="3">
        <v>15</v>
      </c>
      <c r="L452" s="3">
        <v>30</v>
      </c>
      <c r="M452" s="3">
        <f>K452*L452</f>
        <v>450</v>
      </c>
      <c r="N452" s="5">
        <v>0</v>
      </c>
      <c r="O452" s="5">
        <v>0</v>
      </c>
      <c r="P452" s="5">
        <f>0.738210935315612*M452</f>
        <v>332.19492089202538</v>
      </c>
      <c r="Q452" s="5" t="s">
        <v>17</v>
      </c>
      <c r="R452" s="5">
        <v>5.6208838194211914E-2</v>
      </c>
    </row>
    <row r="453" spans="1:18" ht="28.5" customHeight="1" x14ac:dyDescent="0.25">
      <c r="A453" s="4">
        <v>4.7403608559640196</v>
      </c>
      <c r="B453" s="4">
        <v>-74.0942275404024</v>
      </c>
      <c r="C453" s="5">
        <v>43</v>
      </c>
      <c r="D453" s="5">
        <v>35</v>
      </c>
      <c r="E453" s="9" t="s">
        <v>13</v>
      </c>
      <c r="F453" s="6" t="s">
        <v>924</v>
      </c>
      <c r="G453" s="3" t="s">
        <v>926</v>
      </c>
      <c r="H453" s="3">
        <v>2011</v>
      </c>
      <c r="I453" s="3">
        <v>7</v>
      </c>
      <c r="J453" s="5" t="s">
        <v>16</v>
      </c>
      <c r="K453" s="3">
        <v>20</v>
      </c>
      <c r="L453" s="3">
        <v>100</v>
      </c>
      <c r="M453" s="3">
        <f>K453*L453</f>
        <v>2000</v>
      </c>
      <c r="N453" s="5">
        <v>0</v>
      </c>
      <c r="O453" s="5">
        <v>0</v>
      </c>
      <c r="P453" s="5">
        <f>0.738210935315612*M453</f>
        <v>1476.421870631224</v>
      </c>
      <c r="Q453" s="5" t="s">
        <v>17</v>
      </c>
      <c r="R453" s="5">
        <v>5.6208838194211914E-2</v>
      </c>
    </row>
    <row r="454" spans="1:18" ht="28.5" customHeight="1" x14ac:dyDescent="0.25">
      <c r="A454" s="4">
        <v>4.7031802358692198</v>
      </c>
      <c r="B454" s="4">
        <v>-74.134527363316806</v>
      </c>
      <c r="C454" s="5">
        <v>39</v>
      </c>
      <c r="D454" s="5">
        <v>30</v>
      </c>
      <c r="E454" s="8" t="s">
        <v>13</v>
      </c>
      <c r="F454" s="6" t="s">
        <v>927</v>
      </c>
      <c r="G454" s="3" t="s">
        <v>928</v>
      </c>
      <c r="H454" s="3">
        <v>2011</v>
      </c>
      <c r="I454" s="3">
        <v>7</v>
      </c>
      <c r="J454" s="5" t="s">
        <v>16</v>
      </c>
      <c r="K454" s="3">
        <v>15</v>
      </c>
      <c r="L454" s="3">
        <v>30</v>
      </c>
      <c r="M454" s="3">
        <f>K454*L454</f>
        <v>450</v>
      </c>
      <c r="N454" s="5">
        <v>0</v>
      </c>
      <c r="O454" s="5">
        <v>0</v>
      </c>
      <c r="P454" s="5">
        <f>0.738210935315612*M454</f>
        <v>332.19492089202538</v>
      </c>
      <c r="Q454" s="5" t="s">
        <v>17</v>
      </c>
      <c r="R454" s="5">
        <v>5.6208838194211914E-2</v>
      </c>
    </row>
    <row r="455" spans="1:18" ht="28.5" customHeight="1" x14ac:dyDescent="0.25">
      <c r="A455" s="4">
        <v>4.7050861111111111</v>
      </c>
      <c r="B455" s="4">
        <v>-74.125138888888884</v>
      </c>
      <c r="C455" s="5">
        <v>39</v>
      </c>
      <c r="D455" s="5">
        <v>31</v>
      </c>
      <c r="E455" s="9" t="s">
        <v>13</v>
      </c>
      <c r="F455" s="10" t="s">
        <v>929</v>
      </c>
      <c r="G455" s="3" t="s">
        <v>930</v>
      </c>
      <c r="H455" s="11">
        <v>2010</v>
      </c>
      <c r="I455" s="11">
        <v>7</v>
      </c>
      <c r="J455" s="11" t="s">
        <v>16</v>
      </c>
      <c r="K455" s="11"/>
      <c r="L455" s="11"/>
      <c r="M455" s="12">
        <v>728.72969187679973</v>
      </c>
      <c r="N455" s="5">
        <v>0</v>
      </c>
      <c r="O455" s="5">
        <v>0</v>
      </c>
      <c r="P455" s="5">
        <v>0</v>
      </c>
      <c r="Q455" s="5" t="s">
        <v>23</v>
      </c>
      <c r="R455" s="5">
        <v>5.6208838194211914E-2</v>
      </c>
    </row>
    <row r="456" spans="1:18" ht="28.5" customHeight="1" x14ac:dyDescent="0.25">
      <c r="A456" s="4">
        <v>4.7119619999999998</v>
      </c>
      <c r="B456" s="4">
        <v>-74.140459000000007</v>
      </c>
      <c r="C456" s="5">
        <v>40</v>
      </c>
      <c r="D456" s="5">
        <v>29</v>
      </c>
      <c r="E456" s="9" t="s">
        <v>13</v>
      </c>
      <c r="F456" s="6" t="s">
        <v>931</v>
      </c>
      <c r="G456" s="3" t="s">
        <v>932</v>
      </c>
      <c r="H456" s="3">
        <v>2011</v>
      </c>
      <c r="I456" s="3">
        <v>7</v>
      </c>
      <c r="J456" s="5" t="s">
        <v>16</v>
      </c>
      <c r="K456" s="3">
        <v>20</v>
      </c>
      <c r="L456" s="3">
        <v>20</v>
      </c>
      <c r="M456" s="3">
        <f>K456*L456</f>
        <v>400</v>
      </c>
      <c r="N456" s="5">
        <v>0</v>
      </c>
      <c r="O456" s="5">
        <v>0</v>
      </c>
      <c r="P456" s="5">
        <f>0.738210935315612*M456</f>
        <v>295.28437412624481</v>
      </c>
      <c r="Q456" s="5" t="s">
        <v>17</v>
      </c>
      <c r="R456" s="5">
        <v>5.6208838194211914E-2</v>
      </c>
    </row>
    <row r="457" spans="1:18" ht="28.5" customHeight="1" x14ac:dyDescent="0.25">
      <c r="A457" s="4">
        <v>4.7154120338185397</v>
      </c>
      <c r="B457" s="4">
        <v>-74.124651132636501</v>
      </c>
      <c r="C457" s="5">
        <v>41</v>
      </c>
      <c r="D457" s="5">
        <v>31</v>
      </c>
      <c r="E457" s="9" t="s">
        <v>13</v>
      </c>
      <c r="F457" s="10" t="s">
        <v>933</v>
      </c>
      <c r="G457" s="3" t="s">
        <v>934</v>
      </c>
      <c r="H457" s="19">
        <v>2011</v>
      </c>
      <c r="I457" s="20">
        <v>7</v>
      </c>
      <c r="J457" s="11" t="s">
        <v>27</v>
      </c>
      <c r="K457" s="20"/>
      <c r="L457" s="20"/>
      <c r="M457" s="12">
        <v>1596.3194444444443</v>
      </c>
      <c r="N457" s="5">
        <v>0</v>
      </c>
      <c r="O457" s="5">
        <v>0</v>
      </c>
      <c r="P457" s="5">
        <v>0</v>
      </c>
      <c r="Q457" s="5" t="s">
        <v>28</v>
      </c>
      <c r="R457" s="5">
        <v>5.6208838194211914E-2</v>
      </c>
    </row>
    <row r="458" spans="1:18" ht="28.5" customHeight="1" x14ac:dyDescent="0.25">
      <c r="A458" s="4">
        <v>4.704358</v>
      </c>
      <c r="B458" s="4">
        <v>-74.042574000000002</v>
      </c>
      <c r="C458" s="5">
        <v>39</v>
      </c>
      <c r="D458" s="5">
        <v>40</v>
      </c>
      <c r="E458" s="37" t="s">
        <v>13</v>
      </c>
      <c r="F458" s="6" t="s">
        <v>935</v>
      </c>
      <c r="G458" s="3" t="s">
        <v>936</v>
      </c>
      <c r="H458" s="3">
        <v>2011</v>
      </c>
      <c r="I458" s="3">
        <v>6</v>
      </c>
      <c r="J458" s="5" t="s">
        <v>16</v>
      </c>
      <c r="K458" s="3">
        <v>22</v>
      </c>
      <c r="L458" s="3">
        <v>20</v>
      </c>
      <c r="M458" s="3">
        <f>K458*L458</f>
        <v>440</v>
      </c>
      <c r="N458" s="5">
        <v>0</v>
      </c>
      <c r="O458" s="5">
        <v>0</v>
      </c>
      <c r="P458" s="5">
        <v>0</v>
      </c>
      <c r="Q458" s="5" t="s">
        <v>23</v>
      </c>
      <c r="R458" s="5">
        <v>5.6208838194211914E-2</v>
      </c>
    </row>
    <row r="459" spans="1:18" ht="28.5" customHeight="1" x14ac:dyDescent="0.25">
      <c r="A459" s="4">
        <v>4.6326179999999999</v>
      </c>
      <c r="B459" s="4">
        <v>-74.128994000000006</v>
      </c>
      <c r="C459" s="5">
        <v>31</v>
      </c>
      <c r="D459" s="5">
        <v>31</v>
      </c>
      <c r="E459" s="28" t="s">
        <v>13</v>
      </c>
      <c r="F459" s="10" t="s">
        <v>937</v>
      </c>
      <c r="G459" s="3" t="s">
        <v>938</v>
      </c>
      <c r="H459" s="3">
        <v>2009</v>
      </c>
      <c r="I459" s="38">
        <v>7</v>
      </c>
      <c r="J459" s="11" t="s">
        <v>16</v>
      </c>
      <c r="K459" s="11"/>
      <c r="L459" s="11"/>
      <c r="M459" s="11">
        <f>175*4</f>
        <v>700</v>
      </c>
      <c r="N459" s="5">
        <v>0</v>
      </c>
      <c r="O459" s="5">
        <v>0</v>
      </c>
      <c r="P459" s="5">
        <v>0</v>
      </c>
      <c r="Q459" s="5" t="s">
        <v>23</v>
      </c>
      <c r="R459" s="5">
        <v>5.6208838194211914E-2</v>
      </c>
    </row>
    <row r="460" spans="1:18" ht="28.5" customHeight="1" x14ac:dyDescent="0.25">
      <c r="A460" s="4">
        <v>4.6942399999999997</v>
      </c>
      <c r="B460" s="4">
        <v>-74.118604000000005</v>
      </c>
      <c r="C460" s="5">
        <v>38</v>
      </c>
      <c r="D460" s="5">
        <v>32</v>
      </c>
      <c r="E460" s="9" t="s">
        <v>13</v>
      </c>
      <c r="F460" s="10" t="s">
        <v>939</v>
      </c>
      <c r="G460" s="3" t="s">
        <v>940</v>
      </c>
      <c r="H460" s="3">
        <v>2010</v>
      </c>
      <c r="I460" s="11">
        <v>7</v>
      </c>
      <c r="J460" s="11" t="s">
        <v>16</v>
      </c>
      <c r="K460" s="11"/>
      <c r="L460" s="11"/>
      <c r="M460" s="12">
        <v>728.72969187679973</v>
      </c>
      <c r="N460" s="5">
        <v>0</v>
      </c>
      <c r="O460" s="5">
        <v>0</v>
      </c>
      <c r="P460" s="5">
        <v>0</v>
      </c>
      <c r="Q460" s="5" t="s">
        <v>23</v>
      </c>
      <c r="R460" s="5">
        <v>5.6208838194211914E-2</v>
      </c>
    </row>
    <row r="461" spans="1:18" ht="28.5" customHeight="1" x14ac:dyDescent="0.25">
      <c r="A461" s="4">
        <v>4.5517324055489299</v>
      </c>
      <c r="B461" s="4">
        <v>-74.091752770629896</v>
      </c>
      <c r="C461" s="5">
        <v>22</v>
      </c>
      <c r="D461" s="5">
        <v>35</v>
      </c>
      <c r="E461" s="3" t="s">
        <v>24</v>
      </c>
      <c r="F461" s="10" t="s">
        <v>939</v>
      </c>
      <c r="G461" s="3" t="s">
        <v>941</v>
      </c>
      <c r="H461" s="18">
        <v>2012</v>
      </c>
      <c r="I461" s="11">
        <v>7</v>
      </c>
      <c r="J461" s="11" t="s">
        <v>27</v>
      </c>
      <c r="K461" s="20"/>
      <c r="L461" s="20"/>
      <c r="M461" s="20">
        <f>24*25</f>
        <v>600</v>
      </c>
      <c r="N461" s="5">
        <v>0</v>
      </c>
      <c r="O461" s="5">
        <v>0</v>
      </c>
      <c r="P461" s="5">
        <v>0</v>
      </c>
      <c r="Q461" s="5" t="s">
        <v>28</v>
      </c>
      <c r="R461" s="5">
        <v>5.6208838194211914E-2</v>
      </c>
    </row>
    <row r="462" spans="1:18" ht="28.5" customHeight="1" x14ac:dyDescent="0.25">
      <c r="A462" s="4">
        <v>4.7077939999999998</v>
      </c>
      <c r="B462" s="4">
        <v>-74.118979999999993</v>
      </c>
      <c r="C462" s="5">
        <v>40</v>
      </c>
      <c r="D462" s="5">
        <v>32</v>
      </c>
      <c r="E462" s="3" t="s">
        <v>13</v>
      </c>
      <c r="F462" s="6" t="s">
        <v>1040</v>
      </c>
      <c r="G462" s="3" t="s">
        <v>1041</v>
      </c>
      <c r="H462" s="3">
        <v>2011</v>
      </c>
      <c r="I462" s="3">
        <v>2</v>
      </c>
      <c r="J462" s="5" t="s">
        <v>16</v>
      </c>
      <c r="K462" s="3">
        <v>20</v>
      </c>
      <c r="L462" s="3">
        <v>3</v>
      </c>
      <c r="M462" s="3">
        <f>K462*L462</f>
        <v>60</v>
      </c>
      <c r="N462" s="5">
        <v>0</v>
      </c>
      <c r="O462" s="5">
        <f>0.392899638837687*M462</f>
        <v>23.573978330261223</v>
      </c>
      <c r="P462" s="5">
        <v>0</v>
      </c>
      <c r="Q462" s="5" t="s">
        <v>282</v>
      </c>
      <c r="R462" s="5">
        <v>5.6208838194211914E-2</v>
      </c>
    </row>
    <row r="463" spans="1:18" ht="28.5" customHeight="1" x14ac:dyDescent="0.25">
      <c r="A463" s="4">
        <v>4.6054678949486503</v>
      </c>
      <c r="B463" s="4">
        <v>-74.090117944103497</v>
      </c>
      <c r="C463" s="5">
        <v>28</v>
      </c>
      <c r="D463" s="5">
        <v>35</v>
      </c>
      <c r="E463" s="3" t="s">
        <v>24</v>
      </c>
      <c r="F463" s="6" t="s">
        <v>942</v>
      </c>
      <c r="G463" s="3" t="s">
        <v>943</v>
      </c>
      <c r="H463" s="18">
        <v>2011</v>
      </c>
      <c r="I463" s="3">
        <v>7</v>
      </c>
      <c r="J463" s="5" t="s">
        <v>151</v>
      </c>
      <c r="K463" s="3">
        <v>1000</v>
      </c>
      <c r="L463" s="3">
        <v>1.5</v>
      </c>
      <c r="M463" s="3">
        <f>K463*L463</f>
        <v>1500</v>
      </c>
      <c r="N463" s="5">
        <v>0</v>
      </c>
      <c r="O463" s="5">
        <v>0</v>
      </c>
      <c r="P463" s="5">
        <v>0</v>
      </c>
      <c r="Q463" s="5" t="s">
        <v>152</v>
      </c>
      <c r="R463" s="5">
        <v>5.6208838194211914E-2</v>
      </c>
    </row>
    <row r="464" spans="1:18" ht="28.5" customHeight="1" x14ac:dyDescent="0.25">
      <c r="A464" s="4">
        <v>4.6094196157049598</v>
      </c>
      <c r="B464" s="4">
        <v>-74.072653530479897</v>
      </c>
      <c r="C464" s="5">
        <v>29</v>
      </c>
      <c r="D464" s="5">
        <v>37</v>
      </c>
      <c r="E464" s="3" t="s">
        <v>24</v>
      </c>
      <c r="F464" s="6" t="s">
        <v>944</v>
      </c>
      <c r="G464" s="3" t="s">
        <v>945</v>
      </c>
      <c r="H464" s="3">
        <v>2011</v>
      </c>
      <c r="I464" s="3">
        <v>7</v>
      </c>
      <c r="J464" s="5" t="s">
        <v>16</v>
      </c>
      <c r="K464" s="3">
        <v>20</v>
      </c>
      <c r="L464" s="3">
        <v>30</v>
      </c>
      <c r="M464" s="3">
        <f>K464*L464</f>
        <v>600</v>
      </c>
      <c r="N464" s="5">
        <v>0</v>
      </c>
      <c r="O464" s="5">
        <v>0</v>
      </c>
      <c r="P464" s="5">
        <f>0.738210935315612*M464</f>
        <v>442.92656118936719</v>
      </c>
      <c r="Q464" s="5" t="s">
        <v>17</v>
      </c>
      <c r="R464" s="5">
        <v>5.6208838194211914E-2</v>
      </c>
    </row>
    <row r="465" spans="1:18" ht="28.5" customHeight="1" x14ac:dyDescent="0.25">
      <c r="A465" s="4">
        <v>4.6105118307943096</v>
      </c>
      <c r="B465" s="4">
        <v>-74.162845388316995</v>
      </c>
      <c r="C465" s="5">
        <v>29</v>
      </c>
      <c r="D465" s="5">
        <v>27</v>
      </c>
      <c r="E465" s="3" t="s">
        <v>24</v>
      </c>
      <c r="F465" s="10" t="s">
        <v>946</v>
      </c>
      <c r="G465" s="3" t="s">
        <v>947</v>
      </c>
      <c r="H465" s="11">
        <v>2009</v>
      </c>
      <c r="I465" s="11">
        <v>2</v>
      </c>
      <c r="J465" s="11" t="s">
        <v>27</v>
      </c>
      <c r="K465" s="11"/>
      <c r="L465" s="11"/>
      <c r="M465" s="12">
        <v>96</v>
      </c>
      <c r="N465" s="5">
        <v>0</v>
      </c>
      <c r="O465" s="5">
        <v>0</v>
      </c>
      <c r="P465" s="5">
        <v>0</v>
      </c>
      <c r="Q465" s="5" t="s">
        <v>28</v>
      </c>
      <c r="R465" s="5">
        <v>5.6208838194211914E-2</v>
      </c>
    </row>
    <row r="466" spans="1:18" ht="28.5" customHeight="1" x14ac:dyDescent="0.25">
      <c r="A466" s="4">
        <v>4.617083</v>
      </c>
      <c r="B466" s="4">
        <v>-74.188326000000004</v>
      </c>
      <c r="C466" s="5">
        <v>30</v>
      </c>
      <c r="D466" s="5">
        <v>24</v>
      </c>
      <c r="E466" s="3" t="s">
        <v>24</v>
      </c>
      <c r="F466" s="6" t="s">
        <v>948</v>
      </c>
      <c r="G466" s="3" t="s">
        <v>949</v>
      </c>
      <c r="H466" s="3">
        <v>2011</v>
      </c>
      <c r="I466" s="3">
        <v>7</v>
      </c>
      <c r="J466" s="5" t="s">
        <v>16</v>
      </c>
      <c r="K466" s="3">
        <v>20</v>
      </c>
      <c r="L466" s="3">
        <v>15</v>
      </c>
      <c r="M466" s="3">
        <f>K466*L466</f>
        <v>300</v>
      </c>
      <c r="N466" s="5">
        <v>0</v>
      </c>
      <c r="O466" s="5">
        <v>0</v>
      </c>
      <c r="P466" s="5">
        <f>0.738210935315612*M466</f>
        <v>221.4632805946836</v>
      </c>
      <c r="Q466" s="5" t="s">
        <v>17</v>
      </c>
      <c r="R466" s="5">
        <v>5.6208838194211914E-2</v>
      </c>
    </row>
    <row r="467" spans="1:18" ht="28.5" customHeight="1" x14ac:dyDescent="0.25">
      <c r="A467" s="4">
        <v>4.6068403645050697</v>
      </c>
      <c r="B467" s="4">
        <v>-74.0924424179656</v>
      </c>
      <c r="C467" s="5">
        <v>28</v>
      </c>
      <c r="D467" s="5">
        <v>35</v>
      </c>
      <c r="E467" s="3" t="s">
        <v>13</v>
      </c>
      <c r="F467" s="6" t="s">
        <v>1050</v>
      </c>
      <c r="G467" s="3" t="s">
        <v>1051</v>
      </c>
      <c r="H467" s="3">
        <v>2011</v>
      </c>
      <c r="I467" s="3">
        <v>7</v>
      </c>
      <c r="J467" s="5" t="s">
        <v>16</v>
      </c>
      <c r="K467" s="3">
        <v>20</v>
      </c>
      <c r="L467" s="3">
        <v>40</v>
      </c>
      <c r="M467" s="3">
        <f>K467*L467</f>
        <v>800</v>
      </c>
      <c r="N467" s="5">
        <v>0</v>
      </c>
      <c r="O467" s="5">
        <f>0.392899638837687*M467</f>
        <v>314.31971107014959</v>
      </c>
      <c r="P467" s="5">
        <v>0</v>
      </c>
      <c r="Q467" s="5" t="s">
        <v>282</v>
      </c>
      <c r="R467" s="5">
        <v>5.6208838194211914E-2</v>
      </c>
    </row>
    <row r="468" spans="1:18" ht="28.5" customHeight="1" x14ac:dyDescent="0.25">
      <c r="A468" s="4">
        <v>4.7370888888888887</v>
      </c>
      <c r="B468" s="4">
        <v>-74.084905555555551</v>
      </c>
      <c r="C468" s="5">
        <v>43</v>
      </c>
      <c r="D468" s="5">
        <v>36</v>
      </c>
      <c r="E468" s="28" t="s">
        <v>13</v>
      </c>
      <c r="F468" s="10" t="s">
        <v>950</v>
      </c>
      <c r="G468" s="3" t="s">
        <v>951</v>
      </c>
      <c r="H468" s="11">
        <v>2010</v>
      </c>
      <c r="I468" s="11">
        <v>7</v>
      </c>
      <c r="J468" s="11" t="s">
        <v>16</v>
      </c>
      <c r="K468" s="11"/>
      <c r="L468" s="11"/>
      <c r="M468" s="12">
        <v>728.72969187679973</v>
      </c>
      <c r="N468" s="5">
        <v>0</v>
      </c>
      <c r="O468" s="5">
        <v>0</v>
      </c>
      <c r="P468" s="5">
        <v>0</v>
      </c>
      <c r="Q468" s="5" t="s">
        <v>23</v>
      </c>
      <c r="R468" s="5">
        <v>5.6208838194211914E-2</v>
      </c>
    </row>
    <row r="469" spans="1:18" ht="28.5" customHeight="1" x14ac:dyDescent="0.25">
      <c r="A469" s="4">
        <v>4.6700029070859399</v>
      </c>
      <c r="B469" s="4">
        <v>-74.080796207203093</v>
      </c>
      <c r="C469" s="5">
        <v>35</v>
      </c>
      <c r="D469" s="5">
        <v>36</v>
      </c>
      <c r="E469" s="3" t="s">
        <v>24</v>
      </c>
      <c r="F469" s="6" t="s">
        <v>288</v>
      </c>
      <c r="G469" s="3" t="s">
        <v>289</v>
      </c>
      <c r="H469" s="3">
        <v>2013</v>
      </c>
      <c r="I469" s="3">
        <v>7</v>
      </c>
      <c r="J469" s="5" t="s">
        <v>16</v>
      </c>
      <c r="K469" s="3">
        <v>20</v>
      </c>
      <c r="L469" s="3">
        <v>25</v>
      </c>
      <c r="M469" s="3">
        <f>K469*L469</f>
        <v>500</v>
      </c>
      <c r="N469" s="5">
        <v>0</v>
      </c>
      <c r="O469" s="5">
        <f>0.392899638837687*M469</f>
        <v>196.4498194188435</v>
      </c>
      <c r="P469" s="5">
        <v>0</v>
      </c>
      <c r="Q469" s="5" t="s">
        <v>282</v>
      </c>
      <c r="R469" s="5">
        <v>5.6208838194211914E-2</v>
      </c>
    </row>
    <row r="470" spans="1:18" ht="28.5" customHeight="1" x14ac:dyDescent="0.25">
      <c r="A470" s="4">
        <v>4.60250123985222</v>
      </c>
      <c r="B470" s="4">
        <v>-74.075497428231301</v>
      </c>
      <c r="C470" s="5">
        <v>28</v>
      </c>
      <c r="D470" s="5">
        <v>37</v>
      </c>
      <c r="E470" s="14" t="s">
        <v>13</v>
      </c>
      <c r="F470" s="6" t="s">
        <v>952</v>
      </c>
      <c r="G470" s="3" t="s">
        <v>953</v>
      </c>
      <c r="H470" s="3">
        <v>2011</v>
      </c>
      <c r="I470" s="3">
        <v>7</v>
      </c>
      <c r="J470" s="5" t="s">
        <v>16</v>
      </c>
      <c r="K470" s="3">
        <v>20</v>
      </c>
      <c r="L470" s="3">
        <v>20</v>
      </c>
      <c r="M470" s="3">
        <f>K470*L470</f>
        <v>400</v>
      </c>
      <c r="N470" s="5">
        <v>0</v>
      </c>
      <c r="O470" s="5">
        <v>0</v>
      </c>
      <c r="P470" s="5">
        <f>0.738210935315612*M470</f>
        <v>295.28437412624481</v>
      </c>
      <c r="Q470" s="5" t="s">
        <v>17</v>
      </c>
      <c r="R470" s="5">
        <v>5.6208838194211914E-2</v>
      </c>
    </row>
    <row r="471" spans="1:18" ht="28.5" customHeight="1" x14ac:dyDescent="0.25">
      <c r="A471" s="4">
        <v>4.734864</v>
      </c>
      <c r="B471" s="4">
        <v>-74.085437999999996</v>
      </c>
      <c r="C471" s="5">
        <v>43</v>
      </c>
      <c r="D471" s="5">
        <v>36</v>
      </c>
      <c r="E471" s="3" t="s">
        <v>24</v>
      </c>
      <c r="F471" s="6" t="s">
        <v>954</v>
      </c>
      <c r="G471" s="3" t="s">
        <v>955</v>
      </c>
      <c r="H471" s="3">
        <v>2011</v>
      </c>
      <c r="I471" s="3">
        <v>7</v>
      </c>
      <c r="J471" s="5" t="s">
        <v>16</v>
      </c>
      <c r="K471" s="3">
        <v>20</v>
      </c>
      <c r="L471" s="3">
        <v>36</v>
      </c>
      <c r="M471" s="3">
        <f>K471*L471</f>
        <v>720</v>
      </c>
      <c r="N471" s="5">
        <v>0</v>
      </c>
      <c r="O471" s="5">
        <v>0</v>
      </c>
      <c r="P471" s="5">
        <f>0.738210935315612*M471</f>
        <v>531.51187342724063</v>
      </c>
      <c r="Q471" s="5" t="s">
        <v>17</v>
      </c>
      <c r="R471" s="5">
        <v>5.6208838194211914E-2</v>
      </c>
    </row>
    <row r="472" spans="1:18" ht="28.5" customHeight="1" x14ac:dyDescent="0.25">
      <c r="A472" s="4">
        <v>4.7247888888888889</v>
      </c>
      <c r="B472" s="4">
        <v>-74.056775000000002</v>
      </c>
      <c r="C472" s="5">
        <v>42</v>
      </c>
      <c r="D472" s="5">
        <v>39</v>
      </c>
      <c r="E472" s="9" t="s">
        <v>13</v>
      </c>
      <c r="F472" s="10" t="s">
        <v>956</v>
      </c>
      <c r="G472" s="3" t="s">
        <v>957</v>
      </c>
      <c r="H472" s="11">
        <v>2010</v>
      </c>
      <c r="I472" s="11">
        <v>7</v>
      </c>
      <c r="J472" s="11" t="s">
        <v>16</v>
      </c>
      <c r="K472" s="11"/>
      <c r="L472" s="11"/>
      <c r="M472" s="12">
        <v>728.72969187679973</v>
      </c>
      <c r="N472" s="5">
        <v>0</v>
      </c>
      <c r="O472" s="5">
        <v>0</v>
      </c>
      <c r="P472" s="5">
        <v>0</v>
      </c>
      <c r="Q472" s="5" t="s">
        <v>23</v>
      </c>
      <c r="R472" s="5">
        <v>5.6208838194211914E-2</v>
      </c>
    </row>
    <row r="473" spans="1:18" ht="28.5" customHeight="1" x14ac:dyDescent="0.25">
      <c r="A473" s="4">
        <v>4.7347809999999999</v>
      </c>
      <c r="B473" s="4">
        <v>-74.088809999999995</v>
      </c>
      <c r="C473" s="5">
        <v>43</v>
      </c>
      <c r="D473" s="5">
        <v>35</v>
      </c>
      <c r="E473" s="3" t="s">
        <v>24</v>
      </c>
      <c r="F473" s="22" t="s">
        <v>117</v>
      </c>
      <c r="G473" s="3" t="s">
        <v>118</v>
      </c>
      <c r="H473" s="14">
        <v>2011</v>
      </c>
      <c r="I473" s="3">
        <v>7</v>
      </c>
      <c r="J473" s="14" t="s">
        <v>16</v>
      </c>
      <c r="K473" s="14">
        <v>20</v>
      </c>
      <c r="L473" s="14">
        <v>20</v>
      </c>
      <c r="M473" s="14">
        <f t="shared" ref="M473:M478" si="11">K473*L473</f>
        <v>400</v>
      </c>
      <c r="N473" s="5">
        <f>0.565555287076649*M473</f>
        <v>226.22211483065962</v>
      </c>
      <c r="O473" s="14">
        <v>0</v>
      </c>
      <c r="P473" s="14">
        <v>0</v>
      </c>
      <c r="Q473" s="5" t="s">
        <v>10</v>
      </c>
      <c r="R473" s="5">
        <v>5.6208838194211914E-2</v>
      </c>
    </row>
    <row r="474" spans="1:18" ht="28.5" customHeight="1" x14ac:dyDescent="0.25">
      <c r="A474" s="4">
        <v>4.6416222222222219</v>
      </c>
      <c r="B474" s="4">
        <v>-74.094502777777777</v>
      </c>
      <c r="C474" s="5">
        <v>32</v>
      </c>
      <c r="D474" s="5">
        <v>34</v>
      </c>
      <c r="E474" s="3" t="s">
        <v>24</v>
      </c>
      <c r="F474" s="6" t="s">
        <v>958</v>
      </c>
      <c r="G474" s="3" t="s">
        <v>959</v>
      </c>
      <c r="H474" s="3">
        <v>2011</v>
      </c>
      <c r="I474" s="3">
        <v>7</v>
      </c>
      <c r="J474" s="5" t="s">
        <v>16</v>
      </c>
      <c r="K474" s="3">
        <v>22</v>
      </c>
      <c r="L474" s="3">
        <v>30</v>
      </c>
      <c r="M474" s="3">
        <f t="shared" si="11"/>
        <v>660</v>
      </c>
      <c r="N474" s="5">
        <v>0</v>
      </c>
      <c r="O474" s="5">
        <v>0</v>
      </c>
      <c r="P474" s="5">
        <f>0.738210935315612*M474</f>
        <v>487.21921730830394</v>
      </c>
      <c r="Q474" s="5" t="s">
        <v>17</v>
      </c>
      <c r="R474" s="5">
        <v>5.6208838194211914E-2</v>
      </c>
    </row>
    <row r="475" spans="1:18" ht="28.5" customHeight="1" x14ac:dyDescent="0.25">
      <c r="A475" s="4">
        <v>4.5985292047397497</v>
      </c>
      <c r="B475" s="4">
        <v>-74.122931333577299</v>
      </c>
      <c r="C475" s="5">
        <v>27</v>
      </c>
      <c r="D475" s="5">
        <v>31</v>
      </c>
      <c r="E475" s="3" t="s">
        <v>24</v>
      </c>
      <c r="F475" s="6" t="s">
        <v>960</v>
      </c>
      <c r="G475" s="3" t="s">
        <v>961</v>
      </c>
      <c r="H475" s="3">
        <v>2011</v>
      </c>
      <c r="I475" s="3">
        <v>7</v>
      </c>
      <c r="J475" s="5" t="s">
        <v>16</v>
      </c>
      <c r="K475" s="3">
        <v>25</v>
      </c>
      <c r="L475" s="3">
        <v>150</v>
      </c>
      <c r="M475" s="3">
        <f t="shared" si="11"/>
        <v>3750</v>
      </c>
      <c r="N475" s="5">
        <v>0</v>
      </c>
      <c r="O475" s="5">
        <v>0</v>
      </c>
      <c r="P475" s="5">
        <f>0.738210935315612*M475</f>
        <v>2768.291007433545</v>
      </c>
      <c r="Q475" s="5" t="s">
        <v>17</v>
      </c>
      <c r="R475" s="5">
        <v>5.6208838194211914E-2</v>
      </c>
    </row>
    <row r="476" spans="1:18" ht="28.5" customHeight="1" x14ac:dyDescent="0.25">
      <c r="A476" s="4">
        <v>4.5907049163419504</v>
      </c>
      <c r="B476" s="4">
        <v>-74.139806130637098</v>
      </c>
      <c r="C476" s="5">
        <v>27</v>
      </c>
      <c r="D476" s="5">
        <v>29</v>
      </c>
      <c r="E476" s="3" t="s">
        <v>24</v>
      </c>
      <c r="F476" s="6" t="s">
        <v>962</v>
      </c>
      <c r="G476" s="3" t="s">
        <v>963</v>
      </c>
      <c r="H476" s="19">
        <v>2011</v>
      </c>
      <c r="I476" s="3">
        <v>7</v>
      </c>
      <c r="J476" s="5" t="s">
        <v>16</v>
      </c>
      <c r="K476" s="3">
        <v>25</v>
      </c>
      <c r="L476" s="3">
        <v>15</v>
      </c>
      <c r="M476" s="3">
        <f t="shared" si="11"/>
        <v>375</v>
      </c>
      <c r="N476" s="5">
        <v>0</v>
      </c>
      <c r="O476" s="5">
        <v>0</v>
      </c>
      <c r="P476" s="5">
        <v>0</v>
      </c>
      <c r="Q476" s="5" t="s">
        <v>23</v>
      </c>
      <c r="R476" s="5">
        <v>5.6208838194211914E-2</v>
      </c>
    </row>
    <row r="477" spans="1:18" ht="28.5" customHeight="1" x14ac:dyDescent="0.25">
      <c r="A477" s="4">
        <v>4.7428908384983597</v>
      </c>
      <c r="B477" s="4">
        <v>-74.101044541025303</v>
      </c>
      <c r="C477" s="5">
        <v>44</v>
      </c>
      <c r="D477" s="5">
        <v>34</v>
      </c>
      <c r="E477" s="3" t="s">
        <v>24</v>
      </c>
      <c r="F477" s="6" t="s">
        <v>29</v>
      </c>
      <c r="G477" s="3" t="s">
        <v>30</v>
      </c>
      <c r="H477" s="3">
        <v>2011</v>
      </c>
      <c r="I477" s="3">
        <v>7</v>
      </c>
      <c r="J477" s="5" t="s">
        <v>16</v>
      </c>
      <c r="K477" s="13">
        <v>20</v>
      </c>
      <c r="L477" s="13">
        <v>100</v>
      </c>
      <c r="M477" s="3">
        <f t="shared" si="11"/>
        <v>2000</v>
      </c>
      <c r="N477" s="5">
        <f>0.565555287076649*M477</f>
        <v>1131.1105741532981</v>
      </c>
      <c r="O477" s="5">
        <v>0</v>
      </c>
      <c r="P477" s="5">
        <v>0</v>
      </c>
      <c r="Q477" s="5" t="s">
        <v>10</v>
      </c>
      <c r="R477" s="5">
        <v>5.6208838194211914E-2</v>
      </c>
    </row>
    <row r="478" spans="1:18" ht="28.5" customHeight="1" x14ac:dyDescent="0.25">
      <c r="A478" s="4">
        <v>4.7003111111111116</v>
      </c>
      <c r="B478" s="4">
        <v>-74.131669444444441</v>
      </c>
      <c r="C478" s="5">
        <v>39</v>
      </c>
      <c r="D478" s="5">
        <v>30</v>
      </c>
      <c r="E478" s="14" t="s">
        <v>24</v>
      </c>
      <c r="F478" s="6" t="s">
        <v>1073</v>
      </c>
      <c r="G478" s="3" t="s">
        <v>1074</v>
      </c>
      <c r="H478" s="3">
        <v>2011</v>
      </c>
      <c r="I478" s="3">
        <v>7</v>
      </c>
      <c r="J478" s="5" t="s">
        <v>16</v>
      </c>
      <c r="K478" s="3">
        <v>22</v>
      </c>
      <c r="L478" s="3">
        <v>35</v>
      </c>
      <c r="M478" s="3">
        <f t="shared" si="11"/>
        <v>770</v>
      </c>
      <c r="N478" s="5">
        <v>0</v>
      </c>
      <c r="O478" s="5">
        <f>0.392899638837687*M478</f>
        <v>302.532721905019</v>
      </c>
      <c r="P478" s="5">
        <v>0</v>
      </c>
      <c r="Q478" s="5" t="s">
        <v>282</v>
      </c>
      <c r="R478" s="5">
        <v>5.6208838194211914E-2</v>
      </c>
    </row>
    <row r="479" spans="1:18" ht="28.5" customHeight="1" x14ac:dyDescent="0.25">
      <c r="A479" s="4">
        <v>4.6442354140168796</v>
      </c>
      <c r="B479" s="4">
        <v>-74.065315086241199</v>
      </c>
      <c r="C479" s="5">
        <v>33</v>
      </c>
      <c r="D479" s="5">
        <v>38</v>
      </c>
      <c r="E479" s="3" t="s">
        <v>24</v>
      </c>
      <c r="F479" s="10" t="s">
        <v>964</v>
      </c>
      <c r="G479" s="3" t="s">
        <v>965</v>
      </c>
      <c r="H479" s="11">
        <v>2010</v>
      </c>
      <c r="I479" s="11">
        <v>7</v>
      </c>
      <c r="J479" s="11" t="s">
        <v>16</v>
      </c>
      <c r="K479" s="11"/>
      <c r="L479" s="11"/>
      <c r="M479" s="12">
        <v>728.72969187679973</v>
      </c>
      <c r="N479" s="5">
        <v>0</v>
      </c>
      <c r="O479" s="5">
        <v>0</v>
      </c>
      <c r="P479" s="5">
        <v>0</v>
      </c>
      <c r="Q479" s="5" t="s">
        <v>23</v>
      </c>
      <c r="R479" s="5">
        <v>5.6208838194211914E-2</v>
      </c>
    </row>
    <row r="480" spans="1:18" ht="28.5" customHeight="1" x14ac:dyDescent="0.25">
      <c r="A480" s="4">
        <v>4.6516999999999999</v>
      </c>
      <c r="B480" s="4">
        <v>-74.054561111111113</v>
      </c>
      <c r="C480" s="5">
        <v>33</v>
      </c>
      <c r="D480" s="5">
        <v>39</v>
      </c>
      <c r="E480" s="3" t="s">
        <v>24</v>
      </c>
      <c r="F480" s="6" t="s">
        <v>966</v>
      </c>
      <c r="G480" s="3" t="s">
        <v>967</v>
      </c>
      <c r="H480" s="3">
        <v>2011</v>
      </c>
      <c r="I480" s="3">
        <v>5</v>
      </c>
      <c r="J480" s="5" t="s">
        <v>16</v>
      </c>
      <c r="K480" s="3">
        <v>17</v>
      </c>
      <c r="L480" s="3">
        <v>7</v>
      </c>
      <c r="M480" s="3">
        <f>K480*L480</f>
        <v>119</v>
      </c>
      <c r="N480" s="5">
        <v>0</v>
      </c>
      <c r="O480" s="5">
        <v>0</v>
      </c>
      <c r="P480" s="5">
        <v>0</v>
      </c>
      <c r="Q480" s="5" t="s">
        <v>23</v>
      </c>
      <c r="R480" s="5">
        <v>5.6208838194211914E-2</v>
      </c>
    </row>
    <row r="481" spans="1:18" ht="28.5" customHeight="1" x14ac:dyDescent="0.25">
      <c r="A481" s="4">
        <v>4.6666879999999997</v>
      </c>
      <c r="B481" s="4">
        <v>-74.067909999999998</v>
      </c>
      <c r="C481" s="5">
        <v>35</v>
      </c>
      <c r="D481" s="5">
        <v>37</v>
      </c>
      <c r="E481" s="9" t="s">
        <v>13</v>
      </c>
      <c r="F481" s="10" t="s">
        <v>968</v>
      </c>
      <c r="G481" s="3" t="s">
        <v>969</v>
      </c>
      <c r="H481" s="11">
        <v>2009</v>
      </c>
      <c r="I481" s="11">
        <v>7</v>
      </c>
      <c r="J481" s="11" t="s">
        <v>16</v>
      </c>
      <c r="K481" s="11"/>
      <c r="L481" s="11"/>
      <c r="M481" s="12">
        <v>728.72969187679973</v>
      </c>
      <c r="N481" s="5">
        <v>0</v>
      </c>
      <c r="O481" s="5">
        <v>0</v>
      </c>
      <c r="P481" s="5">
        <v>0</v>
      </c>
      <c r="Q481" s="5" t="s">
        <v>23</v>
      </c>
      <c r="R481" s="5">
        <v>5.6208838194211914E-2</v>
      </c>
    </row>
    <row r="482" spans="1:18" ht="28.5" customHeight="1" x14ac:dyDescent="0.25">
      <c r="A482" s="4">
        <v>4.7297729999999998</v>
      </c>
      <c r="B482" s="4">
        <v>-74.08914</v>
      </c>
      <c r="C482" s="5">
        <v>42</v>
      </c>
      <c r="D482" s="5">
        <v>35</v>
      </c>
      <c r="E482" s="3" t="s">
        <v>24</v>
      </c>
      <c r="F482" s="22" t="s">
        <v>970</v>
      </c>
      <c r="G482" s="3" t="s">
        <v>971</v>
      </c>
      <c r="H482" s="14">
        <v>2013</v>
      </c>
      <c r="I482" s="11">
        <v>7</v>
      </c>
      <c r="J482" s="14" t="s">
        <v>16</v>
      </c>
      <c r="K482" s="14">
        <v>20</v>
      </c>
      <c r="L482" s="14"/>
      <c r="M482" s="12">
        <v>728.72969187679973</v>
      </c>
      <c r="N482" s="14">
        <v>0</v>
      </c>
      <c r="O482" s="14">
        <v>0</v>
      </c>
      <c r="P482" s="14">
        <v>0</v>
      </c>
      <c r="Q482" s="5" t="s">
        <v>23</v>
      </c>
      <c r="R482" s="5">
        <v>5.6208838194211914E-2</v>
      </c>
    </row>
    <row r="483" spans="1:18" ht="28.5" customHeight="1" x14ac:dyDescent="0.25">
      <c r="A483" s="4">
        <v>4.7435134226235602</v>
      </c>
      <c r="B483" s="4">
        <v>-74.104161390655804</v>
      </c>
      <c r="C483" s="5">
        <v>44</v>
      </c>
      <c r="D483" s="5">
        <v>33</v>
      </c>
      <c r="E483" s="3" t="s">
        <v>24</v>
      </c>
      <c r="F483" s="6" t="s">
        <v>972</v>
      </c>
      <c r="G483" s="3" t="s">
        <v>973</v>
      </c>
      <c r="H483" s="3">
        <v>2013</v>
      </c>
      <c r="I483" s="3">
        <v>7</v>
      </c>
      <c r="J483" s="5" t="s">
        <v>16</v>
      </c>
      <c r="K483" s="3">
        <v>20</v>
      </c>
      <c r="L483" s="3">
        <v>20</v>
      </c>
      <c r="M483" s="3">
        <f t="shared" ref="M483:M493" si="12">K483*L483</f>
        <v>400</v>
      </c>
      <c r="N483" s="5">
        <v>0</v>
      </c>
      <c r="O483" s="5">
        <v>0</v>
      </c>
      <c r="P483" s="5">
        <v>0</v>
      </c>
      <c r="Q483" s="5" t="s">
        <v>23</v>
      </c>
      <c r="R483" s="5">
        <v>5.6208838194211914E-2</v>
      </c>
    </row>
    <row r="484" spans="1:18" ht="28.5" customHeight="1" x14ac:dyDescent="0.25">
      <c r="A484" s="4">
        <v>4.6044456375824998</v>
      </c>
      <c r="B484" s="4">
        <v>-74.089966270373594</v>
      </c>
      <c r="C484" s="5">
        <v>28</v>
      </c>
      <c r="D484" s="5">
        <v>35</v>
      </c>
      <c r="E484" s="3" t="s">
        <v>24</v>
      </c>
      <c r="F484" s="6" t="s">
        <v>974</v>
      </c>
      <c r="G484" s="3" t="s">
        <v>975</v>
      </c>
      <c r="H484" s="18">
        <v>2011</v>
      </c>
      <c r="I484" s="3">
        <v>7</v>
      </c>
      <c r="J484" s="5" t="s">
        <v>151</v>
      </c>
      <c r="K484" s="3">
        <v>1000</v>
      </c>
      <c r="L484" s="3">
        <v>1</v>
      </c>
      <c r="M484" s="3">
        <f t="shared" si="12"/>
        <v>1000</v>
      </c>
      <c r="N484" s="5">
        <v>0</v>
      </c>
      <c r="O484" s="5">
        <v>0</v>
      </c>
      <c r="P484" s="5">
        <v>0</v>
      </c>
      <c r="Q484" s="5" t="s">
        <v>152</v>
      </c>
      <c r="R484" s="5">
        <v>5.6208838194211914E-2</v>
      </c>
    </row>
    <row r="485" spans="1:18" ht="28.5" customHeight="1" x14ac:dyDescent="0.25">
      <c r="A485" s="4">
        <v>4.6004388888888883</v>
      </c>
      <c r="B485" s="4">
        <v>-74.077041666666659</v>
      </c>
      <c r="C485" s="5">
        <v>28</v>
      </c>
      <c r="D485" s="5">
        <v>36</v>
      </c>
      <c r="E485" s="9" t="s">
        <v>13</v>
      </c>
      <c r="F485" s="6" t="s">
        <v>976</v>
      </c>
      <c r="G485" s="3" t="s">
        <v>977</v>
      </c>
      <c r="H485" s="3">
        <v>2011</v>
      </c>
      <c r="I485" s="3">
        <v>7</v>
      </c>
      <c r="J485" s="5" t="s">
        <v>16</v>
      </c>
      <c r="K485" s="3">
        <v>20</v>
      </c>
      <c r="L485" s="3">
        <v>30</v>
      </c>
      <c r="M485" s="3">
        <f t="shared" si="12"/>
        <v>600</v>
      </c>
      <c r="N485" s="5">
        <v>0</v>
      </c>
      <c r="O485" s="5">
        <v>0</v>
      </c>
      <c r="P485" s="5">
        <f>0.738210935315612*M485</f>
        <v>442.92656118936719</v>
      </c>
      <c r="Q485" s="5" t="s">
        <v>17</v>
      </c>
      <c r="R485" s="5">
        <v>5.6208838194211914E-2</v>
      </c>
    </row>
    <row r="486" spans="1:18" ht="28.5" customHeight="1" x14ac:dyDescent="0.25">
      <c r="A486" s="4">
        <v>4.7162027777777782</v>
      </c>
      <c r="B486" s="4">
        <v>-74.056919444444446</v>
      </c>
      <c r="C486" s="5">
        <v>41</v>
      </c>
      <c r="D486" s="5">
        <v>39</v>
      </c>
      <c r="E486" s="3" t="s">
        <v>24</v>
      </c>
      <c r="F486" s="6" t="s">
        <v>978</v>
      </c>
      <c r="G486" s="3" t="s">
        <v>979</v>
      </c>
      <c r="H486" s="3">
        <v>2011</v>
      </c>
      <c r="I486" s="3">
        <v>7</v>
      </c>
      <c r="J486" s="5" t="s">
        <v>16</v>
      </c>
      <c r="K486" s="3">
        <v>20</v>
      </c>
      <c r="L486" s="3">
        <v>80</v>
      </c>
      <c r="M486" s="3">
        <f t="shared" si="12"/>
        <v>1600</v>
      </c>
      <c r="N486" s="5">
        <v>0</v>
      </c>
      <c r="O486" s="5">
        <v>0</v>
      </c>
      <c r="P486" s="5">
        <f>0.738210935315612*M486</f>
        <v>1181.1374965049793</v>
      </c>
      <c r="Q486" s="5" t="s">
        <v>17</v>
      </c>
      <c r="R486" s="5">
        <v>5.6208838194211914E-2</v>
      </c>
    </row>
    <row r="487" spans="1:18" ht="28.5" customHeight="1" x14ac:dyDescent="0.25">
      <c r="A487" s="4">
        <v>4.6213424961110903</v>
      </c>
      <c r="B487" s="4">
        <v>-74.118389399158403</v>
      </c>
      <c r="C487" s="5">
        <v>30</v>
      </c>
      <c r="D487" s="5">
        <v>32</v>
      </c>
      <c r="E487" s="8" t="s">
        <v>13</v>
      </c>
      <c r="F487" s="6" t="s">
        <v>980</v>
      </c>
      <c r="G487" s="3" t="s">
        <v>981</v>
      </c>
      <c r="H487" s="14">
        <v>2011</v>
      </c>
      <c r="I487" s="3">
        <v>7</v>
      </c>
      <c r="J487" s="5" t="s">
        <v>16</v>
      </c>
      <c r="K487" s="3">
        <v>25</v>
      </c>
      <c r="L487" s="3">
        <v>40</v>
      </c>
      <c r="M487" s="3">
        <f t="shared" si="12"/>
        <v>1000</v>
      </c>
      <c r="N487" s="5">
        <v>0</v>
      </c>
      <c r="O487" s="5">
        <v>0</v>
      </c>
      <c r="P487" s="5">
        <f>0.738210935315612*M487</f>
        <v>738.21093531561201</v>
      </c>
      <c r="Q487" s="5" t="s">
        <v>17</v>
      </c>
      <c r="R487" s="5">
        <v>5.6208838194211914E-2</v>
      </c>
    </row>
    <row r="488" spans="1:18" ht="28.5" customHeight="1" x14ac:dyDescent="0.25">
      <c r="A488" s="4">
        <v>4.5982666666666665</v>
      </c>
      <c r="B488" s="4">
        <v>-74.135625000000005</v>
      </c>
      <c r="C488" s="5">
        <v>27</v>
      </c>
      <c r="D488" s="5">
        <v>30</v>
      </c>
      <c r="E488" s="9" t="s">
        <v>13</v>
      </c>
      <c r="F488" s="6" t="s">
        <v>980</v>
      </c>
      <c r="G488" s="3" t="s">
        <v>982</v>
      </c>
      <c r="H488" s="3">
        <v>2011</v>
      </c>
      <c r="I488" s="3">
        <v>7</v>
      </c>
      <c r="J488" s="5" t="s">
        <v>16</v>
      </c>
      <c r="K488" s="3">
        <v>22</v>
      </c>
      <c r="L488" s="3">
        <v>40</v>
      </c>
      <c r="M488" s="3">
        <f t="shared" si="12"/>
        <v>880</v>
      </c>
      <c r="N488" s="5">
        <v>0</v>
      </c>
      <c r="O488" s="5">
        <v>0</v>
      </c>
      <c r="P488" s="5">
        <f>0.738210935315612*M488</f>
        <v>649.62562307773851</v>
      </c>
      <c r="Q488" s="5" t="s">
        <v>17</v>
      </c>
      <c r="R488" s="5">
        <v>5.6208838194211914E-2</v>
      </c>
    </row>
    <row r="489" spans="1:18" ht="28.5" customHeight="1" x14ac:dyDescent="0.25">
      <c r="A489" s="4">
        <v>4.5888111111111112</v>
      </c>
      <c r="B489" s="4">
        <v>-74.163333333333341</v>
      </c>
      <c r="C489" s="5">
        <v>26</v>
      </c>
      <c r="D489" s="5">
        <v>27</v>
      </c>
      <c r="E489" s="9" t="s">
        <v>13</v>
      </c>
      <c r="F489" s="6" t="s">
        <v>985</v>
      </c>
      <c r="G489" s="3" t="s">
        <v>986</v>
      </c>
      <c r="H489" s="3">
        <v>2013</v>
      </c>
      <c r="I489" s="3">
        <v>7</v>
      </c>
      <c r="J489" s="5" t="s">
        <v>16</v>
      </c>
      <c r="K489" s="3">
        <v>20</v>
      </c>
      <c r="L489" s="3">
        <v>10</v>
      </c>
      <c r="M489" s="3">
        <f t="shared" si="12"/>
        <v>200</v>
      </c>
      <c r="N489" s="5">
        <v>0</v>
      </c>
      <c r="O489" s="5">
        <v>0</v>
      </c>
      <c r="P489" s="5">
        <f>0.738210935315612*M489</f>
        <v>147.64218706312241</v>
      </c>
      <c r="Q489" s="5" t="s">
        <v>17</v>
      </c>
      <c r="R489" s="5">
        <v>5.6208838194211914E-2</v>
      </c>
    </row>
    <row r="490" spans="1:18" ht="28.5" customHeight="1" x14ac:dyDescent="0.25">
      <c r="A490" s="4">
        <v>4.750602777777778</v>
      </c>
      <c r="B490" s="4">
        <v>-74.093999999999994</v>
      </c>
      <c r="C490" s="5">
        <v>44</v>
      </c>
      <c r="D490" s="5">
        <v>35</v>
      </c>
      <c r="E490" s="3" t="s">
        <v>13</v>
      </c>
      <c r="F490" s="6" t="s">
        <v>989</v>
      </c>
      <c r="G490" s="3" t="s">
        <v>990</v>
      </c>
      <c r="H490" s="3">
        <v>2011</v>
      </c>
      <c r="I490" s="3">
        <v>7</v>
      </c>
      <c r="J490" s="5" t="s">
        <v>151</v>
      </c>
      <c r="K490" s="3">
        <v>1000</v>
      </c>
      <c r="L490" s="3">
        <v>3.5</v>
      </c>
      <c r="M490" s="3">
        <f t="shared" si="12"/>
        <v>3500</v>
      </c>
      <c r="N490" s="5">
        <v>0</v>
      </c>
      <c r="O490" s="5">
        <v>0</v>
      </c>
      <c r="P490" s="5">
        <v>0</v>
      </c>
      <c r="Q490" s="5" t="s">
        <v>152</v>
      </c>
      <c r="R490" s="5">
        <v>5.6208838194211914E-2</v>
      </c>
    </row>
    <row r="491" spans="1:18" ht="28.5" customHeight="1" x14ac:dyDescent="0.25">
      <c r="A491" s="4">
        <v>4.6754972222222229</v>
      </c>
      <c r="B491" s="4">
        <v>-74.056491666666659</v>
      </c>
      <c r="C491" s="5">
        <v>36</v>
      </c>
      <c r="D491" s="5">
        <v>39</v>
      </c>
      <c r="E491" s="3" t="s">
        <v>24</v>
      </c>
      <c r="F491" s="6" t="s">
        <v>295</v>
      </c>
      <c r="G491" s="3" t="s">
        <v>991</v>
      </c>
      <c r="H491" s="17">
        <v>2011</v>
      </c>
      <c r="I491" s="3">
        <v>7</v>
      </c>
      <c r="J491" s="5" t="s">
        <v>16</v>
      </c>
      <c r="K491" s="3">
        <v>22</v>
      </c>
      <c r="L491" s="3">
        <v>10</v>
      </c>
      <c r="M491" s="3">
        <f t="shared" si="12"/>
        <v>220</v>
      </c>
      <c r="N491" s="5">
        <v>0</v>
      </c>
      <c r="O491" s="5">
        <v>0</v>
      </c>
      <c r="P491" s="5">
        <v>0</v>
      </c>
      <c r="Q491" s="5" t="s">
        <v>23</v>
      </c>
      <c r="R491" s="5">
        <v>5.6208838194211914E-2</v>
      </c>
    </row>
    <row r="492" spans="1:18" ht="28.5" customHeight="1" x14ac:dyDescent="0.25">
      <c r="A492" s="4">
        <v>4.7336223956019499</v>
      </c>
      <c r="B492" s="4">
        <v>-74.102741534524597</v>
      </c>
      <c r="C492" s="5">
        <v>43</v>
      </c>
      <c r="D492" s="5">
        <v>34</v>
      </c>
      <c r="E492" s="9" t="s">
        <v>13</v>
      </c>
      <c r="F492" s="6" t="s">
        <v>992</v>
      </c>
      <c r="G492" s="3" t="s">
        <v>993</v>
      </c>
      <c r="H492" s="3">
        <v>2013</v>
      </c>
      <c r="I492" s="3">
        <v>7</v>
      </c>
      <c r="J492" s="5" t="s">
        <v>151</v>
      </c>
      <c r="K492" s="3">
        <v>15</v>
      </c>
      <c r="L492" s="3">
        <v>50</v>
      </c>
      <c r="M492" s="3">
        <f t="shared" si="12"/>
        <v>750</v>
      </c>
      <c r="N492" s="5">
        <v>0</v>
      </c>
      <c r="O492" s="5">
        <v>0</v>
      </c>
      <c r="P492" s="5">
        <v>0</v>
      </c>
      <c r="Q492" s="5" t="s">
        <v>28</v>
      </c>
      <c r="R492" s="5">
        <v>5.6208838194211914E-2</v>
      </c>
    </row>
    <row r="493" spans="1:18" ht="28.5" customHeight="1" x14ac:dyDescent="0.25">
      <c r="A493" s="4">
        <v>4.7158305555555557</v>
      </c>
      <c r="B493" s="4">
        <v>-74.057263888888883</v>
      </c>
      <c r="C493" s="5">
        <v>41</v>
      </c>
      <c r="D493" s="5">
        <v>39</v>
      </c>
      <c r="E493" s="3" t="s">
        <v>24</v>
      </c>
      <c r="F493" s="6" t="s">
        <v>992</v>
      </c>
      <c r="G493" s="3" t="s">
        <v>994</v>
      </c>
      <c r="H493" s="3">
        <v>2011</v>
      </c>
      <c r="I493" s="3">
        <v>7</v>
      </c>
      <c r="J493" s="5" t="s">
        <v>16</v>
      </c>
      <c r="K493" s="3">
        <v>20</v>
      </c>
      <c r="L493" s="3">
        <v>80</v>
      </c>
      <c r="M493" s="3">
        <f t="shared" si="12"/>
        <v>1600</v>
      </c>
      <c r="N493" s="5">
        <v>0</v>
      </c>
      <c r="O493" s="5">
        <v>0</v>
      </c>
      <c r="P493" s="5">
        <f>0.738210935315612*M493</f>
        <v>1181.1374965049793</v>
      </c>
      <c r="Q493" s="5" t="s">
        <v>17</v>
      </c>
      <c r="R493" s="5">
        <v>5.6208838194211914E-2</v>
      </c>
    </row>
    <row r="494" spans="1:18" ht="28.5" customHeight="1" x14ac:dyDescent="0.25">
      <c r="A494" s="4">
        <v>4.7338139999999997</v>
      </c>
      <c r="B494" s="4">
        <v>-74.086380000000005</v>
      </c>
      <c r="C494" s="5">
        <v>43</v>
      </c>
      <c r="D494" s="5">
        <v>35</v>
      </c>
      <c r="E494" s="3" t="s">
        <v>13</v>
      </c>
      <c r="F494" s="22" t="s">
        <v>995</v>
      </c>
      <c r="G494" s="3" t="s">
        <v>996</v>
      </c>
      <c r="H494" s="14">
        <v>2013</v>
      </c>
      <c r="I494" s="11">
        <v>7</v>
      </c>
      <c r="J494" s="14" t="s">
        <v>16</v>
      </c>
      <c r="K494" s="14">
        <v>20</v>
      </c>
      <c r="L494" s="14"/>
      <c r="M494" s="12">
        <v>728.72969187679973</v>
      </c>
      <c r="N494" s="14">
        <v>0</v>
      </c>
      <c r="O494" s="14">
        <v>0</v>
      </c>
      <c r="P494" s="14">
        <v>0</v>
      </c>
      <c r="Q494" s="5" t="s">
        <v>23</v>
      </c>
      <c r="R494" s="5">
        <v>5.6208838194211914E-2</v>
      </c>
    </row>
    <row r="495" spans="1:18" ht="28.5" customHeight="1" x14ac:dyDescent="0.25">
      <c r="A495" s="4">
        <v>4.709867</v>
      </c>
      <c r="B495" s="4">
        <v>-74.123484000000005</v>
      </c>
      <c r="C495" s="5">
        <v>40</v>
      </c>
      <c r="D495" s="5">
        <v>31</v>
      </c>
      <c r="E495" s="9" t="s">
        <v>13</v>
      </c>
      <c r="F495" s="6" t="s">
        <v>997</v>
      </c>
      <c r="G495" s="3" t="s">
        <v>998</v>
      </c>
      <c r="H495" s="3">
        <v>2011</v>
      </c>
      <c r="I495" s="3">
        <v>7</v>
      </c>
      <c r="J495" s="5" t="s">
        <v>151</v>
      </c>
      <c r="K495" s="3">
        <v>1000</v>
      </c>
      <c r="L495" s="3">
        <v>1</v>
      </c>
      <c r="M495" s="3">
        <f>K495*L495</f>
        <v>1000</v>
      </c>
      <c r="N495" s="5">
        <v>0</v>
      </c>
      <c r="O495" s="5">
        <v>0</v>
      </c>
      <c r="P495" s="5">
        <v>0</v>
      </c>
      <c r="Q495" s="5" t="s">
        <v>152</v>
      </c>
      <c r="R495" s="5">
        <v>5.6208838194211914E-2</v>
      </c>
    </row>
    <row r="496" spans="1:18" ht="28.5" customHeight="1" x14ac:dyDescent="0.25">
      <c r="A496" s="4">
        <v>4.6995930000000001</v>
      </c>
      <c r="B496" s="4">
        <v>-74.106129999999993</v>
      </c>
      <c r="C496" s="5">
        <v>39</v>
      </c>
      <c r="D496" s="5">
        <v>33</v>
      </c>
      <c r="E496" s="3" t="s">
        <v>13</v>
      </c>
      <c r="F496" s="10" t="s">
        <v>999</v>
      </c>
      <c r="G496" s="3" t="s">
        <v>1000</v>
      </c>
      <c r="H496" s="11">
        <v>2009</v>
      </c>
      <c r="I496" s="11">
        <v>7</v>
      </c>
      <c r="J496" s="11" t="s">
        <v>151</v>
      </c>
      <c r="K496" s="11"/>
      <c r="L496" s="11"/>
      <c r="M496" s="12">
        <v>1383.3333333333333</v>
      </c>
      <c r="N496" s="5">
        <v>0</v>
      </c>
      <c r="O496" s="5">
        <v>0</v>
      </c>
      <c r="P496" s="5">
        <v>0</v>
      </c>
      <c r="Q496" s="5" t="s">
        <v>152</v>
      </c>
      <c r="R496" s="5">
        <v>5.6208838194211914E-2</v>
      </c>
    </row>
    <row r="497" spans="1:18" ht="28.5" customHeight="1" x14ac:dyDescent="0.25">
      <c r="A497" s="4">
        <v>4.7338555555555555</v>
      </c>
      <c r="B497" s="4">
        <v>-74.044622222222216</v>
      </c>
      <c r="C497" s="14">
        <v>43</v>
      </c>
      <c r="D497" s="14">
        <v>40</v>
      </c>
      <c r="E497" s="9" t="s">
        <v>13</v>
      </c>
      <c r="F497" s="6" t="s">
        <v>1109</v>
      </c>
      <c r="G497" s="3" t="s">
        <v>1110</v>
      </c>
      <c r="H497" s="3">
        <v>2011</v>
      </c>
      <c r="I497" s="3">
        <v>7</v>
      </c>
      <c r="J497" s="5" t="s">
        <v>16</v>
      </c>
      <c r="K497" s="3">
        <v>8</v>
      </c>
      <c r="L497" s="3">
        <v>8</v>
      </c>
      <c r="M497" s="3">
        <f>K497*L497</f>
        <v>64</v>
      </c>
      <c r="N497" s="5">
        <v>0</v>
      </c>
      <c r="O497" s="5">
        <f>0.392899638837687*M497</f>
        <v>25.14557688561197</v>
      </c>
      <c r="P497" s="5">
        <v>0</v>
      </c>
      <c r="Q497" s="5" t="s">
        <v>282</v>
      </c>
      <c r="R497" s="5">
        <v>5.6208838194211914E-2</v>
      </c>
    </row>
    <row r="498" spans="1:18" ht="28.5" customHeight="1" x14ac:dyDescent="0.25">
      <c r="A498" s="4">
        <v>4.6429660624014</v>
      </c>
      <c r="B498" s="4">
        <v>-74.077067751288993</v>
      </c>
      <c r="C498" s="5">
        <v>32</v>
      </c>
      <c r="D498" s="5">
        <v>36</v>
      </c>
      <c r="E498" s="3" t="s">
        <v>24</v>
      </c>
      <c r="F498" s="10" t="s">
        <v>1001</v>
      </c>
      <c r="G498" s="3" t="s">
        <v>1002</v>
      </c>
      <c r="H498" s="39">
        <v>2013</v>
      </c>
      <c r="I498" s="31">
        <v>6</v>
      </c>
      <c r="J498" s="11" t="s">
        <v>27</v>
      </c>
      <c r="K498" s="31"/>
      <c r="L498" s="31"/>
      <c r="M498" s="31">
        <v>80</v>
      </c>
      <c r="N498" s="5">
        <v>0</v>
      </c>
      <c r="O498" s="5">
        <v>0</v>
      </c>
      <c r="P498" s="5">
        <v>0</v>
      </c>
      <c r="Q498" s="5" t="s">
        <v>28</v>
      </c>
      <c r="R498" s="5">
        <v>5.6208838194211914E-2</v>
      </c>
    </row>
    <row r="499" spans="1:18" ht="28.5" customHeight="1" x14ac:dyDescent="0.25">
      <c r="A499" s="4">
        <v>4.7145426857888602</v>
      </c>
      <c r="B499" s="4">
        <v>-74.070467895127905</v>
      </c>
      <c r="C499" s="5">
        <v>40</v>
      </c>
      <c r="D499" s="5">
        <v>37</v>
      </c>
      <c r="E499" s="3" t="s">
        <v>13</v>
      </c>
      <c r="F499" s="6" t="s">
        <v>109</v>
      </c>
      <c r="G499" s="3" t="s">
        <v>110</v>
      </c>
      <c r="H499" s="3">
        <v>2011</v>
      </c>
      <c r="I499" s="3">
        <v>7</v>
      </c>
      <c r="J499" s="5" t="s">
        <v>16</v>
      </c>
      <c r="K499" s="3">
        <v>12</v>
      </c>
      <c r="L499" s="3">
        <v>35</v>
      </c>
      <c r="M499" s="3">
        <f>K499*L499</f>
        <v>420</v>
      </c>
      <c r="N499" s="5">
        <f>0.565555287076649*M499</f>
        <v>237.53322057219259</v>
      </c>
      <c r="O499" s="5">
        <v>0</v>
      </c>
      <c r="P499" s="5">
        <v>0</v>
      </c>
      <c r="Q499" s="5" t="s">
        <v>10</v>
      </c>
      <c r="R499" s="5">
        <v>5.6208838194211914E-2</v>
      </c>
    </row>
    <row r="500" spans="1:18" ht="28.5" customHeight="1" x14ac:dyDescent="0.25">
      <c r="A500" s="4">
        <v>4.6520390777687801</v>
      </c>
      <c r="B500" s="4">
        <v>-74.079575955878795</v>
      </c>
      <c r="C500" s="5">
        <v>33</v>
      </c>
      <c r="D500" s="5">
        <v>36</v>
      </c>
      <c r="E500" s="9" t="s">
        <v>13</v>
      </c>
      <c r="F500" s="6" t="s">
        <v>1003</v>
      </c>
      <c r="G500" s="3" t="s">
        <v>1004</v>
      </c>
      <c r="H500" s="3">
        <v>2011</v>
      </c>
      <c r="I500" s="3">
        <v>7</v>
      </c>
      <c r="J500" s="5" t="s">
        <v>151</v>
      </c>
      <c r="K500" s="3">
        <v>1000</v>
      </c>
      <c r="L500" s="3">
        <v>1</v>
      </c>
      <c r="M500" s="3">
        <f>K500*L500</f>
        <v>1000</v>
      </c>
      <c r="N500" s="5">
        <v>0</v>
      </c>
      <c r="O500" s="5">
        <v>0</v>
      </c>
      <c r="P500" s="5">
        <v>0</v>
      </c>
      <c r="Q500" s="5" t="s">
        <v>152</v>
      </c>
      <c r="R500" s="5">
        <v>5.6208838194211914E-2</v>
      </c>
    </row>
    <row r="501" spans="1:18" ht="28.5" customHeight="1" x14ac:dyDescent="0.25">
      <c r="A501" s="4">
        <v>4.7145426857888602</v>
      </c>
      <c r="B501" s="4">
        <v>-74.070467895127905</v>
      </c>
      <c r="C501" s="5">
        <v>40</v>
      </c>
      <c r="D501" s="5">
        <v>37</v>
      </c>
      <c r="E501" s="14" t="s">
        <v>13</v>
      </c>
      <c r="F501" s="10" t="s">
        <v>1005</v>
      </c>
      <c r="G501" s="3" t="s">
        <v>1006</v>
      </c>
      <c r="H501" s="39">
        <v>2012</v>
      </c>
      <c r="I501" s="11">
        <v>7</v>
      </c>
      <c r="J501" s="11" t="s">
        <v>27</v>
      </c>
      <c r="K501" s="31"/>
      <c r="L501" s="31"/>
      <c r="M501" s="12">
        <v>1596.3194444444443</v>
      </c>
      <c r="N501" s="5">
        <v>0</v>
      </c>
      <c r="O501" s="5">
        <v>0</v>
      </c>
      <c r="P501" s="5">
        <v>0</v>
      </c>
      <c r="Q501" s="5" t="s">
        <v>28</v>
      </c>
      <c r="R501" s="5">
        <v>5.6208838194211914E-2</v>
      </c>
    </row>
    <row r="502" spans="1:18" ht="28.5" customHeight="1" x14ac:dyDescent="0.25">
      <c r="A502" s="4">
        <v>4.7159705919971904</v>
      </c>
      <c r="B502" s="4">
        <v>-74.056776200351393</v>
      </c>
      <c r="C502" s="5">
        <v>41</v>
      </c>
      <c r="D502" s="5">
        <v>39</v>
      </c>
      <c r="E502" s="9" t="s">
        <v>13</v>
      </c>
      <c r="F502" s="6" t="s">
        <v>295</v>
      </c>
      <c r="G502" s="3" t="s">
        <v>296</v>
      </c>
      <c r="H502" s="3">
        <v>2011</v>
      </c>
      <c r="I502" s="3">
        <v>7</v>
      </c>
      <c r="J502" s="5" t="s">
        <v>16</v>
      </c>
      <c r="K502" s="3">
        <v>25</v>
      </c>
      <c r="L502" s="3">
        <v>30</v>
      </c>
      <c r="M502" s="3">
        <f>K502*L502</f>
        <v>750</v>
      </c>
      <c r="N502" s="5">
        <v>0</v>
      </c>
      <c r="O502" s="5">
        <f>0.392899638837687*M502</f>
        <v>294.67472912826526</v>
      </c>
      <c r="P502" s="5">
        <v>0</v>
      </c>
      <c r="Q502" s="5" t="s">
        <v>282</v>
      </c>
      <c r="R502" s="5">
        <v>5.6208838194211914E-2</v>
      </c>
    </row>
    <row r="503" spans="1:18" ht="28.5" customHeight="1" x14ac:dyDescent="0.25">
      <c r="A503" s="4">
        <v>4.59591270018971</v>
      </c>
      <c r="B503" s="4">
        <v>-74.085900387606998</v>
      </c>
      <c r="C503" s="5">
        <v>27</v>
      </c>
      <c r="D503" s="5">
        <v>35</v>
      </c>
      <c r="E503" s="3" t="s">
        <v>24</v>
      </c>
      <c r="F503" s="10" t="s">
        <v>1007</v>
      </c>
      <c r="G503" s="3" t="s">
        <v>1008</v>
      </c>
      <c r="H503" s="19">
        <v>2012</v>
      </c>
      <c r="I503" s="20">
        <v>7</v>
      </c>
      <c r="J503" s="20" t="s">
        <v>151</v>
      </c>
      <c r="K503" s="20"/>
      <c r="L503" s="20"/>
      <c r="M503" s="12">
        <v>1383.3333333333333</v>
      </c>
      <c r="N503" s="5">
        <v>0</v>
      </c>
      <c r="O503" s="5">
        <v>0</v>
      </c>
      <c r="P503" s="5">
        <v>0</v>
      </c>
      <c r="Q503" s="5" t="s">
        <v>152</v>
      </c>
      <c r="R503" s="5">
        <v>5.6208838194211914E-2</v>
      </c>
    </row>
    <row r="504" spans="1:18" ht="28.5" customHeight="1" x14ac:dyDescent="0.25">
      <c r="A504" s="4">
        <v>4.5758177395759603</v>
      </c>
      <c r="B504" s="4">
        <v>-74.088882736101695</v>
      </c>
      <c r="C504" s="5">
        <v>25</v>
      </c>
      <c r="D504" s="5">
        <v>35</v>
      </c>
      <c r="E504" s="3" t="s">
        <v>13</v>
      </c>
      <c r="F504" s="6" t="s">
        <v>125</v>
      </c>
      <c r="G504" s="3" t="s">
        <v>126</v>
      </c>
      <c r="H504" s="3">
        <v>2011</v>
      </c>
      <c r="I504" s="3">
        <v>7</v>
      </c>
      <c r="J504" s="5" t="s">
        <v>16</v>
      </c>
      <c r="K504" s="3">
        <v>15</v>
      </c>
      <c r="L504" s="3">
        <v>17</v>
      </c>
      <c r="M504" s="3">
        <f>K504*L504</f>
        <v>255</v>
      </c>
      <c r="N504" s="5">
        <f>0.565555287076649*M504</f>
        <v>144.21659820454551</v>
      </c>
      <c r="O504" s="5">
        <v>0</v>
      </c>
      <c r="P504" s="5">
        <v>0</v>
      </c>
      <c r="Q504" s="5" t="s">
        <v>10</v>
      </c>
      <c r="R504" s="5">
        <v>5.6208838194211914E-2</v>
      </c>
    </row>
    <row r="505" spans="1:18" ht="28.5" customHeight="1" x14ac:dyDescent="0.25">
      <c r="A505" s="4">
        <v>4.6343420000000002</v>
      </c>
      <c r="B505" s="4">
        <v>-74.075226999999998</v>
      </c>
      <c r="C505" s="5">
        <v>31</v>
      </c>
      <c r="D505" s="5">
        <v>37</v>
      </c>
      <c r="E505" s="3" t="s">
        <v>24</v>
      </c>
      <c r="F505" s="6" t="s">
        <v>1009</v>
      </c>
      <c r="G505" s="3" t="s">
        <v>1010</v>
      </c>
      <c r="H505" s="3">
        <v>2011</v>
      </c>
      <c r="I505" s="3">
        <v>7</v>
      </c>
      <c r="J505" s="5" t="s">
        <v>16</v>
      </c>
      <c r="K505" s="3">
        <v>22</v>
      </c>
      <c r="L505" s="3">
        <v>15</v>
      </c>
      <c r="M505" s="3">
        <f>K505*L505</f>
        <v>330</v>
      </c>
      <c r="N505" s="5">
        <v>0</v>
      </c>
      <c r="O505" s="5">
        <v>0</v>
      </c>
      <c r="P505" s="5">
        <f>0.738210935315612*M505</f>
        <v>243.60960865415197</v>
      </c>
      <c r="Q505" s="5" t="s">
        <v>17</v>
      </c>
      <c r="R505" s="5">
        <v>5.6208838194211914E-2</v>
      </c>
    </row>
    <row r="506" spans="1:18" ht="28.5" customHeight="1" x14ac:dyDescent="0.25">
      <c r="A506" s="4">
        <v>4.6222070000000004</v>
      </c>
      <c r="B506" s="4">
        <v>-74.182164</v>
      </c>
      <c r="C506" s="5">
        <v>30</v>
      </c>
      <c r="D506" s="5">
        <v>25</v>
      </c>
      <c r="E506" s="3" t="s">
        <v>13</v>
      </c>
      <c r="F506" s="6" t="s">
        <v>1011</v>
      </c>
      <c r="G506" s="3" t="s">
        <v>1012</v>
      </c>
      <c r="H506" s="14">
        <v>2011</v>
      </c>
      <c r="I506" s="3">
        <v>7</v>
      </c>
      <c r="J506" s="5" t="s">
        <v>16</v>
      </c>
      <c r="K506" s="3">
        <v>25</v>
      </c>
      <c r="L506" s="3">
        <v>15</v>
      </c>
      <c r="M506" s="3">
        <f>K506*L506</f>
        <v>375</v>
      </c>
      <c r="N506" s="5">
        <v>0</v>
      </c>
      <c r="O506" s="5">
        <v>0</v>
      </c>
      <c r="P506" s="5">
        <f>0.738210935315612*M506</f>
        <v>276.8291007433545</v>
      </c>
      <c r="Q506" s="5" t="s">
        <v>17</v>
      </c>
      <c r="R506" s="5">
        <v>5.6208838194211914E-2</v>
      </c>
    </row>
    <row r="507" spans="1:18" ht="28.5" customHeight="1" x14ac:dyDescent="0.25">
      <c r="A507" s="4">
        <v>4.6078472222222215</v>
      </c>
      <c r="B507" s="4">
        <v>-74.118236111111102</v>
      </c>
      <c r="C507" s="5">
        <v>29</v>
      </c>
      <c r="D507" s="5">
        <v>32</v>
      </c>
      <c r="E507" s="3" t="s">
        <v>13</v>
      </c>
      <c r="F507" s="6" t="s">
        <v>1013</v>
      </c>
      <c r="G507" s="3" t="s">
        <v>1014</v>
      </c>
      <c r="H507" s="3">
        <v>2011</v>
      </c>
      <c r="I507" s="3">
        <v>7</v>
      </c>
      <c r="J507" s="5" t="s">
        <v>151</v>
      </c>
      <c r="K507" s="3">
        <v>1000</v>
      </c>
      <c r="L507" s="3">
        <v>1</v>
      </c>
      <c r="M507" s="3">
        <f>K507*L507</f>
        <v>1000</v>
      </c>
      <c r="N507" s="5">
        <v>0</v>
      </c>
      <c r="O507" s="5">
        <v>0</v>
      </c>
      <c r="P507" s="5">
        <v>0</v>
      </c>
      <c r="Q507" s="5" t="s">
        <v>152</v>
      </c>
      <c r="R507" s="5">
        <v>5.6208838194211914E-2</v>
      </c>
    </row>
    <row r="508" spans="1:18" ht="28.5" customHeight="1" x14ac:dyDescent="0.25">
      <c r="A508" s="4">
        <v>4.6128080000000002</v>
      </c>
      <c r="B508" s="4">
        <v>-74.139563999999993</v>
      </c>
      <c r="C508" s="5">
        <v>29</v>
      </c>
      <c r="D508" s="5">
        <v>29</v>
      </c>
      <c r="E508" s="9" t="s">
        <v>13</v>
      </c>
      <c r="F508" s="22" t="s">
        <v>1118</v>
      </c>
      <c r="G508" s="3" t="s">
        <v>1119</v>
      </c>
      <c r="H508" s="14">
        <v>2011</v>
      </c>
      <c r="I508" s="3">
        <v>2</v>
      </c>
      <c r="J508" s="14" t="s">
        <v>16</v>
      </c>
      <c r="K508" s="14">
        <v>20</v>
      </c>
      <c r="L508" s="14">
        <v>3</v>
      </c>
      <c r="M508" s="14">
        <f>K508*L508</f>
        <v>60</v>
      </c>
      <c r="N508" s="14">
        <v>0</v>
      </c>
      <c r="O508" s="5">
        <f>0.392899638837687*M508</f>
        <v>23.573978330261223</v>
      </c>
      <c r="P508" s="14">
        <v>0</v>
      </c>
      <c r="Q508" s="5" t="s">
        <v>282</v>
      </c>
      <c r="R508" s="5">
        <v>5.6208838194211914E-2</v>
      </c>
    </row>
    <row r="509" spans="1:18" ht="28.5" customHeight="1" x14ac:dyDescent="0.25">
      <c r="A509" s="4">
        <v>4.6807677519162301</v>
      </c>
      <c r="B509" s="4">
        <v>-74.093926118945305</v>
      </c>
      <c r="C509" s="5">
        <v>37</v>
      </c>
      <c r="D509" s="5">
        <v>35</v>
      </c>
      <c r="E509" s="3" t="s">
        <v>13</v>
      </c>
      <c r="F509" s="10" t="s">
        <v>1015</v>
      </c>
      <c r="G509" s="3" t="s">
        <v>1016</v>
      </c>
      <c r="H509" s="11">
        <v>2010</v>
      </c>
      <c r="I509" s="11">
        <v>2</v>
      </c>
      <c r="J509" s="11" t="s">
        <v>16</v>
      </c>
      <c r="K509" s="11"/>
      <c r="L509" s="11"/>
      <c r="M509" s="12">
        <v>295</v>
      </c>
      <c r="N509" s="5">
        <v>0</v>
      </c>
      <c r="O509" s="5">
        <v>0</v>
      </c>
      <c r="P509" s="5">
        <v>0</v>
      </c>
      <c r="Q509" s="5" t="s">
        <v>23</v>
      </c>
      <c r="R509" s="5">
        <v>5.6208838194211914E-2</v>
      </c>
    </row>
    <row r="510" spans="1:18" ht="28.5" customHeight="1" x14ac:dyDescent="0.25">
      <c r="A510" s="4">
        <v>4.6710916666666673</v>
      </c>
      <c r="B510" s="4">
        <v>-74.100447222222215</v>
      </c>
      <c r="C510" s="5">
        <v>36</v>
      </c>
      <c r="D510" s="5">
        <v>34</v>
      </c>
      <c r="E510" s="9" t="s">
        <v>13</v>
      </c>
      <c r="F510" s="6" t="s">
        <v>1017</v>
      </c>
      <c r="G510" s="3" t="s">
        <v>1018</v>
      </c>
      <c r="H510" s="3">
        <v>2011</v>
      </c>
      <c r="I510" s="3">
        <v>6</v>
      </c>
      <c r="J510" s="5" t="s">
        <v>16</v>
      </c>
      <c r="K510" s="3">
        <v>25</v>
      </c>
      <c r="L510" s="3">
        <v>4</v>
      </c>
      <c r="M510" s="3">
        <f>K510*L510</f>
        <v>100</v>
      </c>
      <c r="N510" s="5">
        <v>0</v>
      </c>
      <c r="O510" s="5">
        <v>0</v>
      </c>
      <c r="P510" s="5">
        <v>0</v>
      </c>
      <c r="Q510" s="5" t="s">
        <v>23</v>
      </c>
      <c r="R510" s="5">
        <v>5.6208838194211914E-2</v>
      </c>
    </row>
    <row r="511" spans="1:18" ht="28.5" customHeight="1" x14ac:dyDescent="0.25">
      <c r="A511" s="4">
        <v>4.6264279999999998</v>
      </c>
      <c r="B511" s="4">
        <v>-74.112941000000006</v>
      </c>
      <c r="C511" s="5">
        <v>31</v>
      </c>
      <c r="D511" s="5">
        <v>32</v>
      </c>
      <c r="E511" s="9" t="s">
        <v>13</v>
      </c>
      <c r="F511" s="10" t="s">
        <v>1019</v>
      </c>
      <c r="G511" s="3" t="s">
        <v>1020</v>
      </c>
      <c r="H511" s="11">
        <v>2006</v>
      </c>
      <c r="I511" s="11">
        <v>7</v>
      </c>
      <c r="J511" s="11" t="s">
        <v>16</v>
      </c>
      <c r="K511" s="11"/>
      <c r="L511" s="11"/>
      <c r="M511" s="12">
        <v>728.72969187679973</v>
      </c>
      <c r="N511" s="5">
        <v>0</v>
      </c>
      <c r="O511" s="5">
        <v>0</v>
      </c>
      <c r="P511" s="5">
        <v>0</v>
      </c>
      <c r="Q511" s="5" t="s">
        <v>23</v>
      </c>
      <c r="R511" s="5">
        <v>5.6208838194211914E-2</v>
      </c>
    </row>
    <row r="512" spans="1:18" ht="28.5" customHeight="1" x14ac:dyDescent="0.25">
      <c r="A512" s="4">
        <v>4.7564109999999999</v>
      </c>
      <c r="B512" s="4">
        <v>-74.102153000000001</v>
      </c>
      <c r="C512" s="5">
        <v>45</v>
      </c>
      <c r="D512" s="5">
        <v>34</v>
      </c>
      <c r="E512" s="14" t="s">
        <v>13</v>
      </c>
      <c r="F512" s="22" t="s">
        <v>1021</v>
      </c>
      <c r="G512" s="3" t="s">
        <v>1022</v>
      </c>
      <c r="H512" s="3">
        <v>2013</v>
      </c>
      <c r="I512" s="11">
        <v>7</v>
      </c>
      <c r="J512" s="14" t="s">
        <v>16</v>
      </c>
      <c r="K512" s="14">
        <v>20</v>
      </c>
      <c r="L512" s="14"/>
      <c r="M512" s="12">
        <v>728.72969187679973</v>
      </c>
      <c r="N512" s="14">
        <v>0</v>
      </c>
      <c r="O512" s="14">
        <v>0</v>
      </c>
      <c r="P512" s="14">
        <v>0</v>
      </c>
      <c r="Q512" s="5" t="s">
        <v>23</v>
      </c>
      <c r="R512" s="5">
        <v>5.6208838194211914E-2</v>
      </c>
    </row>
    <row r="513" spans="1:18" ht="28.5" customHeight="1" x14ac:dyDescent="0.25">
      <c r="A513" s="4">
        <v>4.675052</v>
      </c>
      <c r="B513" s="4">
        <v>-74.056393999999997</v>
      </c>
      <c r="C513" s="5">
        <v>36</v>
      </c>
      <c r="D513" s="5">
        <v>39</v>
      </c>
      <c r="E513" s="3" t="s">
        <v>24</v>
      </c>
      <c r="F513" s="6" t="s">
        <v>297</v>
      </c>
      <c r="G513" s="3" t="s">
        <v>298</v>
      </c>
      <c r="H513" s="3">
        <v>2011</v>
      </c>
      <c r="I513" s="3">
        <v>7</v>
      </c>
      <c r="J513" s="5" t="s">
        <v>16</v>
      </c>
      <c r="K513" s="3">
        <v>20</v>
      </c>
      <c r="L513" s="3">
        <v>12</v>
      </c>
      <c r="M513" s="3">
        <f>K513*L513</f>
        <v>240</v>
      </c>
      <c r="N513" s="5">
        <v>0</v>
      </c>
      <c r="O513" s="5">
        <f>0.392899638837687*M513</f>
        <v>94.295913321044893</v>
      </c>
      <c r="P513" s="5">
        <v>0</v>
      </c>
      <c r="Q513" s="5" t="s">
        <v>282</v>
      </c>
      <c r="R513" s="5">
        <v>5.6208838194211914E-2</v>
      </c>
    </row>
    <row r="514" spans="1:18" ht="28.5" customHeight="1" x14ac:dyDescent="0.25">
      <c r="A514" s="4">
        <v>4.6319027777777784</v>
      </c>
      <c r="B514" s="4">
        <v>-74.082836111111106</v>
      </c>
      <c r="C514" s="5">
        <v>31</v>
      </c>
      <c r="D514" s="5">
        <v>36</v>
      </c>
      <c r="E514" s="3" t="s">
        <v>13</v>
      </c>
      <c r="F514" s="10" t="s">
        <v>1023</v>
      </c>
      <c r="G514" s="3" t="s">
        <v>1024</v>
      </c>
      <c r="H514" s="11">
        <v>2008</v>
      </c>
      <c r="I514" s="11">
        <v>7</v>
      </c>
      <c r="J514" s="11" t="s">
        <v>151</v>
      </c>
      <c r="K514" s="11"/>
      <c r="L514" s="11"/>
      <c r="M514" s="12">
        <v>1383.3333333333333</v>
      </c>
      <c r="N514" s="5">
        <v>0</v>
      </c>
      <c r="O514" s="5">
        <v>0</v>
      </c>
      <c r="P514" s="5">
        <v>0</v>
      </c>
      <c r="Q514" s="5" t="s">
        <v>152</v>
      </c>
      <c r="R514" s="5">
        <v>5.6208838194211914E-2</v>
      </c>
    </row>
    <row r="515" spans="1:18" ht="28.5" customHeight="1" x14ac:dyDescent="0.25">
      <c r="A515" s="4">
        <v>4.7089583333333334</v>
      </c>
      <c r="B515" s="4">
        <v>-74.030316666666664</v>
      </c>
      <c r="C515" s="5">
        <v>40</v>
      </c>
      <c r="D515" s="5">
        <v>42</v>
      </c>
      <c r="E515" s="3" t="s">
        <v>13</v>
      </c>
      <c r="F515" s="10" t="s">
        <v>1025</v>
      </c>
      <c r="G515" s="3" t="s">
        <v>1026</v>
      </c>
      <c r="H515" s="3">
        <v>2009</v>
      </c>
      <c r="I515" s="11">
        <v>7</v>
      </c>
      <c r="J515" s="11" t="s">
        <v>27</v>
      </c>
      <c r="K515" s="25"/>
      <c r="L515" s="25"/>
      <c r="M515" s="12">
        <v>1596.3194444444443</v>
      </c>
      <c r="N515" s="5">
        <v>0</v>
      </c>
      <c r="O515" s="5">
        <v>0</v>
      </c>
      <c r="P515" s="5">
        <v>0</v>
      </c>
      <c r="Q515" s="5" t="s">
        <v>28</v>
      </c>
      <c r="R515" s="5">
        <v>5.6208838194211914E-2</v>
      </c>
    </row>
    <row r="516" spans="1:18" ht="28.5" customHeight="1" x14ac:dyDescent="0.25">
      <c r="A516" s="4">
        <v>4.6516999999999999</v>
      </c>
      <c r="B516" s="4">
        <v>-74.054561111111113</v>
      </c>
      <c r="C516" s="5">
        <v>33</v>
      </c>
      <c r="D516" s="5">
        <v>39</v>
      </c>
      <c r="E516" s="3" t="s">
        <v>24</v>
      </c>
      <c r="F516" s="6" t="s">
        <v>1027</v>
      </c>
      <c r="G516" s="3" t="s">
        <v>1028</v>
      </c>
      <c r="H516" s="3">
        <v>2011</v>
      </c>
      <c r="I516" s="3">
        <v>7</v>
      </c>
      <c r="J516" s="5" t="s">
        <v>16</v>
      </c>
      <c r="K516" s="3">
        <v>15</v>
      </c>
      <c r="L516" s="3">
        <v>10</v>
      </c>
      <c r="M516" s="3">
        <f t="shared" ref="M516:M522" si="13">K516*L516</f>
        <v>150</v>
      </c>
      <c r="N516" s="5">
        <v>0</v>
      </c>
      <c r="O516" s="5">
        <v>0</v>
      </c>
      <c r="P516" s="5">
        <v>0</v>
      </c>
      <c r="Q516" s="5" t="s">
        <v>23</v>
      </c>
      <c r="R516" s="5">
        <v>5.6208838194211914E-2</v>
      </c>
    </row>
    <row r="517" spans="1:18" ht="28.5" customHeight="1" x14ac:dyDescent="0.25">
      <c r="A517" s="4">
        <v>4.555199</v>
      </c>
      <c r="B517" s="4">
        <v>-74.107462999999996</v>
      </c>
      <c r="C517" s="5">
        <v>23</v>
      </c>
      <c r="D517" s="5">
        <v>33</v>
      </c>
      <c r="E517" s="3" t="s">
        <v>24</v>
      </c>
      <c r="F517" s="6" t="s">
        <v>1029</v>
      </c>
      <c r="G517" s="3" t="s">
        <v>1030</v>
      </c>
      <c r="H517" s="3">
        <v>2013</v>
      </c>
      <c r="I517" s="3">
        <v>7</v>
      </c>
      <c r="J517" s="5" t="s">
        <v>16</v>
      </c>
      <c r="K517" s="3">
        <v>25</v>
      </c>
      <c r="L517" s="3">
        <v>20</v>
      </c>
      <c r="M517" s="3">
        <f t="shared" si="13"/>
        <v>500</v>
      </c>
      <c r="N517" s="5">
        <v>0</v>
      </c>
      <c r="O517" s="5">
        <v>0</v>
      </c>
      <c r="P517" s="5">
        <f>0.738210935315612*M517</f>
        <v>369.105467657806</v>
      </c>
      <c r="Q517" s="5" t="s">
        <v>17</v>
      </c>
      <c r="R517" s="5">
        <v>5.6208838194211914E-2</v>
      </c>
    </row>
    <row r="518" spans="1:18" ht="28.5" customHeight="1" x14ac:dyDescent="0.25">
      <c r="A518" s="4">
        <v>4.6516999999999999</v>
      </c>
      <c r="B518" s="4">
        <v>-74.054561111111113</v>
      </c>
      <c r="C518" s="5">
        <v>33</v>
      </c>
      <c r="D518" s="5">
        <v>39</v>
      </c>
      <c r="E518" s="3" t="s">
        <v>24</v>
      </c>
      <c r="F518" s="6" t="s">
        <v>1031</v>
      </c>
      <c r="G518" s="3" t="s">
        <v>1032</v>
      </c>
      <c r="H518" s="3">
        <v>2011</v>
      </c>
      <c r="I518" s="3">
        <v>7</v>
      </c>
      <c r="J518" s="5" t="s">
        <v>16</v>
      </c>
      <c r="K518" s="3">
        <v>20</v>
      </c>
      <c r="L518" s="3">
        <v>11</v>
      </c>
      <c r="M518" s="3">
        <f t="shared" si="13"/>
        <v>220</v>
      </c>
      <c r="N518" s="5">
        <v>0</v>
      </c>
      <c r="O518" s="5">
        <v>0</v>
      </c>
      <c r="P518" s="5">
        <v>0</v>
      </c>
      <c r="Q518" s="5" t="s">
        <v>23</v>
      </c>
      <c r="R518" s="5">
        <v>5.6208838194211914E-2</v>
      </c>
    </row>
    <row r="519" spans="1:18" ht="28.5" customHeight="1" x14ac:dyDescent="0.25">
      <c r="A519" s="4">
        <v>4.5490138888888891</v>
      </c>
      <c r="B519" s="4">
        <v>-74.109099999999998</v>
      </c>
      <c r="C519" s="5">
        <v>22</v>
      </c>
      <c r="D519" s="5">
        <v>33</v>
      </c>
      <c r="E519" s="3" t="s">
        <v>24</v>
      </c>
      <c r="F519" s="6" t="s">
        <v>1033</v>
      </c>
      <c r="G519" s="3" t="s">
        <v>1034</v>
      </c>
      <c r="H519" s="3">
        <v>2013</v>
      </c>
      <c r="I519" s="3">
        <v>7</v>
      </c>
      <c r="J519" s="5" t="s">
        <v>16</v>
      </c>
      <c r="K519" s="3">
        <v>12</v>
      </c>
      <c r="L519" s="3">
        <v>20</v>
      </c>
      <c r="M519" s="3">
        <f t="shared" si="13"/>
        <v>240</v>
      </c>
      <c r="N519" s="5">
        <v>0</v>
      </c>
      <c r="O519" s="5">
        <v>0</v>
      </c>
      <c r="P519" s="5">
        <v>0</v>
      </c>
      <c r="Q519" s="5" t="s">
        <v>23</v>
      </c>
      <c r="R519" s="5">
        <v>5.6208838194211914E-2</v>
      </c>
    </row>
    <row r="520" spans="1:18" ht="28.5" customHeight="1" x14ac:dyDescent="0.25">
      <c r="A520" s="4">
        <v>4.6982169999999996</v>
      </c>
      <c r="B520" s="4">
        <v>-74.093818999999996</v>
      </c>
      <c r="C520" s="5">
        <v>39</v>
      </c>
      <c r="D520" s="5">
        <v>35</v>
      </c>
      <c r="E520" s="3" t="s">
        <v>24</v>
      </c>
      <c r="F520" s="6" t="s">
        <v>1035</v>
      </c>
      <c r="G520" s="3" t="s">
        <v>1036</v>
      </c>
      <c r="H520" s="3">
        <v>2011</v>
      </c>
      <c r="I520" s="3">
        <v>7</v>
      </c>
      <c r="J520" s="5" t="s">
        <v>16</v>
      </c>
      <c r="K520" s="3">
        <v>20</v>
      </c>
      <c r="L520" s="3">
        <v>20</v>
      </c>
      <c r="M520" s="3">
        <f t="shared" si="13"/>
        <v>400</v>
      </c>
      <c r="N520" s="5">
        <v>0</v>
      </c>
      <c r="O520" s="5">
        <v>0</v>
      </c>
      <c r="P520" s="5">
        <v>0</v>
      </c>
      <c r="Q520" s="5" t="s">
        <v>23</v>
      </c>
      <c r="R520" s="5">
        <v>5.6208838194211914E-2</v>
      </c>
    </row>
    <row r="521" spans="1:18" ht="28.5" customHeight="1" x14ac:dyDescent="0.25">
      <c r="A521" s="4">
        <v>4.6340907214724298</v>
      </c>
      <c r="B521" s="4">
        <v>-74.169822229229894</v>
      </c>
      <c r="C521" s="5">
        <v>31</v>
      </c>
      <c r="D521" s="5">
        <v>26</v>
      </c>
      <c r="E521" s="3" t="s">
        <v>24</v>
      </c>
      <c r="F521" s="6" t="s">
        <v>1037</v>
      </c>
      <c r="G521" s="3" t="s">
        <v>1038</v>
      </c>
      <c r="H521" s="3">
        <v>2011</v>
      </c>
      <c r="I521" s="3">
        <v>7</v>
      </c>
      <c r="J521" s="5" t="s">
        <v>16</v>
      </c>
      <c r="K521" s="3">
        <v>17</v>
      </c>
      <c r="L521" s="3">
        <v>40</v>
      </c>
      <c r="M521" s="3">
        <f t="shared" si="13"/>
        <v>680</v>
      </c>
      <c r="N521" s="5">
        <v>0</v>
      </c>
      <c r="O521" s="5">
        <v>0</v>
      </c>
      <c r="P521" s="5">
        <f>0.738210935315612*M521</f>
        <v>501.98343601461613</v>
      </c>
      <c r="Q521" s="5" t="s">
        <v>17</v>
      </c>
      <c r="R521" s="5">
        <v>5.6208838194211914E-2</v>
      </c>
    </row>
    <row r="522" spans="1:18" ht="28.5" customHeight="1" x14ac:dyDescent="0.25">
      <c r="A522" s="4">
        <v>4.7282979999999997</v>
      </c>
      <c r="B522" s="4">
        <v>-74.100825</v>
      </c>
      <c r="C522" s="5">
        <v>42</v>
      </c>
      <c r="D522" s="5">
        <v>34</v>
      </c>
      <c r="E522" s="3" t="s">
        <v>24</v>
      </c>
      <c r="F522" s="6" t="s">
        <v>1620</v>
      </c>
      <c r="G522" s="3" t="s">
        <v>1039</v>
      </c>
      <c r="H522" s="3">
        <v>2011</v>
      </c>
      <c r="I522" s="3">
        <v>7</v>
      </c>
      <c r="J522" s="5" t="s">
        <v>151</v>
      </c>
      <c r="K522" s="3">
        <v>1000</v>
      </c>
      <c r="L522" s="3">
        <v>4</v>
      </c>
      <c r="M522" s="3">
        <f t="shared" si="13"/>
        <v>4000</v>
      </c>
      <c r="N522" s="5">
        <v>0</v>
      </c>
      <c r="O522" s="5">
        <v>0</v>
      </c>
      <c r="P522" s="5">
        <v>0</v>
      </c>
      <c r="Q522" s="5" t="s">
        <v>152</v>
      </c>
      <c r="R522" s="5">
        <v>5.6208838194211914E-2</v>
      </c>
    </row>
    <row r="523" spans="1:18" ht="28.5" customHeight="1" x14ac:dyDescent="0.25">
      <c r="A523" s="4">
        <v>4.7501777777777781</v>
      </c>
      <c r="B523" s="4">
        <v>-74.094066666666663</v>
      </c>
      <c r="C523" s="5">
        <v>44</v>
      </c>
      <c r="D523" s="5">
        <v>35</v>
      </c>
      <c r="E523" s="14" t="s">
        <v>13</v>
      </c>
      <c r="F523" s="10" t="s">
        <v>1620</v>
      </c>
      <c r="G523" s="3" t="s">
        <v>1042</v>
      </c>
      <c r="H523" s="3">
        <v>2009</v>
      </c>
      <c r="I523" s="11">
        <v>7</v>
      </c>
      <c r="J523" s="25" t="s">
        <v>151</v>
      </c>
      <c r="K523" s="25"/>
      <c r="L523" s="25"/>
      <c r="M523" s="12">
        <v>1383.3333333333333</v>
      </c>
      <c r="N523" s="5">
        <v>0</v>
      </c>
      <c r="O523" s="5">
        <v>0</v>
      </c>
      <c r="P523" s="5">
        <v>0</v>
      </c>
      <c r="Q523" s="5" t="s">
        <v>152</v>
      </c>
      <c r="R523" s="5">
        <v>5.6208838194211914E-2</v>
      </c>
    </row>
    <row r="524" spans="1:18" ht="28.5" customHeight="1" x14ac:dyDescent="0.25">
      <c r="A524" s="4">
        <v>4.6649677523471498</v>
      </c>
      <c r="B524" s="4">
        <v>-74.077540647616203</v>
      </c>
      <c r="C524" s="5">
        <v>35</v>
      </c>
      <c r="D524" s="5">
        <v>36</v>
      </c>
      <c r="E524" s="3" t="s">
        <v>24</v>
      </c>
      <c r="F524" s="6" t="s">
        <v>299</v>
      </c>
      <c r="G524" s="3" t="s">
        <v>300</v>
      </c>
      <c r="H524" s="3">
        <v>2013</v>
      </c>
      <c r="I524" s="3">
        <v>6</v>
      </c>
      <c r="J524" s="5" t="s">
        <v>16</v>
      </c>
      <c r="K524" s="3">
        <v>25</v>
      </c>
      <c r="L524" s="3">
        <v>35</v>
      </c>
      <c r="M524" s="3">
        <f>K524*L524</f>
        <v>875</v>
      </c>
      <c r="N524" s="5">
        <v>0</v>
      </c>
      <c r="O524" s="5">
        <f>0.392899638837687*M524</f>
        <v>343.78718398297616</v>
      </c>
      <c r="P524" s="5">
        <v>0</v>
      </c>
      <c r="Q524" s="5" t="s">
        <v>282</v>
      </c>
      <c r="R524" s="5">
        <v>5.6208838194211914E-2</v>
      </c>
    </row>
    <row r="525" spans="1:18" ht="28.5" customHeight="1" x14ac:dyDescent="0.25">
      <c r="A525" s="4">
        <v>4.7022659999999998</v>
      </c>
      <c r="B525" s="4">
        <v>-74.133571000000003</v>
      </c>
      <c r="C525" s="5">
        <v>39</v>
      </c>
      <c r="D525" s="5">
        <v>30</v>
      </c>
      <c r="E525" s="3" t="s">
        <v>13</v>
      </c>
      <c r="F525" s="6" t="s">
        <v>1043</v>
      </c>
      <c r="G525" s="3" t="s">
        <v>1044</v>
      </c>
      <c r="H525" s="3">
        <v>2011</v>
      </c>
      <c r="I525" s="3">
        <v>7</v>
      </c>
      <c r="J525" s="5" t="s">
        <v>16</v>
      </c>
      <c r="K525" s="3">
        <v>20</v>
      </c>
      <c r="L525" s="3">
        <v>20</v>
      </c>
      <c r="M525" s="3">
        <f>K525*L525</f>
        <v>400</v>
      </c>
      <c r="N525" s="5">
        <v>0</v>
      </c>
      <c r="O525" s="5">
        <v>0</v>
      </c>
      <c r="P525" s="5">
        <v>0</v>
      </c>
      <c r="Q525" s="5" t="s">
        <v>23</v>
      </c>
      <c r="R525" s="5">
        <v>5.6208838194211914E-2</v>
      </c>
    </row>
    <row r="526" spans="1:18" ht="28.5" customHeight="1" x14ac:dyDescent="0.25">
      <c r="A526" s="4">
        <v>4.7097592163322997</v>
      </c>
      <c r="B526" s="4">
        <v>-74.102929107415207</v>
      </c>
      <c r="C526" s="5">
        <v>40</v>
      </c>
      <c r="D526" s="5">
        <v>34</v>
      </c>
      <c r="E526" s="3" t="s">
        <v>20</v>
      </c>
      <c r="F526" s="6" t="s">
        <v>33</v>
      </c>
      <c r="G526" s="3" t="s">
        <v>34</v>
      </c>
      <c r="H526" s="3">
        <v>2011</v>
      </c>
      <c r="I526" s="3">
        <v>7</v>
      </c>
      <c r="J526" s="5" t="s">
        <v>16</v>
      </c>
      <c r="K526" s="3">
        <v>20</v>
      </c>
      <c r="L526" s="3">
        <v>90</v>
      </c>
      <c r="M526" s="3">
        <f>K526*L526</f>
        <v>1800</v>
      </c>
      <c r="N526" s="5">
        <f>0.565555287076649*M526</f>
        <v>1017.9995167379683</v>
      </c>
      <c r="O526" s="5">
        <v>0</v>
      </c>
      <c r="P526" s="5">
        <v>0</v>
      </c>
      <c r="Q526" s="5" t="s">
        <v>10</v>
      </c>
      <c r="R526" s="5">
        <v>5.6208838194211914E-2</v>
      </c>
    </row>
    <row r="527" spans="1:18" ht="28.5" customHeight="1" x14ac:dyDescent="0.25">
      <c r="A527" s="4">
        <v>4.6749472222222224</v>
      </c>
      <c r="B527" s="4">
        <v>-74.142294444444445</v>
      </c>
      <c r="C527" s="5">
        <v>36</v>
      </c>
      <c r="D527" s="5">
        <v>29</v>
      </c>
      <c r="E527" s="3" t="s">
        <v>20</v>
      </c>
      <c r="F527" s="6" t="s">
        <v>49</v>
      </c>
      <c r="G527" s="3" t="s">
        <v>50</v>
      </c>
      <c r="H527" s="3">
        <v>2011</v>
      </c>
      <c r="I527" s="3">
        <v>7</v>
      </c>
      <c r="J527" s="5" t="s">
        <v>16</v>
      </c>
      <c r="K527" s="3">
        <v>20</v>
      </c>
      <c r="L527" s="3">
        <v>50</v>
      </c>
      <c r="M527" s="3">
        <f>K527*L527</f>
        <v>1000</v>
      </c>
      <c r="N527" s="5">
        <f>0.565555287076649*M527</f>
        <v>565.55528707664905</v>
      </c>
      <c r="O527" s="5">
        <v>0</v>
      </c>
      <c r="P527" s="5">
        <v>0</v>
      </c>
      <c r="Q527" s="5" t="s">
        <v>10</v>
      </c>
      <c r="R527" s="5">
        <v>5.6208838194211914E-2</v>
      </c>
    </row>
    <row r="528" spans="1:18" ht="28.5" customHeight="1" x14ac:dyDescent="0.25">
      <c r="A528" s="4">
        <v>4.6669792929853298</v>
      </c>
      <c r="B528" s="4">
        <v>-74.074786200442702</v>
      </c>
      <c r="C528" s="5">
        <v>35</v>
      </c>
      <c r="D528" s="5">
        <v>37</v>
      </c>
      <c r="E528" s="9" t="s">
        <v>13</v>
      </c>
      <c r="F528" s="10" t="s">
        <v>1045</v>
      </c>
      <c r="G528" s="3" t="s">
        <v>1046</v>
      </c>
      <c r="H528" s="19">
        <v>2011</v>
      </c>
      <c r="I528" s="11">
        <v>7</v>
      </c>
      <c r="J528" s="11" t="s">
        <v>27</v>
      </c>
      <c r="K528" s="20"/>
      <c r="L528" s="20"/>
      <c r="M528" s="12">
        <v>1596.3194444444443</v>
      </c>
      <c r="N528" s="5">
        <v>0</v>
      </c>
      <c r="O528" s="5">
        <v>0</v>
      </c>
      <c r="P528" s="5">
        <v>0</v>
      </c>
      <c r="Q528" s="5" t="s">
        <v>28</v>
      </c>
      <c r="R528" s="5">
        <v>5.6208838194211914E-2</v>
      </c>
    </row>
    <row r="529" spans="1:18" ht="28.5" customHeight="1" x14ac:dyDescent="0.25">
      <c r="A529" s="4">
        <v>4.6705156048512997</v>
      </c>
      <c r="B529" s="4">
        <v>-74.0816557026982</v>
      </c>
      <c r="C529" s="5">
        <v>36</v>
      </c>
      <c r="D529" s="5">
        <v>36</v>
      </c>
      <c r="E529" s="3" t="s">
        <v>13</v>
      </c>
      <c r="F529" s="6" t="s">
        <v>1161</v>
      </c>
      <c r="G529" s="3" t="s">
        <v>1162</v>
      </c>
      <c r="H529" s="3">
        <v>2013</v>
      </c>
      <c r="I529" s="3">
        <v>7</v>
      </c>
      <c r="J529" s="5" t="s">
        <v>16</v>
      </c>
      <c r="K529" s="3">
        <v>25</v>
      </c>
      <c r="L529" s="3">
        <v>100</v>
      </c>
      <c r="M529" s="3">
        <f>K529*L529</f>
        <v>2500</v>
      </c>
      <c r="N529" s="5">
        <v>0</v>
      </c>
      <c r="O529" s="5">
        <f>0.392899638837687*M529</f>
        <v>982.24909709421752</v>
      </c>
      <c r="P529" s="5">
        <v>0</v>
      </c>
      <c r="Q529" s="5" t="s">
        <v>282</v>
      </c>
      <c r="R529" s="5">
        <v>5.6208838194211914E-2</v>
      </c>
    </row>
    <row r="530" spans="1:18" ht="28.5" customHeight="1" x14ac:dyDescent="0.25">
      <c r="A530" s="4">
        <v>4.6705156048512997</v>
      </c>
      <c r="B530" s="4">
        <v>-74.0816557026982</v>
      </c>
      <c r="C530" s="5">
        <v>36</v>
      </c>
      <c r="D530" s="5">
        <v>36</v>
      </c>
      <c r="E530" s="3" t="s">
        <v>13</v>
      </c>
      <c r="F530" s="10" t="s">
        <v>1047</v>
      </c>
      <c r="G530" s="3" t="s">
        <v>1048</v>
      </c>
      <c r="H530" s="18">
        <v>2012</v>
      </c>
      <c r="I530" s="11">
        <v>7</v>
      </c>
      <c r="J530" s="11" t="s">
        <v>27</v>
      </c>
      <c r="K530" s="20"/>
      <c r="L530" s="20"/>
      <c r="M530" s="20">
        <f>70*4</f>
        <v>280</v>
      </c>
      <c r="N530" s="5">
        <v>0</v>
      </c>
      <c r="O530" s="5">
        <v>0</v>
      </c>
      <c r="P530" s="5">
        <v>0</v>
      </c>
      <c r="Q530" s="5" t="s">
        <v>28</v>
      </c>
      <c r="R530" s="5">
        <v>5.6208838194211914E-2</v>
      </c>
    </row>
    <row r="531" spans="1:18" ht="28.5" customHeight="1" x14ac:dyDescent="0.25">
      <c r="A531" s="4">
        <v>4.669702</v>
      </c>
      <c r="B531" s="4">
        <v>-74.082746999999998</v>
      </c>
      <c r="C531" s="5">
        <v>35</v>
      </c>
      <c r="D531" s="5">
        <v>36</v>
      </c>
      <c r="E531" s="8" t="s">
        <v>13</v>
      </c>
      <c r="F531" s="10" t="s">
        <v>1621</v>
      </c>
      <c r="G531" s="3" t="s">
        <v>1049</v>
      </c>
      <c r="H531" s="9">
        <v>2011</v>
      </c>
      <c r="I531" s="11">
        <v>7</v>
      </c>
      <c r="J531" s="8" t="s">
        <v>16</v>
      </c>
      <c r="K531" s="8"/>
      <c r="L531" s="8"/>
      <c r="M531" s="12">
        <v>728.72969187679973</v>
      </c>
      <c r="N531" s="5">
        <v>0</v>
      </c>
      <c r="O531" s="5">
        <v>0</v>
      </c>
      <c r="P531" s="5">
        <v>0</v>
      </c>
      <c r="Q531" s="5" t="s">
        <v>23</v>
      </c>
      <c r="R531" s="5">
        <v>5.6208838194211914E-2</v>
      </c>
    </row>
    <row r="532" spans="1:18" ht="28.5" customHeight="1" x14ac:dyDescent="0.25">
      <c r="A532" s="4">
        <v>4.7147620135536901</v>
      </c>
      <c r="B532" s="4">
        <v>-74.069906633073401</v>
      </c>
      <c r="C532" s="5">
        <v>40</v>
      </c>
      <c r="D532" s="5">
        <v>37</v>
      </c>
      <c r="E532" s="3" t="s">
        <v>24</v>
      </c>
      <c r="F532" s="10" t="s">
        <v>1052</v>
      </c>
      <c r="G532" s="3" t="s">
        <v>1053</v>
      </c>
      <c r="H532" s="11">
        <v>2010</v>
      </c>
      <c r="I532" s="11">
        <v>7</v>
      </c>
      <c r="J532" s="11" t="s">
        <v>16</v>
      </c>
      <c r="K532" s="11"/>
      <c r="L532" s="11"/>
      <c r="M532" s="12">
        <v>728.72969187679973</v>
      </c>
      <c r="N532" s="5">
        <v>0</v>
      </c>
      <c r="O532" s="5">
        <v>0</v>
      </c>
      <c r="P532" s="5">
        <v>0</v>
      </c>
      <c r="Q532" s="5" t="s">
        <v>23</v>
      </c>
      <c r="R532" s="5">
        <v>5.6208838194211914E-2</v>
      </c>
    </row>
    <row r="533" spans="1:18" ht="28.5" customHeight="1" x14ac:dyDescent="0.25">
      <c r="A533" s="4">
        <v>4.7087476121623197</v>
      </c>
      <c r="B533" s="4">
        <v>-74.122458633285405</v>
      </c>
      <c r="C533" s="5">
        <v>40</v>
      </c>
      <c r="D533" s="5">
        <v>31</v>
      </c>
      <c r="E533" s="8" t="s">
        <v>13</v>
      </c>
      <c r="F533" s="10" t="s">
        <v>1054</v>
      </c>
      <c r="G533" s="3" t="s">
        <v>1055</v>
      </c>
      <c r="H533" s="3">
        <v>2010</v>
      </c>
      <c r="I533" s="11">
        <v>7</v>
      </c>
      <c r="J533" s="11" t="s">
        <v>151</v>
      </c>
      <c r="K533" s="11"/>
      <c r="L533" s="11"/>
      <c r="M533" s="12">
        <v>1383.3333333333333</v>
      </c>
      <c r="N533" s="5">
        <v>0</v>
      </c>
      <c r="O533" s="5">
        <v>0</v>
      </c>
      <c r="P533" s="5">
        <v>0</v>
      </c>
      <c r="Q533" s="5" t="s">
        <v>152</v>
      </c>
      <c r="R533" s="5">
        <v>5.6208838194211914E-2</v>
      </c>
    </row>
    <row r="534" spans="1:18" ht="28.5" customHeight="1" x14ac:dyDescent="0.25">
      <c r="A534" s="4">
        <v>4.6106416666666661</v>
      </c>
      <c r="B534" s="4">
        <v>-74.099052777777771</v>
      </c>
      <c r="C534" s="5">
        <v>29</v>
      </c>
      <c r="D534" s="5">
        <v>34</v>
      </c>
      <c r="E534" s="8" t="s">
        <v>13</v>
      </c>
      <c r="F534" s="6" t="s">
        <v>1056</v>
      </c>
      <c r="G534" s="3" t="s">
        <v>1057</v>
      </c>
      <c r="H534" s="3">
        <v>2011</v>
      </c>
      <c r="I534" s="3">
        <v>7</v>
      </c>
      <c r="J534" s="5" t="s">
        <v>16</v>
      </c>
      <c r="K534" s="3">
        <v>20</v>
      </c>
      <c r="L534" s="3">
        <v>112</v>
      </c>
      <c r="M534" s="3">
        <f>K534*L534</f>
        <v>2240</v>
      </c>
      <c r="N534" s="5">
        <v>0</v>
      </c>
      <c r="O534" s="5">
        <v>0</v>
      </c>
      <c r="P534" s="5">
        <f>0.738210935315612*M534</f>
        <v>1653.5924951069708</v>
      </c>
      <c r="Q534" s="5" t="s">
        <v>17</v>
      </c>
      <c r="R534" s="5">
        <v>5.6208838194211914E-2</v>
      </c>
    </row>
    <row r="535" spans="1:18" ht="28.5" customHeight="1" x14ac:dyDescent="0.25">
      <c r="A535" s="4">
        <v>4.6770388888888892</v>
      </c>
      <c r="B535" s="4">
        <v>-74.13644166666667</v>
      </c>
      <c r="C535" s="5">
        <v>36</v>
      </c>
      <c r="D535" s="5">
        <v>30</v>
      </c>
      <c r="E535" s="3" t="s">
        <v>24</v>
      </c>
      <c r="F535" s="6" t="s">
        <v>1058</v>
      </c>
      <c r="G535" s="3" t="s">
        <v>1059</v>
      </c>
      <c r="H535" s="17">
        <v>2011</v>
      </c>
      <c r="I535" s="3">
        <v>7</v>
      </c>
      <c r="J535" s="5" t="s">
        <v>16</v>
      </c>
      <c r="K535" s="3">
        <v>22</v>
      </c>
      <c r="L535" s="3">
        <v>7</v>
      </c>
      <c r="M535" s="3">
        <f>K535*L535</f>
        <v>154</v>
      </c>
      <c r="N535" s="5">
        <v>0</v>
      </c>
      <c r="O535" s="5">
        <v>0</v>
      </c>
      <c r="P535" s="5">
        <v>0</v>
      </c>
      <c r="Q535" s="5" t="s">
        <v>23</v>
      </c>
      <c r="R535" s="5">
        <v>5.6208838194211914E-2</v>
      </c>
    </row>
    <row r="536" spans="1:18" ht="28.5" customHeight="1" x14ac:dyDescent="0.25">
      <c r="A536" s="4">
        <v>4.6054435958608702</v>
      </c>
      <c r="B536" s="4">
        <v>-74.072753572850104</v>
      </c>
      <c r="C536" s="5">
        <v>28</v>
      </c>
      <c r="D536" s="5">
        <v>37</v>
      </c>
      <c r="E536" s="3" t="s">
        <v>24</v>
      </c>
      <c r="F536" s="10" t="s">
        <v>1622</v>
      </c>
      <c r="G536" s="3" t="s">
        <v>1060</v>
      </c>
      <c r="H536" s="18">
        <v>2011</v>
      </c>
      <c r="I536" s="9">
        <v>7</v>
      </c>
      <c r="J536" s="9" t="s">
        <v>151</v>
      </c>
      <c r="K536" s="9"/>
      <c r="L536" s="9"/>
      <c r="M536" s="12">
        <v>1383.3333333333333</v>
      </c>
      <c r="N536" s="5">
        <v>0</v>
      </c>
      <c r="O536" s="5">
        <v>0</v>
      </c>
      <c r="P536" s="5">
        <v>0</v>
      </c>
      <c r="Q536" s="5" t="s">
        <v>152</v>
      </c>
      <c r="R536" s="5">
        <v>5.6208838194211914E-2</v>
      </c>
    </row>
    <row r="537" spans="1:18" ht="28.5" customHeight="1" x14ac:dyDescent="0.25">
      <c r="A537" s="4">
        <v>4.7567890000000004</v>
      </c>
      <c r="B537" s="4">
        <v>-74.106119000000007</v>
      </c>
      <c r="C537" s="5">
        <v>45</v>
      </c>
      <c r="D537" s="5">
        <v>33</v>
      </c>
      <c r="E537" s="3" t="s">
        <v>24</v>
      </c>
      <c r="F537" s="22" t="s">
        <v>1061</v>
      </c>
      <c r="G537" s="3" t="s">
        <v>1062</v>
      </c>
      <c r="H537" s="3">
        <v>2013</v>
      </c>
      <c r="I537" s="11">
        <v>7</v>
      </c>
      <c r="J537" s="14" t="s">
        <v>16</v>
      </c>
      <c r="K537" s="14">
        <v>20</v>
      </c>
      <c r="L537" s="14"/>
      <c r="M537" s="12">
        <v>728.72969187679973</v>
      </c>
      <c r="N537" s="40">
        <v>0</v>
      </c>
      <c r="O537" s="34">
        <v>0</v>
      </c>
      <c r="P537" s="34">
        <v>0</v>
      </c>
      <c r="Q537" s="5" t="s">
        <v>23</v>
      </c>
      <c r="R537" s="5">
        <v>5.6208838194211914E-2</v>
      </c>
    </row>
    <row r="538" spans="1:18" ht="28.5" customHeight="1" x14ac:dyDescent="0.25">
      <c r="A538" s="4">
        <v>4.6881489847452897</v>
      </c>
      <c r="B538" s="4">
        <v>-74.104574073578405</v>
      </c>
      <c r="C538" s="5">
        <v>37</v>
      </c>
      <c r="D538" s="5">
        <v>33</v>
      </c>
      <c r="E538" s="3" t="s">
        <v>13</v>
      </c>
      <c r="F538" s="10" t="s">
        <v>1063</v>
      </c>
      <c r="G538" s="3" t="s">
        <v>1064</v>
      </c>
      <c r="H538" s="11">
        <v>2009</v>
      </c>
      <c r="I538" s="11">
        <v>7</v>
      </c>
      <c r="J538" s="11" t="s">
        <v>16</v>
      </c>
      <c r="K538" s="11"/>
      <c r="L538" s="11"/>
      <c r="M538" s="12">
        <v>728.72969187679973</v>
      </c>
      <c r="N538" s="5">
        <v>0</v>
      </c>
      <c r="O538" s="5">
        <v>0</v>
      </c>
      <c r="P538" s="5">
        <v>0</v>
      </c>
      <c r="Q538" s="5" t="s">
        <v>23</v>
      </c>
      <c r="R538" s="5">
        <v>5.6208838194211914E-2</v>
      </c>
    </row>
    <row r="539" spans="1:18" ht="28.5" customHeight="1" x14ac:dyDescent="0.25">
      <c r="A539" s="4">
        <v>4.6110350000000002</v>
      </c>
      <c r="B539" s="4">
        <v>-74.096546000000004</v>
      </c>
      <c r="C539" s="5">
        <v>29</v>
      </c>
      <c r="D539" s="5">
        <v>34</v>
      </c>
      <c r="E539" s="14" t="s">
        <v>13</v>
      </c>
      <c r="F539" s="22" t="s">
        <v>1065</v>
      </c>
      <c r="G539" s="3" t="s">
        <v>1066</v>
      </c>
      <c r="H539" s="14">
        <v>2011</v>
      </c>
      <c r="I539" s="3">
        <v>7</v>
      </c>
      <c r="J539" s="14" t="s">
        <v>16</v>
      </c>
      <c r="K539" s="14">
        <v>25</v>
      </c>
      <c r="L539" s="14">
        <v>20</v>
      </c>
      <c r="M539" s="14">
        <f>K539*L539</f>
        <v>500</v>
      </c>
      <c r="N539" s="14">
        <v>0</v>
      </c>
      <c r="O539" s="14">
        <v>0</v>
      </c>
      <c r="P539" s="5">
        <f>0.738210935315612*M539</f>
        <v>369.105467657806</v>
      </c>
      <c r="Q539" s="5" t="s">
        <v>17</v>
      </c>
      <c r="R539" s="5">
        <v>5.6208838194211914E-2</v>
      </c>
    </row>
    <row r="540" spans="1:18" ht="28.5" customHeight="1" x14ac:dyDescent="0.25">
      <c r="A540" s="4">
        <v>4.6111310000000003</v>
      </c>
      <c r="B540" s="4">
        <v>-74.173927000000006</v>
      </c>
      <c r="C540" s="5">
        <v>29</v>
      </c>
      <c r="D540" s="5">
        <v>26</v>
      </c>
      <c r="E540" s="9" t="s">
        <v>13</v>
      </c>
      <c r="F540" s="10" t="s">
        <v>1067</v>
      </c>
      <c r="G540" s="3" t="s">
        <v>1068</v>
      </c>
      <c r="H540" s="14">
        <v>2011</v>
      </c>
      <c r="I540" s="11">
        <v>7</v>
      </c>
      <c r="J540" s="11" t="s">
        <v>27</v>
      </c>
      <c r="K540" s="20"/>
      <c r="L540" s="20"/>
      <c r="M540" s="20">
        <v>750</v>
      </c>
      <c r="N540" s="5">
        <v>0</v>
      </c>
      <c r="O540" s="5">
        <v>0</v>
      </c>
      <c r="P540" s="5">
        <v>0</v>
      </c>
      <c r="Q540" s="5" t="s">
        <v>28</v>
      </c>
      <c r="R540" s="5">
        <v>5.6208838194211914E-2</v>
      </c>
    </row>
    <row r="541" spans="1:18" ht="28.5" customHeight="1" x14ac:dyDescent="0.25">
      <c r="A541" s="4">
        <v>4.6655805555555556</v>
      </c>
      <c r="B541" s="4">
        <v>-74.050874999999991</v>
      </c>
      <c r="C541" s="5">
        <v>35</v>
      </c>
      <c r="D541" s="5">
        <v>39</v>
      </c>
      <c r="E541" s="3" t="s">
        <v>13</v>
      </c>
      <c r="F541" s="10" t="s">
        <v>1069</v>
      </c>
      <c r="G541" s="3" t="s">
        <v>1070</v>
      </c>
      <c r="H541" s="11">
        <v>2010</v>
      </c>
      <c r="I541" s="11">
        <v>7</v>
      </c>
      <c r="J541" s="11" t="s">
        <v>16</v>
      </c>
      <c r="K541" s="11"/>
      <c r="L541" s="11"/>
      <c r="M541" s="12">
        <v>728.72969187679973</v>
      </c>
      <c r="N541" s="5">
        <v>0</v>
      </c>
      <c r="O541" s="5">
        <v>0</v>
      </c>
      <c r="P541" s="5">
        <v>0</v>
      </c>
      <c r="Q541" s="5" t="s">
        <v>23</v>
      </c>
      <c r="R541" s="5">
        <v>5.6208838194211914E-2</v>
      </c>
    </row>
    <row r="542" spans="1:18" ht="28.5" customHeight="1" x14ac:dyDescent="0.25">
      <c r="A542" s="4">
        <v>4.6518914902483299</v>
      </c>
      <c r="B542" s="4">
        <v>-74.055727123136094</v>
      </c>
      <c r="C542" s="5">
        <v>33</v>
      </c>
      <c r="D542" s="5">
        <v>39</v>
      </c>
      <c r="E542" s="9" t="s">
        <v>13</v>
      </c>
      <c r="F542" s="10" t="s">
        <v>1071</v>
      </c>
      <c r="G542" s="3" t="s">
        <v>1072</v>
      </c>
      <c r="H542" s="11">
        <v>2010</v>
      </c>
      <c r="I542" s="11">
        <v>7</v>
      </c>
      <c r="J542" s="11" t="s">
        <v>16</v>
      </c>
      <c r="K542" s="11"/>
      <c r="L542" s="11"/>
      <c r="M542" s="12">
        <v>728.72969187679973</v>
      </c>
      <c r="N542" s="5">
        <v>0</v>
      </c>
      <c r="O542" s="5">
        <v>0</v>
      </c>
      <c r="P542" s="5">
        <v>0</v>
      </c>
      <c r="Q542" s="5" t="s">
        <v>23</v>
      </c>
      <c r="R542" s="5">
        <v>5.6208838194211914E-2</v>
      </c>
    </row>
    <row r="543" spans="1:18" ht="28.5" customHeight="1" x14ac:dyDescent="0.25">
      <c r="A543" s="4">
        <v>4.6014160000000004</v>
      </c>
      <c r="B543" s="4">
        <v>-74.097655000000003</v>
      </c>
      <c r="C543" s="5">
        <v>28</v>
      </c>
      <c r="D543" s="5">
        <v>34</v>
      </c>
      <c r="E543" s="9" t="s">
        <v>13</v>
      </c>
      <c r="F543" s="10" t="s">
        <v>1075</v>
      </c>
      <c r="G543" s="3" t="s">
        <v>1076</v>
      </c>
      <c r="H543" s="11">
        <v>2009</v>
      </c>
      <c r="I543" s="11">
        <v>7</v>
      </c>
      <c r="J543" s="11" t="s">
        <v>16</v>
      </c>
      <c r="K543" s="11"/>
      <c r="L543" s="11"/>
      <c r="M543" s="11">
        <v>250</v>
      </c>
      <c r="N543" s="5">
        <v>0</v>
      </c>
      <c r="O543" s="5">
        <v>0</v>
      </c>
      <c r="P543" s="5">
        <v>0</v>
      </c>
      <c r="Q543" s="5" t="s">
        <v>23</v>
      </c>
      <c r="R543" s="5">
        <v>5.6208838194211914E-2</v>
      </c>
    </row>
    <row r="544" spans="1:18" ht="28.5" customHeight="1" x14ac:dyDescent="0.25">
      <c r="A544" s="4">
        <v>4.6023010832629403</v>
      </c>
      <c r="B544" s="4">
        <v>-74.075400958126195</v>
      </c>
      <c r="C544" s="5">
        <v>28</v>
      </c>
      <c r="D544" s="5">
        <v>37</v>
      </c>
      <c r="E544" s="28" t="s">
        <v>13</v>
      </c>
      <c r="F544" s="6" t="s">
        <v>1077</v>
      </c>
      <c r="G544" s="3" t="s">
        <v>1078</v>
      </c>
      <c r="H544" s="3">
        <v>2011</v>
      </c>
      <c r="I544" s="3">
        <v>7</v>
      </c>
      <c r="J544" s="5" t="s">
        <v>16</v>
      </c>
      <c r="K544" s="3">
        <v>20</v>
      </c>
      <c r="L544" s="3">
        <v>30</v>
      </c>
      <c r="M544" s="3">
        <f>K544*L544</f>
        <v>600</v>
      </c>
      <c r="N544" s="5">
        <v>0</v>
      </c>
      <c r="O544" s="5">
        <v>0</v>
      </c>
      <c r="P544" s="5">
        <f>0.738210935315612*M544</f>
        <v>442.92656118936719</v>
      </c>
      <c r="Q544" s="5" t="s">
        <v>17</v>
      </c>
      <c r="R544" s="5">
        <v>5.6208838194211914E-2</v>
      </c>
    </row>
    <row r="545" spans="1:18" ht="28.5" customHeight="1" x14ac:dyDescent="0.25">
      <c r="A545" s="4">
        <v>4.6692538690426302</v>
      </c>
      <c r="B545" s="4">
        <v>-74.0981843359734</v>
      </c>
      <c r="C545" s="5">
        <v>35</v>
      </c>
      <c r="D545" s="5">
        <v>34</v>
      </c>
      <c r="E545" s="3" t="s">
        <v>20</v>
      </c>
      <c r="F545" s="10" t="s">
        <v>1079</v>
      </c>
      <c r="G545" s="3" t="s">
        <v>1080</v>
      </c>
      <c r="H545" s="11">
        <v>2009</v>
      </c>
      <c r="I545" s="11">
        <v>5</v>
      </c>
      <c r="J545" s="11" t="s">
        <v>151</v>
      </c>
      <c r="K545" s="11"/>
      <c r="L545" s="11"/>
      <c r="M545" s="12">
        <v>605</v>
      </c>
      <c r="N545" s="5">
        <v>0</v>
      </c>
      <c r="O545" s="5">
        <v>0</v>
      </c>
      <c r="P545" s="5">
        <v>0</v>
      </c>
      <c r="Q545" s="5" t="s">
        <v>152</v>
      </c>
      <c r="R545" s="5">
        <v>5.6208838194211914E-2</v>
      </c>
    </row>
    <row r="546" spans="1:18" ht="28.5" customHeight="1" x14ac:dyDescent="0.25">
      <c r="A546" s="4">
        <v>4.6516999999999999</v>
      </c>
      <c r="B546" s="4">
        <v>-74.054561111111113</v>
      </c>
      <c r="C546" s="5">
        <v>33</v>
      </c>
      <c r="D546" s="5">
        <v>39</v>
      </c>
      <c r="E546" s="3" t="s">
        <v>24</v>
      </c>
      <c r="F546" s="6" t="s">
        <v>1081</v>
      </c>
      <c r="G546" s="3" t="s">
        <v>1082</v>
      </c>
      <c r="H546" s="3">
        <v>2011</v>
      </c>
      <c r="I546" s="3">
        <v>7</v>
      </c>
      <c r="J546" s="5" t="s">
        <v>16</v>
      </c>
      <c r="K546" s="3">
        <v>20</v>
      </c>
      <c r="L546" s="3">
        <v>10</v>
      </c>
      <c r="M546" s="3">
        <f>K546*L546</f>
        <v>200</v>
      </c>
      <c r="N546" s="5">
        <v>0</v>
      </c>
      <c r="O546" s="5">
        <v>0</v>
      </c>
      <c r="P546" s="5">
        <v>0</v>
      </c>
      <c r="Q546" s="5" t="s">
        <v>23</v>
      </c>
      <c r="R546" s="5">
        <v>5.6208838194211914E-2</v>
      </c>
    </row>
    <row r="547" spans="1:18" ht="28.5" customHeight="1" x14ac:dyDescent="0.25">
      <c r="A547" s="4">
        <v>4.6512763926774898</v>
      </c>
      <c r="B547" s="4">
        <v>-74.055626348664205</v>
      </c>
      <c r="C547" s="5">
        <v>33</v>
      </c>
      <c r="D547" s="5">
        <v>39</v>
      </c>
      <c r="E547" s="3" t="s">
        <v>13</v>
      </c>
      <c r="F547" s="10" t="s">
        <v>1083</v>
      </c>
      <c r="G547" s="3" t="s">
        <v>1084</v>
      </c>
      <c r="H547" s="11">
        <v>2007</v>
      </c>
      <c r="I547" s="11">
        <v>7</v>
      </c>
      <c r="J547" s="11" t="s">
        <v>27</v>
      </c>
      <c r="K547" s="11"/>
      <c r="L547" s="11"/>
      <c r="M547" s="12">
        <v>1596.3194444444443</v>
      </c>
      <c r="N547" s="5">
        <v>0</v>
      </c>
      <c r="O547" s="5">
        <v>0</v>
      </c>
      <c r="P547" s="5">
        <v>0</v>
      </c>
      <c r="Q547" s="5" t="s">
        <v>28</v>
      </c>
      <c r="R547" s="5">
        <v>5.6208838194211914E-2</v>
      </c>
    </row>
    <row r="548" spans="1:18" ht="28.5" customHeight="1" x14ac:dyDescent="0.25">
      <c r="A548" s="4">
        <v>4.6866333333333339</v>
      </c>
      <c r="B548" s="4">
        <v>-74.096997222222214</v>
      </c>
      <c r="C548" s="5">
        <v>37</v>
      </c>
      <c r="D548" s="5">
        <v>34</v>
      </c>
      <c r="E548" s="3" t="s">
        <v>24</v>
      </c>
      <c r="F548" s="10" t="s">
        <v>1085</v>
      </c>
      <c r="G548" s="3" t="s">
        <v>1086</v>
      </c>
      <c r="H548" s="11">
        <v>2009</v>
      </c>
      <c r="I548" s="11">
        <v>7</v>
      </c>
      <c r="J548" s="11" t="s">
        <v>16</v>
      </c>
      <c r="K548" s="11"/>
      <c r="L548" s="11"/>
      <c r="M548" s="11">
        <v>1440</v>
      </c>
      <c r="N548" s="5">
        <v>0</v>
      </c>
      <c r="O548" s="5">
        <v>0</v>
      </c>
      <c r="P548" s="5">
        <v>0</v>
      </c>
      <c r="Q548" s="5" t="s">
        <v>23</v>
      </c>
      <c r="R548" s="5">
        <v>5.6208838194211914E-2</v>
      </c>
    </row>
    <row r="549" spans="1:18" ht="28.5" customHeight="1" x14ac:dyDescent="0.25">
      <c r="A549" s="4">
        <v>4.5693416666666664</v>
      </c>
      <c r="B549" s="4">
        <v>-74.087483333333324</v>
      </c>
      <c r="C549" s="5">
        <v>24</v>
      </c>
      <c r="D549" s="5">
        <v>35</v>
      </c>
      <c r="E549" s="3" t="s">
        <v>24</v>
      </c>
      <c r="F549" s="6" t="s">
        <v>1087</v>
      </c>
      <c r="G549" s="3" t="s">
        <v>1088</v>
      </c>
      <c r="H549" s="3">
        <v>2011</v>
      </c>
      <c r="I549" s="3">
        <v>7</v>
      </c>
      <c r="J549" s="5" t="s">
        <v>16</v>
      </c>
      <c r="K549" s="3">
        <v>25</v>
      </c>
      <c r="L549" s="3">
        <v>60</v>
      </c>
      <c r="M549" s="3">
        <f>K549*L549</f>
        <v>1500</v>
      </c>
      <c r="N549" s="5">
        <v>0</v>
      </c>
      <c r="O549" s="5">
        <v>0</v>
      </c>
      <c r="P549" s="5">
        <f>0.738210935315612*M549</f>
        <v>1107.316402973418</v>
      </c>
      <c r="Q549" s="5" t="s">
        <v>17</v>
      </c>
      <c r="R549" s="5">
        <v>5.6208838194211914E-2</v>
      </c>
    </row>
    <row r="550" spans="1:18" ht="28.5" customHeight="1" x14ac:dyDescent="0.25">
      <c r="A550" s="4">
        <v>4.5895130000000002</v>
      </c>
      <c r="B550" s="4">
        <v>-74.081030999999996</v>
      </c>
      <c r="C550" s="5">
        <v>26</v>
      </c>
      <c r="D550" s="5">
        <v>36</v>
      </c>
      <c r="E550" s="3" t="s">
        <v>24</v>
      </c>
      <c r="F550" s="6" t="s">
        <v>1089</v>
      </c>
      <c r="G550" s="3" t="s">
        <v>1090</v>
      </c>
      <c r="H550" s="3">
        <v>2013</v>
      </c>
      <c r="I550" s="3">
        <v>7</v>
      </c>
      <c r="J550" s="5" t="s">
        <v>16</v>
      </c>
      <c r="K550" s="3">
        <v>25</v>
      </c>
      <c r="L550" s="3">
        <v>50</v>
      </c>
      <c r="M550" s="3">
        <f>K550*L550</f>
        <v>1250</v>
      </c>
      <c r="N550" s="5">
        <v>0</v>
      </c>
      <c r="O550" s="5">
        <v>0</v>
      </c>
      <c r="P550" s="5">
        <f>0.738210935315612*M550</f>
        <v>922.76366914451501</v>
      </c>
      <c r="Q550" s="5" t="s">
        <v>17</v>
      </c>
      <c r="R550" s="5">
        <v>5.6208838194211914E-2</v>
      </c>
    </row>
    <row r="551" spans="1:18" ht="28.5" customHeight="1" x14ac:dyDescent="0.25">
      <c r="A551" s="4">
        <v>4.6554670848420603</v>
      </c>
      <c r="B551" s="4">
        <v>-74.059092488210297</v>
      </c>
      <c r="C551" s="5">
        <v>34</v>
      </c>
      <c r="D551" s="5">
        <v>38</v>
      </c>
      <c r="E551" s="3" t="s">
        <v>24</v>
      </c>
      <c r="F551" s="10" t="s">
        <v>1091</v>
      </c>
      <c r="G551" s="3" t="s">
        <v>1092</v>
      </c>
      <c r="H551" s="11">
        <v>2010</v>
      </c>
      <c r="I551" s="11">
        <v>7</v>
      </c>
      <c r="J551" s="11" t="s">
        <v>151</v>
      </c>
      <c r="K551" s="11"/>
      <c r="L551" s="11"/>
      <c r="M551" s="12">
        <v>1383.3333333333333</v>
      </c>
      <c r="N551" s="5">
        <v>0</v>
      </c>
      <c r="O551" s="5">
        <v>0</v>
      </c>
      <c r="P551" s="5">
        <v>0</v>
      </c>
      <c r="Q551" s="5" t="s">
        <v>152</v>
      </c>
      <c r="R551" s="5">
        <v>5.6208838194211914E-2</v>
      </c>
    </row>
    <row r="552" spans="1:18" ht="28.5" customHeight="1" x14ac:dyDescent="0.25">
      <c r="A552" s="4">
        <v>4.6563830557735697</v>
      </c>
      <c r="B552" s="4">
        <v>-74.053244524468099</v>
      </c>
      <c r="C552" s="5">
        <v>34</v>
      </c>
      <c r="D552" s="5">
        <v>39</v>
      </c>
      <c r="E552" s="28" t="s">
        <v>13</v>
      </c>
      <c r="F552" s="10" t="s">
        <v>1093</v>
      </c>
      <c r="G552" s="3" t="s">
        <v>1094</v>
      </c>
      <c r="H552" s="11">
        <v>2008</v>
      </c>
      <c r="I552" s="11">
        <v>6</v>
      </c>
      <c r="J552" s="11" t="s">
        <v>151</v>
      </c>
      <c r="K552" s="11"/>
      <c r="L552" s="11"/>
      <c r="M552" s="12">
        <v>300</v>
      </c>
      <c r="N552" s="5">
        <v>0</v>
      </c>
      <c r="O552" s="5">
        <v>0</v>
      </c>
      <c r="P552" s="5">
        <v>0</v>
      </c>
      <c r="Q552" s="5" t="s">
        <v>152</v>
      </c>
      <c r="R552" s="5">
        <v>5.6208838194211914E-2</v>
      </c>
    </row>
    <row r="553" spans="1:18" ht="28.5" customHeight="1" x14ac:dyDescent="0.25">
      <c r="A553" s="4">
        <v>4.6130620000000002</v>
      </c>
      <c r="B553" s="4">
        <v>-74.137681999999998</v>
      </c>
      <c r="C553" s="5">
        <v>29</v>
      </c>
      <c r="D553" s="5">
        <v>30</v>
      </c>
      <c r="E553" s="3" t="s">
        <v>24</v>
      </c>
      <c r="F553" s="22" t="s">
        <v>1095</v>
      </c>
      <c r="G553" s="3" t="s">
        <v>1096</v>
      </c>
      <c r="H553" s="14">
        <v>2012</v>
      </c>
      <c r="I553" s="3">
        <v>6</v>
      </c>
      <c r="J553" s="14" t="s">
        <v>16</v>
      </c>
      <c r="K553" s="14">
        <v>20</v>
      </c>
      <c r="L553" s="14">
        <v>2</v>
      </c>
      <c r="M553" s="14">
        <f>K553*L553</f>
        <v>40</v>
      </c>
      <c r="N553" s="14">
        <v>0</v>
      </c>
      <c r="O553" s="14">
        <v>0</v>
      </c>
      <c r="P553" s="14">
        <v>0</v>
      </c>
      <c r="Q553" s="5" t="s">
        <v>23</v>
      </c>
      <c r="R553" s="5">
        <v>5.6208838194211914E-2</v>
      </c>
    </row>
    <row r="554" spans="1:18" ht="28.5" customHeight="1" x14ac:dyDescent="0.25">
      <c r="A554" s="4">
        <v>4.6722972222222223</v>
      </c>
      <c r="B554" s="4">
        <v>-74.099736111111113</v>
      </c>
      <c r="C554" s="5">
        <v>36</v>
      </c>
      <c r="D554" s="5">
        <v>34</v>
      </c>
      <c r="E554" s="3" t="s">
        <v>13</v>
      </c>
      <c r="F554" s="10" t="s">
        <v>1097</v>
      </c>
      <c r="G554" s="3" t="s">
        <v>1098</v>
      </c>
      <c r="H554" s="9">
        <v>2012</v>
      </c>
      <c r="I554" s="11">
        <v>7</v>
      </c>
      <c r="J554" s="11" t="s">
        <v>27</v>
      </c>
      <c r="K554" s="8"/>
      <c r="L554" s="8"/>
      <c r="M554" s="12">
        <v>1596.3194444444443</v>
      </c>
      <c r="N554" s="5">
        <v>0</v>
      </c>
      <c r="O554" s="5">
        <v>0</v>
      </c>
      <c r="P554" s="5">
        <v>0</v>
      </c>
      <c r="Q554" s="5" t="s">
        <v>28</v>
      </c>
      <c r="R554" s="5">
        <v>5.6208838194211914E-2</v>
      </c>
    </row>
    <row r="555" spans="1:18" ht="28.5" customHeight="1" x14ac:dyDescent="0.25">
      <c r="A555" s="4">
        <v>4.6756888888888888</v>
      </c>
      <c r="B555" s="4">
        <v>-74.139944444444453</v>
      </c>
      <c r="C555" s="5">
        <v>36</v>
      </c>
      <c r="D555" s="5">
        <v>29</v>
      </c>
      <c r="E555" s="3" t="s">
        <v>24</v>
      </c>
      <c r="F555" s="6" t="s">
        <v>1099</v>
      </c>
      <c r="G555" s="3" t="s">
        <v>1100</v>
      </c>
      <c r="H555" s="17">
        <v>2011</v>
      </c>
      <c r="I555" s="3">
        <v>7</v>
      </c>
      <c r="J555" s="5" t="s">
        <v>16</v>
      </c>
      <c r="K555" s="3">
        <v>20</v>
      </c>
      <c r="L555" s="3">
        <v>4</v>
      </c>
      <c r="M555" s="3">
        <f>K555*L555</f>
        <v>80</v>
      </c>
      <c r="N555" s="5">
        <v>0</v>
      </c>
      <c r="O555" s="5">
        <v>0</v>
      </c>
      <c r="P555" s="5">
        <v>0</v>
      </c>
      <c r="Q555" s="5" t="s">
        <v>23</v>
      </c>
      <c r="R555" s="5">
        <v>5.6208838194211914E-2</v>
      </c>
    </row>
    <row r="556" spans="1:18" ht="28.5" customHeight="1" x14ac:dyDescent="0.25">
      <c r="A556" s="4">
        <v>4.6146158708687004</v>
      </c>
      <c r="B556" s="4">
        <v>-74.110699854727997</v>
      </c>
      <c r="C556" s="5">
        <v>29</v>
      </c>
      <c r="D556" s="5">
        <v>33</v>
      </c>
      <c r="E556" s="8" t="s">
        <v>13</v>
      </c>
      <c r="F556" s="10" t="s">
        <v>1101</v>
      </c>
      <c r="G556" s="3" t="s">
        <v>1102</v>
      </c>
      <c r="H556" s="14">
        <v>2007</v>
      </c>
      <c r="I556" s="11">
        <v>7</v>
      </c>
      <c r="J556" s="11" t="s">
        <v>16</v>
      </c>
      <c r="K556" s="11"/>
      <c r="L556" s="11"/>
      <c r="M556" s="12">
        <v>728.72969187679973</v>
      </c>
      <c r="N556" s="5">
        <v>0</v>
      </c>
      <c r="O556" s="5">
        <v>0</v>
      </c>
      <c r="P556" s="5">
        <v>0</v>
      </c>
      <c r="Q556" s="5" t="s">
        <v>23</v>
      </c>
      <c r="R556" s="5">
        <v>5.6208838194211914E-2</v>
      </c>
    </row>
    <row r="557" spans="1:18" ht="28.5" customHeight="1" x14ac:dyDescent="0.25">
      <c r="A557" s="4">
        <v>4.6922584084670396</v>
      </c>
      <c r="B557" s="4">
        <v>-74.100968761747296</v>
      </c>
      <c r="C557" s="5">
        <v>38</v>
      </c>
      <c r="D557" s="5">
        <v>34</v>
      </c>
      <c r="E557" s="3" t="s">
        <v>24</v>
      </c>
      <c r="F557" s="6" t="s">
        <v>1103</v>
      </c>
      <c r="G557" s="3" t="s">
        <v>1104</v>
      </c>
      <c r="H557" s="3">
        <v>2011</v>
      </c>
      <c r="I557" s="3">
        <v>5</v>
      </c>
      <c r="J557" s="5" t="s">
        <v>151</v>
      </c>
      <c r="K557" s="3">
        <v>1000</v>
      </c>
      <c r="L557" s="3">
        <v>3</v>
      </c>
      <c r="M557" s="3">
        <f t="shared" ref="M557:M562" si="14">K557*L557</f>
        <v>3000</v>
      </c>
      <c r="N557" s="5">
        <v>0</v>
      </c>
      <c r="O557" s="5">
        <v>0</v>
      </c>
      <c r="P557" s="5">
        <v>0</v>
      </c>
      <c r="Q557" s="5" t="s">
        <v>152</v>
      </c>
      <c r="R557" s="5">
        <v>5.6208838194211914E-2</v>
      </c>
    </row>
    <row r="558" spans="1:18" ht="28.5" customHeight="1" x14ac:dyDescent="0.25">
      <c r="A558" s="4">
        <v>4.6314416831741898</v>
      </c>
      <c r="B558" s="4">
        <v>-74.064661928835406</v>
      </c>
      <c r="C558" s="5">
        <v>31</v>
      </c>
      <c r="D558" s="5">
        <v>38</v>
      </c>
      <c r="E558" s="8" t="s">
        <v>13</v>
      </c>
      <c r="F558" s="6" t="s">
        <v>1105</v>
      </c>
      <c r="G558" s="3" t="s">
        <v>1106</v>
      </c>
      <c r="H558" s="3">
        <v>2011</v>
      </c>
      <c r="I558" s="3">
        <v>6</v>
      </c>
      <c r="J558" s="5" t="s">
        <v>16</v>
      </c>
      <c r="K558" s="3">
        <v>22</v>
      </c>
      <c r="L558" s="3">
        <v>8</v>
      </c>
      <c r="M558" s="3">
        <f t="shared" si="14"/>
        <v>176</v>
      </c>
      <c r="N558" s="5">
        <v>0</v>
      </c>
      <c r="O558" s="5">
        <v>0</v>
      </c>
      <c r="P558" s="5">
        <v>0</v>
      </c>
      <c r="Q558" s="5" t="s">
        <v>23</v>
      </c>
      <c r="R558" s="5">
        <v>5.6208838194211914E-2</v>
      </c>
    </row>
    <row r="559" spans="1:18" ht="28.5" customHeight="1" x14ac:dyDescent="0.25">
      <c r="A559" s="4">
        <v>4.7079680000000002</v>
      </c>
      <c r="B559" s="4">
        <v>-74.071707000000004</v>
      </c>
      <c r="C559" s="5">
        <v>40</v>
      </c>
      <c r="D559" s="5">
        <v>37</v>
      </c>
      <c r="E559" s="8" t="s">
        <v>13</v>
      </c>
      <c r="F559" s="6" t="s">
        <v>1107</v>
      </c>
      <c r="G559" s="3" t="s">
        <v>1108</v>
      </c>
      <c r="H559" s="3">
        <v>2011</v>
      </c>
      <c r="I559" s="3">
        <v>7</v>
      </c>
      <c r="J559" s="5" t="s">
        <v>151</v>
      </c>
      <c r="K559" s="3">
        <v>1000</v>
      </c>
      <c r="L559" s="3">
        <v>1</v>
      </c>
      <c r="M559" s="3">
        <f t="shared" si="14"/>
        <v>1000</v>
      </c>
      <c r="N559" s="5">
        <v>0</v>
      </c>
      <c r="O559" s="5">
        <v>0</v>
      </c>
      <c r="P559" s="5">
        <v>0</v>
      </c>
      <c r="Q559" s="5" t="s">
        <v>152</v>
      </c>
      <c r="R559" s="5">
        <v>5.6208838194211914E-2</v>
      </c>
    </row>
    <row r="560" spans="1:18" ht="28.5" customHeight="1" x14ac:dyDescent="0.25">
      <c r="A560" s="4">
        <v>4.6143861111111111</v>
      </c>
      <c r="B560" s="4">
        <v>-74.114324999999994</v>
      </c>
      <c r="C560" s="5">
        <v>29</v>
      </c>
      <c r="D560" s="5">
        <v>32</v>
      </c>
      <c r="E560" s="9" t="s">
        <v>13</v>
      </c>
      <c r="F560" s="6" t="s">
        <v>1111</v>
      </c>
      <c r="G560" s="3" t="s">
        <v>1112</v>
      </c>
      <c r="H560" s="14">
        <v>2011</v>
      </c>
      <c r="I560" s="3">
        <v>7</v>
      </c>
      <c r="J560" s="5" t="s">
        <v>151</v>
      </c>
      <c r="K560" s="3">
        <v>1000</v>
      </c>
      <c r="L560" s="3">
        <v>7</v>
      </c>
      <c r="M560" s="3">
        <f t="shared" si="14"/>
        <v>7000</v>
      </c>
      <c r="N560" s="5">
        <v>0</v>
      </c>
      <c r="O560" s="5">
        <v>0</v>
      </c>
      <c r="P560" s="5">
        <v>0</v>
      </c>
      <c r="Q560" s="5" t="s">
        <v>152</v>
      </c>
      <c r="R560" s="5">
        <v>5.6208838194211914E-2</v>
      </c>
    </row>
    <row r="561" spans="1:18" ht="28.5" customHeight="1" x14ac:dyDescent="0.25">
      <c r="A561" s="4">
        <v>4.6970179999999999</v>
      </c>
      <c r="B561" s="4">
        <v>-74.127241999999995</v>
      </c>
      <c r="C561" s="5">
        <v>38</v>
      </c>
      <c r="D561" s="5">
        <v>31</v>
      </c>
      <c r="E561" s="3" t="s">
        <v>24</v>
      </c>
      <c r="F561" s="6" t="s">
        <v>1623</v>
      </c>
      <c r="G561" s="3" t="s">
        <v>1113</v>
      </c>
      <c r="H561" s="3">
        <v>2011</v>
      </c>
      <c r="I561" s="3">
        <v>7</v>
      </c>
      <c r="J561" s="5" t="s">
        <v>151</v>
      </c>
      <c r="K561" s="3">
        <v>1000</v>
      </c>
      <c r="L561" s="3">
        <v>1</v>
      </c>
      <c r="M561" s="3">
        <f t="shared" si="14"/>
        <v>1000</v>
      </c>
      <c r="N561" s="5">
        <v>0</v>
      </c>
      <c r="O561" s="5">
        <v>0</v>
      </c>
      <c r="P561" s="5">
        <v>0</v>
      </c>
      <c r="Q561" s="5" t="s">
        <v>152</v>
      </c>
      <c r="R561" s="5">
        <v>5.6208838194211914E-2</v>
      </c>
    </row>
    <row r="562" spans="1:18" ht="28.5" customHeight="1" x14ac:dyDescent="0.25">
      <c r="A562" s="4">
        <v>4.7419744603798</v>
      </c>
      <c r="B562" s="4">
        <v>-74.099104938428695</v>
      </c>
      <c r="C562" s="5">
        <v>43</v>
      </c>
      <c r="D562" s="5">
        <v>34</v>
      </c>
      <c r="E562" s="9" t="s">
        <v>13</v>
      </c>
      <c r="F562" s="6" t="s">
        <v>1114</v>
      </c>
      <c r="G562" s="3" t="s">
        <v>1115</v>
      </c>
      <c r="H562" s="3">
        <v>2011</v>
      </c>
      <c r="I562" s="3">
        <v>7</v>
      </c>
      <c r="J562" s="5" t="s">
        <v>151</v>
      </c>
      <c r="K562" s="3">
        <v>1000</v>
      </c>
      <c r="L562" s="3">
        <v>1</v>
      </c>
      <c r="M562" s="3">
        <f t="shared" si="14"/>
        <v>1000</v>
      </c>
      <c r="N562" s="5">
        <v>0</v>
      </c>
      <c r="O562" s="5">
        <v>0</v>
      </c>
      <c r="P562" s="5">
        <v>0</v>
      </c>
      <c r="Q562" s="5" t="s">
        <v>152</v>
      </c>
      <c r="R562" s="5">
        <v>5.6208838194211914E-2</v>
      </c>
    </row>
    <row r="563" spans="1:18" ht="28.5" customHeight="1" x14ac:dyDescent="0.25">
      <c r="A563" s="4">
        <v>4.6911835118788101</v>
      </c>
      <c r="B563" s="4">
        <v>-74.098522420438599</v>
      </c>
      <c r="C563" s="5">
        <v>38</v>
      </c>
      <c r="D563" s="5">
        <v>34</v>
      </c>
      <c r="E563" s="14" t="s">
        <v>24</v>
      </c>
      <c r="F563" s="6" t="s">
        <v>1116</v>
      </c>
      <c r="G563" s="3" t="s">
        <v>1117</v>
      </c>
      <c r="H563" s="3">
        <v>2011</v>
      </c>
      <c r="I563" s="3">
        <v>7</v>
      </c>
      <c r="J563" s="5" t="s">
        <v>151</v>
      </c>
      <c r="K563" s="3"/>
      <c r="L563" s="3"/>
      <c r="M563" s="7">
        <v>1218.75</v>
      </c>
      <c r="N563" s="5">
        <v>0</v>
      </c>
      <c r="O563" s="5">
        <v>0</v>
      </c>
      <c r="P563" s="5">
        <v>0</v>
      </c>
      <c r="Q563" s="5" t="s">
        <v>152</v>
      </c>
      <c r="R563" s="5">
        <v>5.6208838194211914E-2</v>
      </c>
    </row>
    <row r="564" spans="1:18" ht="28.5" customHeight="1" x14ac:dyDescent="0.25">
      <c r="A564" s="4">
        <v>4.5917749999999993</v>
      </c>
      <c r="B564" s="4">
        <v>-74.141733333333335</v>
      </c>
      <c r="C564" s="5">
        <v>27</v>
      </c>
      <c r="D564" s="5">
        <v>29</v>
      </c>
      <c r="E564" s="14" t="s">
        <v>20</v>
      </c>
      <c r="F564" s="6" t="s">
        <v>85</v>
      </c>
      <c r="G564" s="3" t="s">
        <v>86</v>
      </c>
      <c r="H564" s="19">
        <v>2011</v>
      </c>
      <c r="I564" s="3">
        <v>7</v>
      </c>
      <c r="J564" s="5" t="s">
        <v>16</v>
      </c>
      <c r="K564" s="3">
        <v>22</v>
      </c>
      <c r="L564" s="3">
        <v>24</v>
      </c>
      <c r="M564" s="3">
        <f>K564*L564</f>
        <v>528</v>
      </c>
      <c r="N564" s="5">
        <f>0.565555287076649*M564</f>
        <v>298.61319157647068</v>
      </c>
      <c r="O564" s="5">
        <v>0</v>
      </c>
      <c r="P564" s="5">
        <v>0</v>
      </c>
      <c r="Q564" s="5" t="s">
        <v>10</v>
      </c>
      <c r="R564" s="5">
        <v>5.6208838194211914E-2</v>
      </c>
    </row>
    <row r="565" spans="1:18" ht="28.5" customHeight="1" x14ac:dyDescent="0.25">
      <c r="A565" s="4">
        <v>4.7569388888888886</v>
      </c>
      <c r="B565" s="4">
        <v>-74.09996944444444</v>
      </c>
      <c r="C565" s="5">
        <v>45</v>
      </c>
      <c r="D565" s="5">
        <v>34</v>
      </c>
      <c r="E565" s="3" t="s">
        <v>20</v>
      </c>
      <c r="F565" s="6" t="s">
        <v>139</v>
      </c>
      <c r="G565" s="3" t="s">
        <v>140</v>
      </c>
      <c r="H565" s="3">
        <v>2011</v>
      </c>
      <c r="I565" s="3">
        <v>7</v>
      </c>
      <c r="J565" s="5" t="s">
        <v>16</v>
      </c>
      <c r="K565" s="3">
        <v>20</v>
      </c>
      <c r="L565" s="3">
        <v>8</v>
      </c>
      <c r="M565" s="3">
        <f>K565*L565</f>
        <v>160</v>
      </c>
      <c r="N565" s="5">
        <f>0.565555287076649*M565</f>
        <v>90.488845932263843</v>
      </c>
      <c r="O565" s="5">
        <v>0</v>
      </c>
      <c r="P565" s="5">
        <v>0</v>
      </c>
      <c r="Q565" s="5" t="s">
        <v>10</v>
      </c>
      <c r="R565" s="5">
        <v>5.6208838194211914E-2</v>
      </c>
    </row>
    <row r="566" spans="1:18" ht="28.5" customHeight="1" x14ac:dyDescent="0.25">
      <c r="A566" s="4">
        <v>4.58522575943761</v>
      </c>
      <c r="B566" s="4">
        <v>-74.100079082293007</v>
      </c>
      <c r="C566" s="5">
        <v>26</v>
      </c>
      <c r="D566" s="5">
        <v>34</v>
      </c>
      <c r="E566" s="14" t="s">
        <v>24</v>
      </c>
      <c r="F566" s="6" t="s">
        <v>1120</v>
      </c>
      <c r="G566" s="3" t="s">
        <v>1121</v>
      </c>
      <c r="H566" s="16">
        <v>2011</v>
      </c>
      <c r="I566" s="3">
        <v>7</v>
      </c>
      <c r="J566" s="5" t="s">
        <v>151</v>
      </c>
      <c r="K566" s="3">
        <v>1000</v>
      </c>
      <c r="L566" s="3">
        <v>1</v>
      </c>
      <c r="M566" s="3">
        <f>K566*L566</f>
        <v>1000</v>
      </c>
      <c r="N566" s="5">
        <v>0</v>
      </c>
      <c r="O566" s="5">
        <v>0</v>
      </c>
      <c r="P566" s="5">
        <v>0</v>
      </c>
      <c r="Q566" s="5" t="s">
        <v>152</v>
      </c>
      <c r="R566" s="5">
        <v>5.6208838194211914E-2</v>
      </c>
    </row>
    <row r="567" spans="1:18" ht="28.5" customHeight="1" x14ac:dyDescent="0.25">
      <c r="A567" s="4">
        <v>4.68734810823329</v>
      </c>
      <c r="B567" s="4">
        <v>-74.102921118347794</v>
      </c>
      <c r="C567" s="5">
        <v>37</v>
      </c>
      <c r="D567" s="5">
        <v>34</v>
      </c>
      <c r="E567" s="8" t="s">
        <v>13</v>
      </c>
      <c r="F567" s="10" t="s">
        <v>1122</v>
      </c>
      <c r="G567" s="3" t="s">
        <v>1123</v>
      </c>
      <c r="H567" s="11">
        <v>2010</v>
      </c>
      <c r="I567" s="11">
        <v>7</v>
      </c>
      <c r="J567" s="11" t="s">
        <v>16</v>
      </c>
      <c r="K567" s="11"/>
      <c r="L567" s="11"/>
      <c r="M567" s="12">
        <v>728.72969187679973</v>
      </c>
      <c r="N567" s="5">
        <v>0</v>
      </c>
      <c r="O567" s="5">
        <v>0</v>
      </c>
      <c r="P567" s="5">
        <v>0</v>
      </c>
      <c r="Q567" s="5" t="s">
        <v>23</v>
      </c>
      <c r="R567" s="5">
        <v>5.6208838194211914E-2</v>
      </c>
    </row>
    <row r="568" spans="1:18" ht="28.5" customHeight="1" x14ac:dyDescent="0.25">
      <c r="A568" s="4">
        <v>4.6970238611918003</v>
      </c>
      <c r="B568" s="4">
        <v>-74.030009146500603</v>
      </c>
      <c r="C568" s="5">
        <v>38</v>
      </c>
      <c r="D568" s="5">
        <v>42</v>
      </c>
      <c r="E568" s="9" t="s">
        <v>13</v>
      </c>
      <c r="F568" s="10" t="s">
        <v>1124</v>
      </c>
      <c r="G568" s="3" t="s">
        <v>1125</v>
      </c>
      <c r="H568" s="3">
        <v>2012</v>
      </c>
      <c r="I568" s="20">
        <v>6</v>
      </c>
      <c r="J568" s="11" t="s">
        <v>27</v>
      </c>
      <c r="K568" s="20"/>
      <c r="L568" s="20"/>
      <c r="M568" s="20">
        <f>80*25</f>
        <v>2000</v>
      </c>
      <c r="N568" s="5">
        <v>0</v>
      </c>
      <c r="O568" s="5">
        <v>0</v>
      </c>
      <c r="P568" s="5">
        <v>0</v>
      </c>
      <c r="Q568" s="5" t="s">
        <v>28</v>
      </c>
      <c r="R568" s="5">
        <v>5.6208838194211914E-2</v>
      </c>
    </row>
    <row r="569" spans="1:18" ht="28.5" customHeight="1" x14ac:dyDescent="0.25">
      <c r="A569" s="4">
        <v>4.6657089999999997</v>
      </c>
      <c r="B569" s="4">
        <v>-74.077665999999994</v>
      </c>
      <c r="C569" s="5">
        <v>35</v>
      </c>
      <c r="D569" s="5">
        <v>36</v>
      </c>
      <c r="E569" s="14" t="s">
        <v>20</v>
      </c>
      <c r="F569" s="6" t="s">
        <v>35</v>
      </c>
      <c r="G569" s="3" t="s">
        <v>36</v>
      </c>
      <c r="H569" s="3">
        <v>2013</v>
      </c>
      <c r="I569" s="3">
        <v>7</v>
      </c>
      <c r="J569" s="5" t="s">
        <v>16</v>
      </c>
      <c r="K569" s="3">
        <v>25</v>
      </c>
      <c r="L569" s="3">
        <v>70</v>
      </c>
      <c r="M569" s="3">
        <f>K569*L569</f>
        <v>1750</v>
      </c>
      <c r="N569" s="5">
        <f>0.565555287076649*M569</f>
        <v>989.72175238413581</v>
      </c>
      <c r="O569" s="5">
        <v>0</v>
      </c>
      <c r="P569" s="5">
        <v>0</v>
      </c>
      <c r="Q569" s="5" t="s">
        <v>10</v>
      </c>
      <c r="R569" s="5">
        <v>5.6208838194211914E-2</v>
      </c>
    </row>
    <row r="570" spans="1:18" ht="28.5" customHeight="1" x14ac:dyDescent="0.25">
      <c r="A570" s="4">
        <v>4.6373663052883796</v>
      </c>
      <c r="B570" s="4">
        <v>-74.141999204891604</v>
      </c>
      <c r="C570" s="5">
        <v>32</v>
      </c>
      <c r="D570" s="5">
        <v>29</v>
      </c>
      <c r="E570" s="3" t="s">
        <v>13</v>
      </c>
      <c r="F570" s="6" t="s">
        <v>121</v>
      </c>
      <c r="G570" s="3" t="s">
        <v>122</v>
      </c>
      <c r="H570" s="3">
        <v>2011</v>
      </c>
      <c r="I570" s="3">
        <v>7</v>
      </c>
      <c r="J570" s="5" t="s">
        <v>16</v>
      </c>
      <c r="K570" s="3">
        <v>25</v>
      </c>
      <c r="L570" s="3">
        <v>15</v>
      </c>
      <c r="M570" s="3">
        <f>K570*L570</f>
        <v>375</v>
      </c>
      <c r="N570" s="5">
        <f>0.565555287076649*M570</f>
        <v>212.08323265374338</v>
      </c>
      <c r="O570" s="5">
        <v>0</v>
      </c>
      <c r="P570" s="5">
        <v>0</v>
      </c>
      <c r="Q570" s="5" t="s">
        <v>10</v>
      </c>
      <c r="R570" s="5">
        <v>5.6208838194211914E-2</v>
      </c>
    </row>
    <row r="571" spans="1:18" ht="28.5" customHeight="1" x14ac:dyDescent="0.25">
      <c r="A571" s="4">
        <v>4.6325311396739304</v>
      </c>
      <c r="B571" s="4">
        <v>-74.066623127386904</v>
      </c>
      <c r="C571" s="5">
        <v>31</v>
      </c>
      <c r="D571" s="5">
        <v>38</v>
      </c>
      <c r="E571" s="9" t="s">
        <v>13</v>
      </c>
      <c r="F571" s="6" t="s">
        <v>1126</v>
      </c>
      <c r="G571" s="3" t="s">
        <v>1127</v>
      </c>
      <c r="H571" s="3">
        <v>2011</v>
      </c>
      <c r="I571" s="3">
        <v>7</v>
      </c>
      <c r="J571" s="5" t="s">
        <v>16</v>
      </c>
      <c r="K571" s="3">
        <v>20</v>
      </c>
      <c r="L571" s="3">
        <v>10</v>
      </c>
      <c r="M571" s="3">
        <f>K571*L571</f>
        <v>200</v>
      </c>
      <c r="N571" s="5">
        <v>0</v>
      </c>
      <c r="O571" s="5">
        <v>0</v>
      </c>
      <c r="P571" s="5">
        <f>0.738210935315612*M571</f>
        <v>147.64218706312241</v>
      </c>
      <c r="Q571" s="5" t="s">
        <v>17</v>
      </c>
      <c r="R571" s="5">
        <v>5.6208838194211914E-2</v>
      </c>
    </row>
    <row r="572" spans="1:18" ht="28.5" customHeight="1" x14ac:dyDescent="0.25">
      <c r="A572" s="4">
        <v>4.6091350000000002</v>
      </c>
      <c r="B572" s="4">
        <v>-74.203326000000004</v>
      </c>
      <c r="C572" s="5">
        <v>29</v>
      </c>
      <c r="D572" s="5">
        <v>22</v>
      </c>
      <c r="E572" s="9" t="s">
        <v>13</v>
      </c>
      <c r="F572" s="10" t="s">
        <v>1128</v>
      </c>
      <c r="G572" s="3" t="s">
        <v>1129</v>
      </c>
      <c r="H572" s="11">
        <v>2009</v>
      </c>
      <c r="I572" s="11">
        <v>7</v>
      </c>
      <c r="J572" s="11" t="s">
        <v>16</v>
      </c>
      <c r="K572" s="11"/>
      <c r="L572" s="11"/>
      <c r="M572" s="11">
        <v>180</v>
      </c>
      <c r="N572" s="5">
        <v>0</v>
      </c>
      <c r="O572" s="5">
        <v>0</v>
      </c>
      <c r="P572" s="5">
        <v>0</v>
      </c>
      <c r="Q572" s="5" t="s">
        <v>23</v>
      </c>
      <c r="R572" s="5">
        <v>5.6208838194211914E-2</v>
      </c>
    </row>
    <row r="573" spans="1:18" ht="28.5" customHeight="1" x14ac:dyDescent="0.25">
      <c r="A573" s="4">
        <v>4.7464779999999998</v>
      </c>
      <c r="B573" s="4">
        <v>-74.096761999999998</v>
      </c>
      <c r="C573" s="5">
        <v>44</v>
      </c>
      <c r="D573" s="5">
        <v>34</v>
      </c>
      <c r="E573" s="3" t="s">
        <v>24</v>
      </c>
      <c r="F573" s="6" t="s">
        <v>1130</v>
      </c>
      <c r="G573" s="3" t="s">
        <v>1131</v>
      </c>
      <c r="H573" s="3">
        <v>2013</v>
      </c>
      <c r="I573" s="3">
        <v>7</v>
      </c>
      <c r="J573" s="5" t="s">
        <v>16</v>
      </c>
      <c r="K573" s="3">
        <v>20</v>
      </c>
      <c r="L573" s="3">
        <v>20</v>
      </c>
      <c r="M573" s="3">
        <f>K573*L573</f>
        <v>400</v>
      </c>
      <c r="N573" s="5">
        <v>0</v>
      </c>
      <c r="O573" s="5">
        <v>0</v>
      </c>
      <c r="P573" s="5">
        <v>0</v>
      </c>
      <c r="Q573" s="5" t="s">
        <v>23</v>
      </c>
      <c r="R573" s="5">
        <v>5.6208838194211914E-2</v>
      </c>
    </row>
    <row r="574" spans="1:18" ht="28.5" customHeight="1" x14ac:dyDescent="0.25">
      <c r="A574" s="4">
        <v>4.6457141103871704</v>
      </c>
      <c r="B574" s="4">
        <v>-74.073505010890202</v>
      </c>
      <c r="C574" s="5">
        <v>33</v>
      </c>
      <c r="D574" s="5">
        <v>37</v>
      </c>
      <c r="E574" s="9" t="s">
        <v>13</v>
      </c>
      <c r="F574" s="10" t="s">
        <v>1132</v>
      </c>
      <c r="G574" s="3" t="s">
        <v>1133</v>
      </c>
      <c r="H574" s="9">
        <v>2011</v>
      </c>
      <c r="I574" s="11">
        <v>7</v>
      </c>
      <c r="J574" s="8" t="s">
        <v>16</v>
      </c>
      <c r="K574" s="8"/>
      <c r="L574" s="8"/>
      <c r="M574" s="12">
        <v>728.72969187679973</v>
      </c>
      <c r="N574" s="5">
        <v>0</v>
      </c>
      <c r="O574" s="5">
        <v>0</v>
      </c>
      <c r="P574" s="5">
        <v>0</v>
      </c>
      <c r="Q574" s="5" t="s">
        <v>23</v>
      </c>
      <c r="R574" s="5">
        <v>5.6208838194211914E-2</v>
      </c>
    </row>
    <row r="575" spans="1:18" ht="28.5" customHeight="1" x14ac:dyDescent="0.25">
      <c r="A575" s="4">
        <v>4.5547138888888883</v>
      </c>
      <c r="B575" s="4">
        <v>-74.117613888888883</v>
      </c>
      <c r="C575" s="5">
        <v>23</v>
      </c>
      <c r="D575" s="5">
        <v>32</v>
      </c>
      <c r="E575" s="9" t="s">
        <v>13</v>
      </c>
      <c r="F575" s="6" t="s">
        <v>1134</v>
      </c>
      <c r="G575" s="3" t="s">
        <v>1135</v>
      </c>
      <c r="H575" s="3">
        <v>2013</v>
      </c>
      <c r="I575" s="3">
        <v>7</v>
      </c>
      <c r="J575" s="5" t="s">
        <v>16</v>
      </c>
      <c r="K575" s="3">
        <v>25</v>
      </c>
      <c r="L575" s="3">
        <v>15</v>
      </c>
      <c r="M575" s="3">
        <f>K575*L575</f>
        <v>375</v>
      </c>
      <c r="N575" s="5">
        <v>0</v>
      </c>
      <c r="O575" s="5">
        <v>0</v>
      </c>
      <c r="P575" s="5">
        <f>0.738210935315612*M575</f>
        <v>276.8291007433545</v>
      </c>
      <c r="Q575" s="5" t="s">
        <v>17</v>
      </c>
      <c r="R575" s="5">
        <v>5.6208838194211914E-2</v>
      </c>
    </row>
    <row r="576" spans="1:18" ht="28.5" customHeight="1" x14ac:dyDescent="0.25">
      <c r="A576" s="4">
        <v>4.5546273443229897</v>
      </c>
      <c r="B576" s="4">
        <v>-74.117478402364398</v>
      </c>
      <c r="C576" s="5">
        <v>23</v>
      </c>
      <c r="D576" s="5">
        <v>32</v>
      </c>
      <c r="E576" s="9" t="s">
        <v>13</v>
      </c>
      <c r="F576" s="10" t="s">
        <v>1134</v>
      </c>
      <c r="G576" s="3" t="s">
        <v>1136</v>
      </c>
      <c r="H576" s="11">
        <v>2009</v>
      </c>
      <c r="I576" s="11">
        <v>7</v>
      </c>
      <c r="J576" s="11" t="s">
        <v>16</v>
      </c>
      <c r="K576" s="11"/>
      <c r="L576" s="11"/>
      <c r="M576" s="12">
        <v>728.72969187679973</v>
      </c>
      <c r="N576" s="5">
        <v>0</v>
      </c>
      <c r="O576" s="5">
        <v>0</v>
      </c>
      <c r="P576" s="5">
        <v>0</v>
      </c>
      <c r="Q576" s="5" t="s">
        <v>23</v>
      </c>
      <c r="R576" s="5">
        <v>5.6208838194211914E-2</v>
      </c>
    </row>
    <row r="577" spans="1:18" ht="28.5" customHeight="1" x14ac:dyDescent="0.25">
      <c r="A577" s="4">
        <v>4.6330778228290503</v>
      </c>
      <c r="B577" s="4">
        <v>-74.169255274895207</v>
      </c>
      <c r="C577" s="5">
        <v>31</v>
      </c>
      <c r="D577" s="5">
        <v>26</v>
      </c>
      <c r="E577" s="3" t="s">
        <v>24</v>
      </c>
      <c r="F577" s="6" t="s">
        <v>1137</v>
      </c>
      <c r="G577" s="3" t="s">
        <v>1138</v>
      </c>
      <c r="H577" s="3">
        <v>2011</v>
      </c>
      <c r="I577" s="3">
        <v>7</v>
      </c>
      <c r="J577" s="5" t="s">
        <v>16</v>
      </c>
      <c r="K577" s="3">
        <v>17</v>
      </c>
      <c r="L577" s="3">
        <v>30</v>
      </c>
      <c r="M577" s="3">
        <f>K577*L577</f>
        <v>510</v>
      </c>
      <c r="N577" s="5">
        <v>0</v>
      </c>
      <c r="O577" s="5">
        <v>0</v>
      </c>
      <c r="P577" s="5">
        <f>0.738210935315612*M577</f>
        <v>376.48757701096213</v>
      </c>
      <c r="Q577" s="5" t="s">
        <v>17</v>
      </c>
      <c r="R577" s="5">
        <v>5.6208838194211914E-2</v>
      </c>
    </row>
    <row r="578" spans="1:18" ht="28.5" customHeight="1" x14ac:dyDescent="0.25">
      <c r="A578" s="4">
        <v>4.6507800811131297</v>
      </c>
      <c r="B578" s="4">
        <v>-74.136232604979995</v>
      </c>
      <c r="C578" s="5">
        <v>33</v>
      </c>
      <c r="D578" s="5">
        <v>30</v>
      </c>
      <c r="E578" s="3" t="s">
        <v>24</v>
      </c>
      <c r="F578" s="6" t="s">
        <v>1139</v>
      </c>
      <c r="G578" s="3" t="s">
        <v>1140</v>
      </c>
      <c r="H578" s="3">
        <v>2011</v>
      </c>
      <c r="I578" s="3">
        <v>7</v>
      </c>
      <c r="J578" s="5" t="s">
        <v>16</v>
      </c>
      <c r="K578" s="3">
        <v>22</v>
      </c>
      <c r="L578" s="3">
        <v>20</v>
      </c>
      <c r="M578" s="3">
        <f>K578*L578</f>
        <v>440</v>
      </c>
      <c r="N578" s="5">
        <v>0</v>
      </c>
      <c r="O578" s="5">
        <v>0</v>
      </c>
      <c r="P578" s="5">
        <f>0.738210935315612*M578</f>
        <v>324.81281153886925</v>
      </c>
      <c r="Q578" s="5" t="s">
        <v>17</v>
      </c>
      <c r="R578" s="5">
        <v>5.6208838194211914E-2</v>
      </c>
    </row>
    <row r="579" spans="1:18" ht="28.5" customHeight="1" x14ac:dyDescent="0.25">
      <c r="A579" s="4">
        <v>4.7050583333333336</v>
      </c>
      <c r="B579" s="4">
        <v>-74.024580555555559</v>
      </c>
      <c r="C579" s="5">
        <v>39</v>
      </c>
      <c r="D579" s="5">
        <v>42</v>
      </c>
      <c r="E579" s="9" t="s">
        <v>13</v>
      </c>
      <c r="F579" s="10" t="s">
        <v>1139</v>
      </c>
      <c r="G579" s="3" t="s">
        <v>1141</v>
      </c>
      <c r="H579" s="9">
        <v>2012</v>
      </c>
      <c r="I579" s="11">
        <v>7</v>
      </c>
      <c r="J579" s="11" t="s">
        <v>27</v>
      </c>
      <c r="K579" s="8"/>
      <c r="L579" s="8"/>
      <c r="M579" s="8">
        <v>375</v>
      </c>
      <c r="N579" s="5">
        <v>0</v>
      </c>
      <c r="O579" s="5">
        <v>0</v>
      </c>
      <c r="P579" s="5">
        <v>0</v>
      </c>
      <c r="Q579" s="5" t="s">
        <v>28</v>
      </c>
      <c r="R579" s="5">
        <v>5.6208838194211914E-2</v>
      </c>
    </row>
    <row r="580" spans="1:18" ht="28.5" customHeight="1" x14ac:dyDescent="0.25">
      <c r="A580" s="4">
        <v>4.6656199999999997</v>
      </c>
      <c r="B580" s="4">
        <v>-74.077687999999995</v>
      </c>
      <c r="C580" s="5">
        <v>35</v>
      </c>
      <c r="D580" s="5">
        <v>36</v>
      </c>
      <c r="E580" s="9" t="s">
        <v>13</v>
      </c>
      <c r="F580" s="6" t="s">
        <v>1142</v>
      </c>
      <c r="G580" s="3" t="s">
        <v>1143</v>
      </c>
      <c r="H580" s="3">
        <v>2013</v>
      </c>
      <c r="I580" s="3">
        <v>7</v>
      </c>
      <c r="J580" s="5" t="s">
        <v>16</v>
      </c>
      <c r="K580" s="3">
        <v>20</v>
      </c>
      <c r="L580" s="3">
        <v>10</v>
      </c>
      <c r="M580" s="3">
        <f>K580*L580</f>
        <v>200</v>
      </c>
      <c r="N580" s="5">
        <v>0</v>
      </c>
      <c r="O580" s="5">
        <v>0</v>
      </c>
      <c r="P580" s="5">
        <v>0</v>
      </c>
      <c r="Q580" s="5" t="s">
        <v>23</v>
      </c>
      <c r="R580" s="5">
        <v>5.6208838194211914E-2</v>
      </c>
    </row>
    <row r="581" spans="1:18" ht="28.5" customHeight="1" x14ac:dyDescent="0.25">
      <c r="A581" s="4">
        <v>4.6725539999999999</v>
      </c>
      <c r="B581" s="4">
        <v>-74.113369000000006</v>
      </c>
      <c r="C581" s="5">
        <v>36</v>
      </c>
      <c r="D581" s="5">
        <v>32</v>
      </c>
      <c r="E581" s="14" t="s">
        <v>24</v>
      </c>
      <c r="F581" s="10" t="s">
        <v>1144</v>
      </c>
      <c r="G581" s="3" t="s">
        <v>1145</v>
      </c>
      <c r="H581" s="3">
        <v>2012</v>
      </c>
      <c r="I581" s="11">
        <v>7</v>
      </c>
      <c r="J581" s="11" t="s">
        <v>27</v>
      </c>
      <c r="K581" s="19"/>
      <c r="L581" s="19"/>
      <c r="M581" s="19">
        <f>(25/2)*4</f>
        <v>50</v>
      </c>
      <c r="N581" s="5">
        <v>0</v>
      </c>
      <c r="O581" s="5">
        <v>0</v>
      </c>
      <c r="P581" s="5">
        <v>0</v>
      </c>
      <c r="Q581" s="5" t="s">
        <v>28</v>
      </c>
      <c r="R581" s="5">
        <v>5.6208838194211914E-2</v>
      </c>
    </row>
    <row r="582" spans="1:18" ht="28.5" customHeight="1" x14ac:dyDescent="0.25">
      <c r="A582" s="4">
        <v>4.4699030000000004</v>
      </c>
      <c r="B582" s="4">
        <v>-74.126696999999993</v>
      </c>
      <c r="C582" s="5">
        <v>13</v>
      </c>
      <c r="D582" s="5">
        <v>31</v>
      </c>
      <c r="E582" s="8" t="s">
        <v>13</v>
      </c>
      <c r="F582" s="10" t="s">
        <v>1146</v>
      </c>
      <c r="G582" s="3" t="s">
        <v>1147</v>
      </c>
      <c r="H582" s="11">
        <v>2010</v>
      </c>
      <c r="I582" s="11">
        <v>2</v>
      </c>
      <c r="J582" s="11" t="s">
        <v>16</v>
      </c>
      <c r="K582" s="11"/>
      <c r="L582" s="11"/>
      <c r="M582" s="12">
        <v>295</v>
      </c>
      <c r="N582" s="5">
        <v>0</v>
      </c>
      <c r="O582" s="5">
        <v>0</v>
      </c>
      <c r="P582" s="5">
        <v>0</v>
      </c>
      <c r="Q582" s="5" t="s">
        <v>23</v>
      </c>
      <c r="R582" s="5">
        <v>5.6208838194211914E-2</v>
      </c>
    </row>
    <row r="583" spans="1:18" ht="28.5" customHeight="1" x14ac:dyDescent="0.25">
      <c r="A583" s="4">
        <v>4.6384388888888886</v>
      </c>
      <c r="B583" s="4">
        <v>-74.141872222222233</v>
      </c>
      <c r="C583" s="5">
        <v>32</v>
      </c>
      <c r="D583" s="5">
        <v>29</v>
      </c>
      <c r="E583" s="3" t="s">
        <v>13</v>
      </c>
      <c r="F583" s="10" t="s">
        <v>1148</v>
      </c>
      <c r="G583" s="3" t="s">
        <v>1149</v>
      </c>
      <c r="H583" s="3">
        <v>2012</v>
      </c>
      <c r="I583" s="8">
        <v>2</v>
      </c>
      <c r="J583" s="11" t="s">
        <v>27</v>
      </c>
      <c r="K583" s="8"/>
      <c r="L583" s="8"/>
      <c r="M583" s="12">
        <v>96</v>
      </c>
      <c r="N583" s="5">
        <v>0</v>
      </c>
      <c r="O583" s="5">
        <v>0</v>
      </c>
      <c r="P583" s="5">
        <v>0</v>
      </c>
      <c r="Q583" s="5" t="s">
        <v>28</v>
      </c>
      <c r="R583" s="5">
        <v>5.6208838194211914E-2</v>
      </c>
    </row>
    <row r="584" spans="1:18" ht="28.5" customHeight="1" x14ac:dyDescent="0.25">
      <c r="A584" s="4">
        <v>4.5906555555555553</v>
      </c>
      <c r="B584" s="4">
        <v>-74.138725000000008</v>
      </c>
      <c r="C584" s="5">
        <v>27</v>
      </c>
      <c r="D584" s="5">
        <v>30</v>
      </c>
      <c r="E584" s="9" t="s">
        <v>13</v>
      </c>
      <c r="F584" s="6" t="s">
        <v>1624</v>
      </c>
      <c r="G584" s="3" t="s">
        <v>1150</v>
      </c>
      <c r="H584" s="19">
        <v>2011</v>
      </c>
      <c r="I584" s="3">
        <v>3</v>
      </c>
      <c r="J584" s="5" t="s">
        <v>151</v>
      </c>
      <c r="K584" s="3">
        <v>1000</v>
      </c>
      <c r="L584" s="3">
        <v>2</v>
      </c>
      <c r="M584" s="3">
        <f>K584*L584</f>
        <v>2000</v>
      </c>
      <c r="N584" s="5">
        <v>0</v>
      </c>
      <c r="O584" s="5">
        <v>0</v>
      </c>
      <c r="P584" s="5">
        <v>0</v>
      </c>
      <c r="Q584" s="5" t="s">
        <v>152</v>
      </c>
      <c r="R584" s="5">
        <v>5.6208838194211914E-2</v>
      </c>
    </row>
    <row r="585" spans="1:18" ht="28.5" customHeight="1" x14ac:dyDescent="0.25">
      <c r="A585" s="4">
        <v>4.7370642888258496</v>
      </c>
      <c r="B585" s="4">
        <v>-74.023387173260303</v>
      </c>
      <c r="C585" s="5">
        <v>43</v>
      </c>
      <c r="D585" s="5">
        <v>42</v>
      </c>
      <c r="E585" s="3" t="s">
        <v>13</v>
      </c>
      <c r="F585" s="6" t="s">
        <v>1229</v>
      </c>
      <c r="G585" s="3" t="s">
        <v>1230</v>
      </c>
      <c r="H585" s="3">
        <v>2011</v>
      </c>
      <c r="I585" s="3">
        <v>7</v>
      </c>
      <c r="J585" s="5" t="s">
        <v>16</v>
      </c>
      <c r="K585" s="3">
        <v>25</v>
      </c>
      <c r="L585" s="3">
        <v>10</v>
      </c>
      <c r="M585" s="3">
        <f>K585*L585</f>
        <v>250</v>
      </c>
      <c r="N585" s="5">
        <v>0</v>
      </c>
      <c r="O585" s="5">
        <f>0.392899638837687*M585</f>
        <v>98.224909709421752</v>
      </c>
      <c r="P585" s="5">
        <v>0</v>
      </c>
      <c r="Q585" s="5" t="s">
        <v>282</v>
      </c>
      <c r="R585" s="5">
        <v>5.6208838194211914E-2</v>
      </c>
    </row>
    <row r="586" spans="1:18" ht="28.5" customHeight="1" x14ac:dyDescent="0.25">
      <c r="A586" s="4">
        <v>4.6761694444444446</v>
      </c>
      <c r="B586" s="4">
        <v>-74.14029166666667</v>
      </c>
      <c r="C586" s="5">
        <v>36</v>
      </c>
      <c r="D586" s="5">
        <v>29</v>
      </c>
      <c r="E586" s="3" t="s">
        <v>24</v>
      </c>
      <c r="F586" s="10" t="s">
        <v>1151</v>
      </c>
      <c r="G586" s="3" t="s">
        <v>1152</v>
      </c>
      <c r="H586" s="17">
        <v>2012</v>
      </c>
      <c r="I586" s="11">
        <v>7</v>
      </c>
      <c r="J586" s="11" t="s">
        <v>27</v>
      </c>
      <c r="K586" s="8"/>
      <c r="L586" s="8"/>
      <c r="M586" s="12">
        <v>1596.3194444444443</v>
      </c>
      <c r="N586" s="5">
        <v>0</v>
      </c>
      <c r="O586" s="5">
        <v>0</v>
      </c>
      <c r="P586" s="5">
        <v>0</v>
      </c>
      <c r="Q586" s="5" t="s">
        <v>28</v>
      </c>
      <c r="R586" s="5">
        <v>5.6208838194211914E-2</v>
      </c>
    </row>
    <row r="587" spans="1:18" ht="28.5" customHeight="1" x14ac:dyDescent="0.25">
      <c r="A587" s="4">
        <v>4.7333776189463803</v>
      </c>
      <c r="B587" s="4">
        <v>-74.102844088299506</v>
      </c>
      <c r="C587" s="5">
        <v>43</v>
      </c>
      <c r="D587" s="5">
        <v>34</v>
      </c>
      <c r="E587" s="3" t="s">
        <v>24</v>
      </c>
      <c r="F587" s="10" t="s">
        <v>1153</v>
      </c>
      <c r="G587" s="3" t="s">
        <v>1154</v>
      </c>
      <c r="H587" s="11">
        <v>2009</v>
      </c>
      <c r="I587" s="11">
        <v>7</v>
      </c>
      <c r="J587" s="11" t="s">
        <v>16</v>
      </c>
      <c r="K587" s="11"/>
      <c r="L587" s="11"/>
      <c r="M587" s="12">
        <v>728.72969187679973</v>
      </c>
      <c r="N587" s="5">
        <v>0</v>
      </c>
      <c r="O587" s="5">
        <v>0</v>
      </c>
      <c r="P587" s="5">
        <v>0</v>
      </c>
      <c r="Q587" s="5" t="s">
        <v>23</v>
      </c>
      <c r="R587" s="5">
        <v>5.6208838194211914E-2</v>
      </c>
    </row>
    <row r="588" spans="1:18" ht="28.5" customHeight="1" x14ac:dyDescent="0.25">
      <c r="A588" s="4">
        <v>4.6750833333333333</v>
      </c>
      <c r="B588" s="4">
        <v>-74.097624999999994</v>
      </c>
      <c r="C588" s="5">
        <v>36</v>
      </c>
      <c r="D588" s="5">
        <v>34</v>
      </c>
      <c r="E588" s="3" t="s">
        <v>24</v>
      </c>
      <c r="F588" s="6" t="s">
        <v>1155</v>
      </c>
      <c r="G588" s="3" t="s">
        <v>1156</v>
      </c>
      <c r="H588" s="17">
        <v>2011</v>
      </c>
      <c r="I588" s="3">
        <v>6</v>
      </c>
      <c r="J588" s="5" t="s">
        <v>16</v>
      </c>
      <c r="K588" s="3">
        <v>22</v>
      </c>
      <c r="L588" s="3">
        <v>6</v>
      </c>
      <c r="M588" s="3">
        <f>K588*L588</f>
        <v>132</v>
      </c>
      <c r="N588" s="5">
        <v>0</v>
      </c>
      <c r="O588" s="5">
        <v>0</v>
      </c>
      <c r="P588" s="5">
        <v>0</v>
      </c>
      <c r="Q588" s="5" t="s">
        <v>23</v>
      </c>
      <c r="R588" s="5">
        <v>5.6208838194211914E-2</v>
      </c>
    </row>
    <row r="589" spans="1:18" ht="28.5" customHeight="1" x14ac:dyDescent="0.25">
      <c r="A589" s="4">
        <v>4.759023</v>
      </c>
      <c r="B589" s="4">
        <v>-74.043763999999996</v>
      </c>
      <c r="C589" s="5">
        <v>45</v>
      </c>
      <c r="D589" s="5">
        <v>40</v>
      </c>
      <c r="E589" s="3" t="s">
        <v>24</v>
      </c>
      <c r="F589" s="6" t="s">
        <v>1234</v>
      </c>
      <c r="G589" s="3" t="s">
        <v>1235</v>
      </c>
      <c r="H589" s="3">
        <v>2011</v>
      </c>
      <c r="I589" s="3">
        <v>7</v>
      </c>
      <c r="J589" s="5" t="s">
        <v>16</v>
      </c>
      <c r="K589" s="3">
        <v>11</v>
      </c>
      <c r="L589" s="3">
        <v>11</v>
      </c>
      <c r="M589" s="3">
        <f>K589*L589</f>
        <v>121</v>
      </c>
      <c r="N589" s="5">
        <v>0</v>
      </c>
      <c r="O589" s="5">
        <f>0.392899638837687*M589</f>
        <v>47.540856299360129</v>
      </c>
      <c r="P589" s="5">
        <v>0</v>
      </c>
      <c r="Q589" s="5" t="s">
        <v>282</v>
      </c>
      <c r="R589" s="5">
        <v>5.6208838194211914E-2</v>
      </c>
    </row>
    <row r="590" spans="1:18" ht="28.5" customHeight="1" x14ac:dyDescent="0.25">
      <c r="A590" s="4">
        <v>4.5865388888888887</v>
      </c>
      <c r="B590" s="4">
        <v>-74.128644444444433</v>
      </c>
      <c r="C590" s="5">
        <v>26</v>
      </c>
      <c r="D590" s="5">
        <v>31</v>
      </c>
      <c r="E590" s="3" t="s">
        <v>24</v>
      </c>
      <c r="F590" s="6" t="s">
        <v>1157</v>
      </c>
      <c r="G590" s="3" t="s">
        <v>1158</v>
      </c>
      <c r="H590" s="3">
        <v>2011</v>
      </c>
      <c r="I590" s="3">
        <v>5</v>
      </c>
      <c r="J590" s="5" t="s">
        <v>16</v>
      </c>
      <c r="K590" s="3">
        <v>25</v>
      </c>
      <c r="L590" s="3">
        <v>4</v>
      </c>
      <c r="M590" s="3">
        <f>K590*L590</f>
        <v>100</v>
      </c>
      <c r="N590" s="5">
        <v>0</v>
      </c>
      <c r="O590" s="5">
        <v>0</v>
      </c>
      <c r="P590" s="5">
        <v>0</v>
      </c>
      <c r="Q590" s="5" t="s">
        <v>23</v>
      </c>
      <c r="R590" s="5">
        <v>5.6208838194211914E-2</v>
      </c>
    </row>
    <row r="591" spans="1:18" ht="28.5" customHeight="1" x14ac:dyDescent="0.25">
      <c r="A591" s="4">
        <v>4.6516999999999999</v>
      </c>
      <c r="B591" s="4">
        <v>-74.054561111111113</v>
      </c>
      <c r="C591" s="5">
        <v>33</v>
      </c>
      <c r="D591" s="5">
        <v>39</v>
      </c>
      <c r="E591" s="3" t="s">
        <v>24</v>
      </c>
      <c r="F591" s="6" t="s">
        <v>1159</v>
      </c>
      <c r="G591" s="3" t="s">
        <v>1160</v>
      </c>
      <c r="H591" s="3">
        <v>2011</v>
      </c>
      <c r="I591" s="3">
        <v>6</v>
      </c>
      <c r="J591" s="5" t="s">
        <v>16</v>
      </c>
      <c r="K591" s="3">
        <v>20</v>
      </c>
      <c r="L591" s="3">
        <v>8</v>
      </c>
      <c r="M591" s="3">
        <f>K591*L591</f>
        <v>160</v>
      </c>
      <c r="N591" s="5">
        <v>0</v>
      </c>
      <c r="O591" s="5">
        <v>0</v>
      </c>
      <c r="P591" s="5">
        <v>0</v>
      </c>
      <c r="Q591" s="5" t="s">
        <v>23</v>
      </c>
      <c r="R591" s="5">
        <v>5.6208838194211914E-2</v>
      </c>
    </row>
    <row r="592" spans="1:18" ht="28.5" customHeight="1" x14ac:dyDescent="0.25">
      <c r="A592" s="4">
        <v>4.6000129999999997</v>
      </c>
      <c r="B592" s="4">
        <v>-74.098754</v>
      </c>
      <c r="C592" s="5">
        <v>28</v>
      </c>
      <c r="D592" s="5">
        <v>34</v>
      </c>
      <c r="E592" s="3" t="s">
        <v>13</v>
      </c>
      <c r="F592" s="10" t="s">
        <v>1163</v>
      </c>
      <c r="G592" s="3" t="s">
        <v>1164</v>
      </c>
      <c r="H592" s="11">
        <v>2008</v>
      </c>
      <c r="I592" s="11">
        <v>7</v>
      </c>
      <c r="J592" s="11" t="s">
        <v>16</v>
      </c>
      <c r="K592" s="11"/>
      <c r="L592" s="11"/>
      <c r="M592" s="12">
        <v>728.72969187679973</v>
      </c>
      <c r="N592" s="5">
        <v>0</v>
      </c>
      <c r="O592" s="5">
        <v>0</v>
      </c>
      <c r="P592" s="5">
        <v>0</v>
      </c>
      <c r="Q592" s="5" t="s">
        <v>23</v>
      </c>
      <c r="R592" s="5">
        <v>5.6208838194211914E-2</v>
      </c>
    </row>
    <row r="593" spans="1:18" ht="28.5" customHeight="1" x14ac:dyDescent="0.25">
      <c r="A593" s="4">
        <v>4.7144525486632203</v>
      </c>
      <c r="B593" s="4">
        <v>-74.070474718175703</v>
      </c>
      <c r="C593" s="5">
        <v>40</v>
      </c>
      <c r="D593" s="5">
        <v>37</v>
      </c>
      <c r="E593" s="3" t="s">
        <v>24</v>
      </c>
      <c r="F593" s="10" t="s">
        <v>1165</v>
      </c>
      <c r="G593" s="3" t="s">
        <v>1166</v>
      </c>
      <c r="H593" s="11">
        <v>2010</v>
      </c>
      <c r="I593" s="11">
        <v>7</v>
      </c>
      <c r="J593" s="11" t="s">
        <v>16</v>
      </c>
      <c r="K593" s="11"/>
      <c r="L593" s="11"/>
      <c r="M593" s="12">
        <v>728.72969187679973</v>
      </c>
      <c r="N593" s="5">
        <v>0</v>
      </c>
      <c r="O593" s="5">
        <v>0</v>
      </c>
      <c r="P593" s="5">
        <v>0</v>
      </c>
      <c r="Q593" s="5" t="s">
        <v>23</v>
      </c>
      <c r="R593" s="5">
        <v>5.6208838194211914E-2</v>
      </c>
    </row>
    <row r="594" spans="1:18" ht="28.5" customHeight="1" x14ac:dyDescent="0.25">
      <c r="A594" s="22">
        <v>4.6004050000000003</v>
      </c>
      <c r="B594" s="22">
        <v>-74.187926000000004</v>
      </c>
      <c r="C594" s="14">
        <v>28</v>
      </c>
      <c r="D594" s="14">
        <v>24</v>
      </c>
      <c r="E594" s="9" t="s">
        <v>13</v>
      </c>
      <c r="F594" s="35" t="s">
        <v>1167</v>
      </c>
      <c r="G594" s="3" t="s">
        <v>1168</v>
      </c>
      <c r="H594" s="21">
        <v>2011</v>
      </c>
      <c r="I594" s="21">
        <v>7</v>
      </c>
      <c r="J594" s="14" t="s">
        <v>16</v>
      </c>
      <c r="K594" s="21">
        <v>25</v>
      </c>
      <c r="L594" s="21">
        <v>3</v>
      </c>
      <c r="M594" s="21">
        <f t="shared" ref="M594:M600" si="15">K594*L594</f>
        <v>75</v>
      </c>
      <c r="N594" s="14">
        <v>0</v>
      </c>
      <c r="O594" s="14">
        <v>0</v>
      </c>
      <c r="P594" s="14">
        <v>0</v>
      </c>
      <c r="Q594" s="5" t="s">
        <v>23</v>
      </c>
      <c r="R594" s="5">
        <v>5.6208838194211914E-2</v>
      </c>
    </row>
    <row r="595" spans="1:18" ht="28.5" customHeight="1" x14ac:dyDescent="0.25">
      <c r="A595" s="4">
        <v>4.6413330000000004</v>
      </c>
      <c r="B595" s="4">
        <v>-74.185630000000003</v>
      </c>
      <c r="C595" s="5">
        <v>32</v>
      </c>
      <c r="D595" s="5">
        <v>24</v>
      </c>
      <c r="E595" s="14" t="s">
        <v>20</v>
      </c>
      <c r="F595" s="6" t="s">
        <v>83</v>
      </c>
      <c r="G595" s="3" t="s">
        <v>84</v>
      </c>
      <c r="H595" s="3">
        <v>2013</v>
      </c>
      <c r="I595" s="3">
        <v>7</v>
      </c>
      <c r="J595" s="5" t="s">
        <v>16</v>
      </c>
      <c r="K595" s="3">
        <v>20</v>
      </c>
      <c r="L595" s="3">
        <v>29</v>
      </c>
      <c r="M595" s="3">
        <f t="shared" si="15"/>
        <v>580</v>
      </c>
      <c r="N595" s="5">
        <f>0.565555287076649*M595</f>
        <v>328.02206650445646</v>
      </c>
      <c r="O595" s="5">
        <v>0</v>
      </c>
      <c r="P595" s="5">
        <v>0</v>
      </c>
      <c r="Q595" s="5" t="s">
        <v>10</v>
      </c>
      <c r="R595" s="5">
        <v>5.6208838194211914E-2</v>
      </c>
    </row>
    <row r="596" spans="1:18" ht="28.5" customHeight="1" x14ac:dyDescent="0.25">
      <c r="A596" s="4">
        <v>4.5876739999999998</v>
      </c>
      <c r="B596" s="4">
        <v>-74.167123000000004</v>
      </c>
      <c r="C596" s="5">
        <v>26</v>
      </c>
      <c r="D596" s="5">
        <v>26</v>
      </c>
      <c r="E596" s="8" t="s">
        <v>13</v>
      </c>
      <c r="F596" s="6" t="s">
        <v>1169</v>
      </c>
      <c r="G596" s="3" t="s">
        <v>1170</v>
      </c>
      <c r="H596" s="3">
        <v>2013</v>
      </c>
      <c r="I596" s="3">
        <v>7</v>
      </c>
      <c r="J596" s="5" t="s">
        <v>16</v>
      </c>
      <c r="K596" s="3">
        <v>20</v>
      </c>
      <c r="L596" s="3">
        <v>35</v>
      </c>
      <c r="M596" s="3">
        <f t="shared" si="15"/>
        <v>700</v>
      </c>
      <c r="N596" s="5">
        <v>0</v>
      </c>
      <c r="O596" s="5">
        <v>0</v>
      </c>
      <c r="P596" s="5">
        <f>0.738210935315612*M596</f>
        <v>516.74765472092838</v>
      </c>
      <c r="Q596" s="5" t="s">
        <v>17</v>
      </c>
      <c r="R596" s="5">
        <v>5.6208838194211914E-2</v>
      </c>
    </row>
    <row r="597" spans="1:18" ht="28.5" customHeight="1" x14ac:dyDescent="0.25">
      <c r="A597" s="4">
        <v>4.6690777777777779</v>
      </c>
      <c r="B597" s="4">
        <v>-74.079922222222223</v>
      </c>
      <c r="C597" s="5">
        <v>35</v>
      </c>
      <c r="D597" s="5">
        <v>36</v>
      </c>
      <c r="E597" s="3" t="s">
        <v>24</v>
      </c>
      <c r="F597" s="6" t="s">
        <v>1171</v>
      </c>
      <c r="G597" s="3" t="s">
        <v>1172</v>
      </c>
      <c r="H597" s="3">
        <v>2013</v>
      </c>
      <c r="I597" s="3">
        <v>7</v>
      </c>
      <c r="J597" s="5" t="s">
        <v>16</v>
      </c>
      <c r="K597" s="3">
        <v>25</v>
      </c>
      <c r="L597" s="3">
        <v>100</v>
      </c>
      <c r="M597" s="3">
        <f t="shared" si="15"/>
        <v>2500</v>
      </c>
      <c r="N597" s="5">
        <v>0</v>
      </c>
      <c r="O597" s="5">
        <v>0</v>
      </c>
      <c r="P597" s="5">
        <f>0.738210935315612*M597</f>
        <v>1845.52733828903</v>
      </c>
      <c r="Q597" s="5" t="s">
        <v>17</v>
      </c>
      <c r="R597" s="5">
        <v>5.6208838194211914E-2</v>
      </c>
    </row>
    <row r="598" spans="1:18" ht="28.5" customHeight="1" x14ac:dyDescent="0.25">
      <c r="A598" s="4">
        <v>4.6568319999999996</v>
      </c>
      <c r="B598" s="4">
        <v>-74.070894999999993</v>
      </c>
      <c r="C598" s="5">
        <v>34</v>
      </c>
      <c r="D598" s="5">
        <v>37</v>
      </c>
      <c r="E598" s="3" t="s">
        <v>24</v>
      </c>
      <c r="F598" s="6" t="s">
        <v>1173</v>
      </c>
      <c r="G598" s="3" t="s">
        <v>1174</v>
      </c>
      <c r="H598" s="3">
        <v>2011</v>
      </c>
      <c r="I598" s="3">
        <v>7</v>
      </c>
      <c r="J598" s="5" t="s">
        <v>16</v>
      </c>
      <c r="K598" s="3">
        <v>12</v>
      </c>
      <c r="L598" s="3">
        <v>20</v>
      </c>
      <c r="M598" s="3">
        <f t="shared" si="15"/>
        <v>240</v>
      </c>
      <c r="N598" s="5">
        <v>0</v>
      </c>
      <c r="O598" s="5">
        <v>0</v>
      </c>
      <c r="P598" s="5">
        <f>0.738210935315612*M598</f>
        <v>177.17062447574688</v>
      </c>
      <c r="Q598" s="5" t="s">
        <v>17</v>
      </c>
      <c r="R598" s="5">
        <v>5.6208838194211914E-2</v>
      </c>
    </row>
    <row r="599" spans="1:18" ht="28.5" customHeight="1" x14ac:dyDescent="0.25">
      <c r="A599" s="4">
        <v>4.6187040000000001</v>
      </c>
      <c r="B599" s="4">
        <v>-74.205977000000004</v>
      </c>
      <c r="C599" s="5">
        <v>30</v>
      </c>
      <c r="D599" s="5">
        <v>22</v>
      </c>
      <c r="E599" s="3" t="s">
        <v>20</v>
      </c>
      <c r="F599" s="6" t="s">
        <v>67</v>
      </c>
      <c r="G599" s="3" t="s">
        <v>68</v>
      </c>
      <c r="H599" s="3">
        <v>2011</v>
      </c>
      <c r="I599" s="3">
        <v>7</v>
      </c>
      <c r="J599" s="5" t="s">
        <v>16</v>
      </c>
      <c r="K599" s="3">
        <v>15</v>
      </c>
      <c r="L599" s="3">
        <v>45</v>
      </c>
      <c r="M599" s="3">
        <f t="shared" si="15"/>
        <v>675</v>
      </c>
      <c r="N599" s="5">
        <f>0.565555287076649*M599</f>
        <v>381.7498187767381</v>
      </c>
      <c r="O599" s="5">
        <v>0</v>
      </c>
      <c r="P599" s="5">
        <v>0</v>
      </c>
      <c r="Q599" s="5" t="s">
        <v>10</v>
      </c>
      <c r="R599" s="5">
        <v>5.6208838194211914E-2</v>
      </c>
    </row>
    <row r="600" spans="1:18" ht="28.5" customHeight="1" x14ac:dyDescent="0.25">
      <c r="A600" s="4">
        <v>4.6695527777777777</v>
      </c>
      <c r="B600" s="4">
        <v>-74.080844444444438</v>
      </c>
      <c r="C600" s="5">
        <v>35</v>
      </c>
      <c r="D600" s="5">
        <v>36</v>
      </c>
      <c r="E600" s="9" t="s">
        <v>13</v>
      </c>
      <c r="F600" s="6" t="s">
        <v>1175</v>
      </c>
      <c r="G600" s="3" t="s">
        <v>1176</v>
      </c>
      <c r="H600" s="3">
        <v>2013</v>
      </c>
      <c r="I600" s="3">
        <v>7</v>
      </c>
      <c r="J600" s="5" t="s">
        <v>16</v>
      </c>
      <c r="K600" s="3">
        <v>25</v>
      </c>
      <c r="L600" s="3">
        <v>110</v>
      </c>
      <c r="M600" s="3">
        <f t="shared" si="15"/>
        <v>2750</v>
      </c>
      <c r="N600" s="5">
        <v>0</v>
      </c>
      <c r="O600" s="5">
        <v>0</v>
      </c>
      <c r="P600" s="5">
        <f>0.738210935315612*M600</f>
        <v>2030.080072117933</v>
      </c>
      <c r="Q600" s="5" t="s">
        <v>17</v>
      </c>
      <c r="R600" s="5">
        <v>5.6208838194211914E-2</v>
      </c>
    </row>
    <row r="601" spans="1:18" ht="28.5" customHeight="1" x14ac:dyDescent="0.25">
      <c r="A601" s="4">
        <v>4.64535402168916</v>
      </c>
      <c r="B601" s="4">
        <v>-74.073320211297499</v>
      </c>
      <c r="C601" s="5">
        <v>33</v>
      </c>
      <c r="D601" s="5">
        <v>37</v>
      </c>
      <c r="E601" s="3" t="s">
        <v>24</v>
      </c>
      <c r="F601" s="10" t="s">
        <v>1177</v>
      </c>
      <c r="G601" s="3" t="s">
        <v>1178</v>
      </c>
      <c r="H601" s="9">
        <v>2011</v>
      </c>
      <c r="I601" s="11">
        <v>7</v>
      </c>
      <c r="J601" s="11" t="s">
        <v>27</v>
      </c>
      <c r="K601" s="8"/>
      <c r="L601" s="8"/>
      <c r="M601" s="12">
        <v>1596.3194444444443</v>
      </c>
      <c r="N601" s="5">
        <v>0</v>
      </c>
      <c r="O601" s="5">
        <v>0</v>
      </c>
      <c r="P601" s="5">
        <v>0</v>
      </c>
      <c r="Q601" s="5" t="s">
        <v>28</v>
      </c>
      <c r="R601" s="5">
        <v>5.6208838194211914E-2</v>
      </c>
    </row>
    <row r="602" spans="1:18" ht="28.5" customHeight="1" x14ac:dyDescent="0.25">
      <c r="A602" s="4">
        <v>4.6724990000000002</v>
      </c>
      <c r="B602" s="4">
        <v>-74.126056000000005</v>
      </c>
      <c r="C602" s="5">
        <v>36</v>
      </c>
      <c r="D602" s="5">
        <v>31</v>
      </c>
      <c r="E602" s="3" t="s">
        <v>24</v>
      </c>
      <c r="F602" s="6" t="s">
        <v>339</v>
      </c>
      <c r="G602" s="3" t="s">
        <v>340</v>
      </c>
      <c r="H602" s="3">
        <v>2011</v>
      </c>
      <c r="I602" s="3">
        <v>7</v>
      </c>
      <c r="J602" s="5" t="s">
        <v>16</v>
      </c>
      <c r="K602" s="3">
        <v>17</v>
      </c>
      <c r="L602" s="3">
        <v>20</v>
      </c>
      <c r="M602" s="3">
        <f>K602*L602</f>
        <v>340</v>
      </c>
      <c r="N602" s="5">
        <v>0</v>
      </c>
      <c r="O602" s="5">
        <f>0.392899638837687*M602</f>
        <v>133.58587720481358</v>
      </c>
      <c r="P602" s="5">
        <v>0</v>
      </c>
      <c r="Q602" s="5" t="s">
        <v>282</v>
      </c>
      <c r="R602" s="5">
        <v>5.6208838194211914E-2</v>
      </c>
    </row>
    <row r="603" spans="1:18" ht="28.5" customHeight="1" x14ac:dyDescent="0.25">
      <c r="A603" s="4">
        <v>4.6185777777777783</v>
      </c>
      <c r="B603" s="4">
        <v>-74.136352777777788</v>
      </c>
      <c r="C603" s="5">
        <v>30</v>
      </c>
      <c r="D603" s="5">
        <v>30</v>
      </c>
      <c r="E603" s="3" t="s">
        <v>20</v>
      </c>
      <c r="F603" s="6" t="s">
        <v>71</v>
      </c>
      <c r="G603" s="3" t="s">
        <v>72</v>
      </c>
      <c r="H603" s="3">
        <v>2011</v>
      </c>
      <c r="I603" s="3">
        <v>7</v>
      </c>
      <c r="J603" s="5" t="s">
        <v>16</v>
      </c>
      <c r="K603" s="3">
        <v>22</v>
      </c>
      <c r="L603" s="3">
        <v>30</v>
      </c>
      <c r="M603" s="3">
        <f>K603*L603</f>
        <v>660</v>
      </c>
      <c r="N603" s="5">
        <f>0.565555287076649*M603</f>
        <v>373.26648947058834</v>
      </c>
      <c r="O603" s="5">
        <v>0</v>
      </c>
      <c r="P603" s="5">
        <v>0</v>
      </c>
      <c r="Q603" s="5" t="s">
        <v>10</v>
      </c>
      <c r="R603" s="5">
        <v>5.6208838194211914E-2</v>
      </c>
    </row>
    <row r="604" spans="1:18" ht="28.5" customHeight="1" x14ac:dyDescent="0.25">
      <c r="A604" s="4">
        <v>4.5982469999999998</v>
      </c>
      <c r="B604" s="4">
        <v>-74.180187000000004</v>
      </c>
      <c r="C604" s="5">
        <v>27</v>
      </c>
      <c r="D604" s="5">
        <v>25</v>
      </c>
      <c r="E604" s="8" t="s">
        <v>13</v>
      </c>
      <c r="F604" s="6" t="s">
        <v>1179</v>
      </c>
      <c r="G604" s="3" t="s">
        <v>1180</v>
      </c>
      <c r="H604" s="3">
        <v>2011</v>
      </c>
      <c r="I604" s="3">
        <v>7</v>
      </c>
      <c r="J604" s="5" t="s">
        <v>16</v>
      </c>
      <c r="K604" s="3">
        <v>20</v>
      </c>
      <c r="L604" s="3">
        <v>8</v>
      </c>
      <c r="M604" s="3">
        <f>K604*L604</f>
        <v>160</v>
      </c>
      <c r="N604" s="5">
        <v>0</v>
      </c>
      <c r="O604" s="5">
        <v>0</v>
      </c>
      <c r="P604" s="5">
        <f>0.738210935315612*M604</f>
        <v>118.11374965049792</v>
      </c>
      <c r="Q604" s="5" t="s">
        <v>17</v>
      </c>
      <c r="R604" s="5">
        <v>5.6208838194211914E-2</v>
      </c>
    </row>
    <row r="605" spans="1:18" ht="28.5" customHeight="1" x14ac:dyDescent="0.25">
      <c r="A605" s="4">
        <v>4.7324383043974203</v>
      </c>
      <c r="B605" s="4">
        <v>-74.086503191841004</v>
      </c>
      <c r="C605" s="5">
        <v>42</v>
      </c>
      <c r="D605" s="5">
        <v>35</v>
      </c>
      <c r="E605" s="9" t="s">
        <v>13</v>
      </c>
      <c r="F605" s="10" t="s">
        <v>1181</v>
      </c>
      <c r="G605" s="3" t="s">
        <v>1182</v>
      </c>
      <c r="H605" s="11">
        <v>2009</v>
      </c>
      <c r="I605" s="11">
        <v>7</v>
      </c>
      <c r="J605" s="11" t="s">
        <v>16</v>
      </c>
      <c r="K605" s="11"/>
      <c r="L605" s="11"/>
      <c r="M605" s="11">
        <v>960</v>
      </c>
      <c r="N605" s="5">
        <v>0</v>
      </c>
      <c r="O605" s="5">
        <v>0</v>
      </c>
      <c r="P605" s="5">
        <v>0</v>
      </c>
      <c r="Q605" s="5" t="s">
        <v>23</v>
      </c>
      <c r="R605" s="5">
        <v>5.6208838194211914E-2</v>
      </c>
    </row>
    <row r="606" spans="1:18" ht="28.5" customHeight="1" x14ac:dyDescent="0.25">
      <c r="A606" s="4">
        <v>4.6182689999999997</v>
      </c>
      <c r="B606" s="4">
        <v>-74.188783000000001</v>
      </c>
      <c r="C606" s="5">
        <v>30</v>
      </c>
      <c r="D606" s="5">
        <v>24</v>
      </c>
      <c r="E606" s="3" t="s">
        <v>24</v>
      </c>
      <c r="F606" s="6" t="s">
        <v>1183</v>
      </c>
      <c r="G606" s="3" t="s">
        <v>1184</v>
      </c>
      <c r="H606" s="3">
        <v>2011</v>
      </c>
      <c r="I606" s="3">
        <v>7</v>
      </c>
      <c r="J606" s="5" t="s">
        <v>16</v>
      </c>
      <c r="K606" s="3">
        <v>20</v>
      </c>
      <c r="L606" s="3">
        <v>25</v>
      </c>
      <c r="M606" s="3">
        <f>K606*L606</f>
        <v>500</v>
      </c>
      <c r="N606" s="5">
        <v>0</v>
      </c>
      <c r="O606" s="5">
        <v>0</v>
      </c>
      <c r="P606" s="5">
        <f>0.738210935315612*M606</f>
        <v>369.105467657806</v>
      </c>
      <c r="Q606" s="5" t="s">
        <v>17</v>
      </c>
      <c r="R606" s="5">
        <v>5.6208838194211914E-2</v>
      </c>
    </row>
    <row r="607" spans="1:18" ht="28.5" customHeight="1" x14ac:dyDescent="0.25">
      <c r="A607" s="4">
        <v>4.5792790378009904</v>
      </c>
      <c r="B607" s="4">
        <v>-74.086667410262706</v>
      </c>
      <c r="C607" s="5">
        <v>25</v>
      </c>
      <c r="D607" s="5">
        <v>35</v>
      </c>
      <c r="E607" s="3" t="s">
        <v>24</v>
      </c>
      <c r="F607" s="6" t="s">
        <v>1185</v>
      </c>
      <c r="G607" s="3" t="s">
        <v>1186</v>
      </c>
      <c r="H607" s="3">
        <v>2011</v>
      </c>
      <c r="I607" s="3">
        <v>7</v>
      </c>
      <c r="J607" s="5" t="s">
        <v>16</v>
      </c>
      <c r="K607" s="3">
        <v>25</v>
      </c>
      <c r="L607" s="3">
        <v>120</v>
      </c>
      <c r="M607" s="3">
        <f>K607*L607</f>
        <v>3000</v>
      </c>
      <c r="N607" s="5">
        <v>0</v>
      </c>
      <c r="O607" s="5">
        <v>0</v>
      </c>
      <c r="P607" s="5">
        <f>0.738210935315612*M607</f>
        <v>2214.632805946836</v>
      </c>
      <c r="Q607" s="5" t="s">
        <v>17</v>
      </c>
      <c r="R607" s="5">
        <v>5.6208838194211914E-2</v>
      </c>
    </row>
    <row r="608" spans="1:18" ht="28.5" customHeight="1" x14ac:dyDescent="0.25">
      <c r="A608" s="4">
        <v>4.6126110000000002</v>
      </c>
      <c r="B608" s="4">
        <v>-74.141706999999997</v>
      </c>
      <c r="C608" s="41">
        <v>29</v>
      </c>
      <c r="D608" s="41">
        <v>29</v>
      </c>
      <c r="E608" s="3" t="s">
        <v>24</v>
      </c>
      <c r="F608" s="22" t="s">
        <v>1187</v>
      </c>
      <c r="G608" s="3" t="s">
        <v>1188</v>
      </c>
      <c r="H608" s="14">
        <v>2012</v>
      </c>
      <c r="I608" s="3">
        <v>7</v>
      </c>
      <c r="J608" s="14" t="s">
        <v>16</v>
      </c>
      <c r="K608" s="14">
        <v>20</v>
      </c>
      <c r="L608" s="14">
        <v>30</v>
      </c>
      <c r="M608" s="14">
        <f>K608*L608</f>
        <v>600</v>
      </c>
      <c r="N608" s="14">
        <v>0</v>
      </c>
      <c r="O608" s="14">
        <v>0</v>
      </c>
      <c r="P608" s="5">
        <f>0.738210935315612*M608</f>
        <v>442.92656118936719</v>
      </c>
      <c r="Q608" s="5" t="s">
        <v>17</v>
      </c>
      <c r="R608" s="5">
        <v>5.6208838194211914E-2</v>
      </c>
    </row>
    <row r="609" spans="1:18" ht="28.5" customHeight="1" x14ac:dyDescent="0.25">
      <c r="A609" s="4">
        <v>4.6173789941406396</v>
      </c>
      <c r="B609" s="4">
        <v>-74.121572810968999</v>
      </c>
      <c r="C609" s="5">
        <v>30</v>
      </c>
      <c r="D609" s="5">
        <v>31</v>
      </c>
      <c r="E609" s="8" t="s">
        <v>13</v>
      </c>
      <c r="F609" s="6" t="s">
        <v>1189</v>
      </c>
      <c r="G609" s="3" t="s">
        <v>1190</v>
      </c>
      <c r="H609" s="3">
        <v>2011</v>
      </c>
      <c r="I609" s="3">
        <v>7</v>
      </c>
      <c r="J609" s="5" t="s">
        <v>16</v>
      </c>
      <c r="K609" s="3">
        <v>20</v>
      </c>
      <c r="L609" s="3">
        <v>28</v>
      </c>
      <c r="M609" s="3">
        <f>K609*L609</f>
        <v>560</v>
      </c>
      <c r="N609" s="5">
        <v>0</v>
      </c>
      <c r="O609" s="5">
        <v>0</v>
      </c>
      <c r="P609" s="5">
        <f>0.738210935315612*M609</f>
        <v>413.39812377674269</v>
      </c>
      <c r="Q609" s="5" t="s">
        <v>17</v>
      </c>
      <c r="R609" s="5">
        <v>5.6208838194211914E-2</v>
      </c>
    </row>
    <row r="610" spans="1:18" ht="28.5" customHeight="1" x14ac:dyDescent="0.25">
      <c r="A610" s="4">
        <v>4.7527609999999996</v>
      </c>
      <c r="B610" s="4">
        <v>-74.088193000000004</v>
      </c>
      <c r="C610" s="5">
        <v>45</v>
      </c>
      <c r="D610" s="5">
        <v>35</v>
      </c>
      <c r="E610" s="8" t="s">
        <v>13</v>
      </c>
      <c r="F610" s="10" t="s">
        <v>1191</v>
      </c>
      <c r="G610" s="3" t="s">
        <v>1192</v>
      </c>
      <c r="H610" s="3">
        <v>2010</v>
      </c>
      <c r="I610" s="11">
        <v>7</v>
      </c>
      <c r="J610" s="11" t="s">
        <v>16</v>
      </c>
      <c r="K610" s="11"/>
      <c r="L610" s="11"/>
      <c r="M610" s="12">
        <v>728.72969187679973</v>
      </c>
      <c r="N610" s="5">
        <v>0</v>
      </c>
      <c r="O610" s="5">
        <v>0</v>
      </c>
      <c r="P610" s="5">
        <v>0</v>
      </c>
      <c r="Q610" s="5" t="s">
        <v>23</v>
      </c>
      <c r="R610" s="5">
        <v>5.6208838194211914E-2</v>
      </c>
    </row>
    <row r="611" spans="1:18" ht="28.5" customHeight="1" x14ac:dyDescent="0.25">
      <c r="A611" s="4">
        <v>4.5801280000000002</v>
      </c>
      <c r="B611" s="4">
        <v>-74.086028999999996</v>
      </c>
      <c r="C611" s="5">
        <v>25</v>
      </c>
      <c r="D611" s="5">
        <v>35</v>
      </c>
      <c r="E611" s="9" t="s">
        <v>13</v>
      </c>
      <c r="F611" s="10" t="s">
        <v>1193</v>
      </c>
      <c r="G611" s="3" t="s">
        <v>1194</v>
      </c>
      <c r="H611" s="11">
        <v>2009</v>
      </c>
      <c r="I611" s="11">
        <v>7</v>
      </c>
      <c r="J611" s="11" t="s">
        <v>16</v>
      </c>
      <c r="K611" s="11"/>
      <c r="L611" s="11"/>
      <c r="M611" s="12">
        <v>728.72969187679973</v>
      </c>
      <c r="N611" s="5">
        <v>0</v>
      </c>
      <c r="O611" s="5">
        <v>0</v>
      </c>
      <c r="P611" s="5">
        <v>0</v>
      </c>
      <c r="Q611" s="5" t="s">
        <v>23</v>
      </c>
      <c r="R611" s="5">
        <v>5.6208838194211914E-2</v>
      </c>
    </row>
    <row r="612" spans="1:18" ht="28.5" customHeight="1" x14ac:dyDescent="0.25">
      <c r="A612" s="4">
        <v>4.5702405859124502</v>
      </c>
      <c r="B612" s="4">
        <v>-74.093797658828706</v>
      </c>
      <c r="C612" s="5">
        <v>24</v>
      </c>
      <c r="D612" s="5">
        <v>35</v>
      </c>
      <c r="E612" s="8" t="s">
        <v>13</v>
      </c>
      <c r="F612" s="6" t="s">
        <v>1195</v>
      </c>
      <c r="G612" s="3" t="s">
        <v>1196</v>
      </c>
      <c r="H612" s="3">
        <v>2011</v>
      </c>
      <c r="I612" s="3">
        <v>7</v>
      </c>
      <c r="J612" s="5" t="s">
        <v>16</v>
      </c>
      <c r="K612" s="3">
        <v>15</v>
      </c>
      <c r="L612" s="3">
        <v>13</v>
      </c>
      <c r="M612" s="3">
        <f>K612*L612</f>
        <v>195</v>
      </c>
      <c r="N612" s="5">
        <v>0</v>
      </c>
      <c r="O612" s="5">
        <v>0</v>
      </c>
      <c r="P612" s="5">
        <f>0.738210935315612*M612</f>
        <v>143.95113238654434</v>
      </c>
      <c r="Q612" s="5" t="s">
        <v>17</v>
      </c>
      <c r="R612" s="5">
        <v>5.6208838194211914E-2</v>
      </c>
    </row>
    <row r="613" spans="1:18" ht="28.5" customHeight="1" x14ac:dyDescent="0.25">
      <c r="A613" s="4">
        <v>4.6690056323581697</v>
      </c>
      <c r="B613" s="4">
        <v>-74.080447041061305</v>
      </c>
      <c r="C613" s="5">
        <v>35</v>
      </c>
      <c r="D613" s="5">
        <v>36</v>
      </c>
      <c r="E613" s="3" t="s">
        <v>24</v>
      </c>
      <c r="F613" s="6" t="s">
        <v>1197</v>
      </c>
      <c r="G613" s="3" t="s">
        <v>1198</v>
      </c>
      <c r="H613" s="3">
        <v>2013</v>
      </c>
      <c r="I613" s="3">
        <v>7</v>
      </c>
      <c r="J613" s="5" t="s">
        <v>16</v>
      </c>
      <c r="K613" s="3">
        <v>20</v>
      </c>
      <c r="L613" s="3">
        <v>40</v>
      </c>
      <c r="M613" s="3">
        <f>K613*L613</f>
        <v>800</v>
      </c>
      <c r="N613" s="5">
        <v>0</v>
      </c>
      <c r="O613" s="5">
        <v>0</v>
      </c>
      <c r="P613" s="5">
        <v>0</v>
      </c>
      <c r="Q613" s="5" t="s">
        <v>23</v>
      </c>
      <c r="R613" s="5">
        <v>5.6208838194211914E-2</v>
      </c>
    </row>
    <row r="614" spans="1:18" ht="28.5" customHeight="1" x14ac:dyDescent="0.25">
      <c r="A614" s="4">
        <v>4.6413694694984802</v>
      </c>
      <c r="B614" s="4">
        <v>-74.064618564098495</v>
      </c>
      <c r="C614" s="5">
        <v>32</v>
      </c>
      <c r="D614" s="5">
        <v>38</v>
      </c>
      <c r="E614" s="3" t="s">
        <v>13</v>
      </c>
      <c r="F614" s="10" t="s">
        <v>1199</v>
      </c>
      <c r="G614" s="3" t="s">
        <v>1200</v>
      </c>
      <c r="H614" s="39">
        <v>2012</v>
      </c>
      <c r="I614" s="11">
        <v>7</v>
      </c>
      <c r="J614" s="11" t="s">
        <v>27</v>
      </c>
      <c r="K614" s="20"/>
      <c r="L614" s="20"/>
      <c r="M614" s="12">
        <v>1596.3194444444443</v>
      </c>
      <c r="N614" s="5">
        <v>0</v>
      </c>
      <c r="O614" s="5">
        <v>0</v>
      </c>
      <c r="P614" s="5">
        <v>0</v>
      </c>
      <c r="Q614" s="5" t="s">
        <v>28</v>
      </c>
      <c r="R614" s="5">
        <v>5.6208838194211914E-2</v>
      </c>
    </row>
    <row r="615" spans="1:18" ht="28.5" customHeight="1" x14ac:dyDescent="0.25">
      <c r="A615" s="4">
        <v>4.6510888888888893</v>
      </c>
      <c r="B615" s="4">
        <v>-74.137936111111117</v>
      </c>
      <c r="C615" s="5">
        <v>33</v>
      </c>
      <c r="D615" s="5">
        <v>30</v>
      </c>
      <c r="E615" s="8" t="s">
        <v>13</v>
      </c>
      <c r="F615" s="6" t="s">
        <v>1201</v>
      </c>
      <c r="G615" s="3" t="s">
        <v>1202</v>
      </c>
      <c r="H615" s="3">
        <v>2013</v>
      </c>
      <c r="I615" s="3">
        <v>7</v>
      </c>
      <c r="J615" s="5" t="s">
        <v>16</v>
      </c>
      <c r="K615" s="3">
        <v>25</v>
      </c>
      <c r="L615" s="3">
        <v>100</v>
      </c>
      <c r="M615" s="3">
        <f>K615*L615</f>
        <v>2500</v>
      </c>
      <c r="N615" s="5">
        <v>0</v>
      </c>
      <c r="O615" s="5">
        <v>0</v>
      </c>
      <c r="P615" s="5">
        <f>0.738210935315612*M615</f>
        <v>1845.52733828903</v>
      </c>
      <c r="Q615" s="5" t="s">
        <v>17</v>
      </c>
      <c r="R615" s="5">
        <v>5.6208838194211914E-2</v>
      </c>
    </row>
    <row r="616" spans="1:18" ht="28.5" customHeight="1" x14ac:dyDescent="0.25">
      <c r="A616" s="4">
        <v>4.6856315742514196</v>
      </c>
      <c r="B616" s="4">
        <v>-74.050581155984901</v>
      </c>
      <c r="C616" s="5">
        <v>37</v>
      </c>
      <c r="D616" s="5">
        <v>39</v>
      </c>
      <c r="E616" s="9" t="s">
        <v>13</v>
      </c>
      <c r="F616" s="10" t="s">
        <v>1203</v>
      </c>
      <c r="G616" s="3" t="s">
        <v>1204</v>
      </c>
      <c r="H616" s="11">
        <v>2009</v>
      </c>
      <c r="I616" s="11">
        <v>7</v>
      </c>
      <c r="J616" s="11" t="s">
        <v>16</v>
      </c>
      <c r="K616" s="11"/>
      <c r="L616" s="11"/>
      <c r="M616" s="11">
        <v>150</v>
      </c>
      <c r="N616" s="5">
        <v>0</v>
      </c>
      <c r="O616" s="5">
        <v>0</v>
      </c>
      <c r="P616" s="5">
        <v>0</v>
      </c>
      <c r="Q616" s="5" t="s">
        <v>23</v>
      </c>
      <c r="R616" s="5">
        <v>5.6208838194211914E-2</v>
      </c>
    </row>
    <row r="617" spans="1:18" ht="28.5" customHeight="1" x14ac:dyDescent="0.25">
      <c r="A617" s="4">
        <v>4.6039403921534303</v>
      </c>
      <c r="B617" s="4">
        <v>-74.0900541344202</v>
      </c>
      <c r="C617" s="5">
        <v>28</v>
      </c>
      <c r="D617" s="5">
        <v>35</v>
      </c>
      <c r="E617" s="14" t="s">
        <v>20</v>
      </c>
      <c r="F617" s="6" t="s">
        <v>65</v>
      </c>
      <c r="G617" s="3" t="s">
        <v>66</v>
      </c>
      <c r="H617" s="18">
        <v>2011</v>
      </c>
      <c r="I617" s="3">
        <v>7</v>
      </c>
      <c r="J617" s="5" t="s">
        <v>16</v>
      </c>
      <c r="K617" s="3">
        <v>20</v>
      </c>
      <c r="L617" s="3">
        <v>36</v>
      </c>
      <c r="M617" s="3">
        <f t="shared" ref="M617:M623" si="16">K617*L617</f>
        <v>720</v>
      </c>
      <c r="N617" s="5">
        <f>0.565555287076649*M617</f>
        <v>407.19980669518731</v>
      </c>
      <c r="O617" s="5">
        <v>0</v>
      </c>
      <c r="P617" s="5">
        <v>0</v>
      </c>
      <c r="Q617" s="5" t="s">
        <v>10</v>
      </c>
      <c r="R617" s="5">
        <v>5.6208838194211914E-2</v>
      </c>
    </row>
    <row r="618" spans="1:18" ht="28.5" customHeight="1" x14ac:dyDescent="0.25">
      <c r="A618" s="4">
        <v>4.5840449023181398</v>
      </c>
      <c r="B618" s="4">
        <v>-74.123482329759597</v>
      </c>
      <c r="C618" s="5">
        <v>26</v>
      </c>
      <c r="D618" s="5">
        <v>31</v>
      </c>
      <c r="E618" s="3" t="s">
        <v>13</v>
      </c>
      <c r="F618" s="6" t="s">
        <v>1205</v>
      </c>
      <c r="G618" s="3" t="s">
        <v>1206</v>
      </c>
      <c r="H618" s="16">
        <v>2011</v>
      </c>
      <c r="I618" s="3">
        <v>7</v>
      </c>
      <c r="J618" s="5" t="s">
        <v>151</v>
      </c>
      <c r="K618" s="3">
        <v>1000</v>
      </c>
      <c r="L618" s="3">
        <v>2</v>
      </c>
      <c r="M618" s="3">
        <f t="shared" si="16"/>
        <v>2000</v>
      </c>
      <c r="N618" s="5">
        <v>0</v>
      </c>
      <c r="O618" s="5">
        <v>0</v>
      </c>
      <c r="P618" s="5">
        <v>0</v>
      </c>
      <c r="Q618" s="5" t="s">
        <v>152</v>
      </c>
      <c r="R618" s="5">
        <v>5.6208838194211914E-2</v>
      </c>
    </row>
    <row r="619" spans="1:18" ht="28.5" customHeight="1" x14ac:dyDescent="0.25">
      <c r="A619" s="4">
        <v>4.7432496703230003</v>
      </c>
      <c r="B619" s="4">
        <v>-74.102901322236406</v>
      </c>
      <c r="C619" s="5">
        <v>44</v>
      </c>
      <c r="D619" s="5">
        <v>34</v>
      </c>
      <c r="E619" s="3" t="s">
        <v>13</v>
      </c>
      <c r="F619" s="6" t="s">
        <v>1207</v>
      </c>
      <c r="G619" s="3" t="s">
        <v>1208</v>
      </c>
      <c r="H619" s="3">
        <v>2013</v>
      </c>
      <c r="I619" s="3">
        <v>7</v>
      </c>
      <c r="J619" s="5" t="s">
        <v>16</v>
      </c>
      <c r="K619" s="3">
        <v>20</v>
      </c>
      <c r="L619" s="3">
        <v>20</v>
      </c>
      <c r="M619" s="3">
        <f t="shared" si="16"/>
        <v>400</v>
      </c>
      <c r="N619" s="5">
        <v>0</v>
      </c>
      <c r="O619" s="5">
        <v>0</v>
      </c>
      <c r="P619" s="5">
        <v>0</v>
      </c>
      <c r="Q619" s="5" t="s">
        <v>23</v>
      </c>
      <c r="R619" s="5">
        <v>5.6208838194211914E-2</v>
      </c>
    </row>
    <row r="620" spans="1:18" ht="28.5" customHeight="1" x14ac:dyDescent="0.25">
      <c r="A620" s="4">
        <v>4.6029111111111112</v>
      </c>
      <c r="B620" s="4">
        <v>-74.111763888888888</v>
      </c>
      <c r="C620" s="5">
        <v>26</v>
      </c>
      <c r="D620" s="5">
        <v>34</v>
      </c>
      <c r="E620" s="3" t="s">
        <v>13</v>
      </c>
      <c r="F620" s="6" t="s">
        <v>1209</v>
      </c>
      <c r="G620" s="3" t="s">
        <v>1210</v>
      </c>
      <c r="H620" s="3">
        <v>2011</v>
      </c>
      <c r="I620" s="3">
        <v>7</v>
      </c>
      <c r="J620" s="5" t="s">
        <v>16</v>
      </c>
      <c r="K620" s="3">
        <v>20</v>
      </c>
      <c r="L620" s="3">
        <v>50</v>
      </c>
      <c r="M620" s="3">
        <f t="shared" si="16"/>
        <v>1000</v>
      </c>
      <c r="N620" s="5">
        <v>0</v>
      </c>
      <c r="O620" s="5">
        <v>0</v>
      </c>
      <c r="P620" s="5">
        <f>0.738210935315612*M620</f>
        <v>738.21093531561201</v>
      </c>
      <c r="Q620" s="5" t="s">
        <v>17</v>
      </c>
      <c r="R620" s="5">
        <v>5.6208838194211914E-2</v>
      </c>
    </row>
    <row r="621" spans="1:18" ht="28.5" customHeight="1" x14ac:dyDescent="0.25">
      <c r="A621" s="4">
        <v>4.6060110413996798</v>
      </c>
      <c r="B621" s="4">
        <v>-74.091309181536801</v>
      </c>
      <c r="C621" s="5">
        <v>28</v>
      </c>
      <c r="D621" s="5">
        <v>35</v>
      </c>
      <c r="E621" s="9" t="s">
        <v>13</v>
      </c>
      <c r="F621" s="6" t="s">
        <v>51</v>
      </c>
      <c r="G621" s="3" t="s">
        <v>1211</v>
      </c>
      <c r="H621" s="18">
        <v>2011</v>
      </c>
      <c r="I621" s="3">
        <v>7</v>
      </c>
      <c r="J621" s="5" t="s">
        <v>16</v>
      </c>
      <c r="K621" s="3">
        <v>20</v>
      </c>
      <c r="L621" s="3">
        <v>35</v>
      </c>
      <c r="M621" s="3">
        <f t="shared" si="16"/>
        <v>700</v>
      </c>
      <c r="N621" s="5">
        <v>0</v>
      </c>
      <c r="O621" s="5">
        <v>0</v>
      </c>
      <c r="P621" s="5">
        <f>0.738210935315612*M621</f>
        <v>516.74765472092838</v>
      </c>
      <c r="Q621" s="5" t="s">
        <v>17</v>
      </c>
      <c r="R621" s="5">
        <v>5.6208838194211914E-2</v>
      </c>
    </row>
    <row r="622" spans="1:18" ht="28.5" customHeight="1" x14ac:dyDescent="0.25">
      <c r="A622" s="4">
        <v>4.6762552248354501</v>
      </c>
      <c r="B622" s="4">
        <v>-74.141965243273106</v>
      </c>
      <c r="C622" s="5">
        <v>36</v>
      </c>
      <c r="D622" s="5">
        <v>29</v>
      </c>
      <c r="E622" s="3" t="s">
        <v>20</v>
      </c>
      <c r="F622" s="6" t="s">
        <v>51</v>
      </c>
      <c r="G622" s="3" t="s">
        <v>52</v>
      </c>
      <c r="H622" s="17">
        <v>2011</v>
      </c>
      <c r="I622" s="3">
        <v>7</v>
      </c>
      <c r="J622" s="5" t="s">
        <v>16</v>
      </c>
      <c r="K622" s="3">
        <v>25</v>
      </c>
      <c r="L622" s="3">
        <v>40</v>
      </c>
      <c r="M622" s="3">
        <f t="shared" si="16"/>
        <v>1000</v>
      </c>
      <c r="N622" s="5">
        <f>0.565555287076649*M622</f>
        <v>565.55528707664905</v>
      </c>
      <c r="O622" s="5">
        <v>0</v>
      </c>
      <c r="P622" s="5">
        <v>0</v>
      </c>
      <c r="Q622" s="5" t="s">
        <v>10</v>
      </c>
      <c r="R622" s="5">
        <v>5.6208838194211914E-2</v>
      </c>
    </row>
    <row r="623" spans="1:18" ht="28.5" customHeight="1" x14ac:dyDescent="0.25">
      <c r="A623" s="4">
        <v>4.5852916666666665</v>
      </c>
      <c r="B623" s="4">
        <v>-74.100733333333324</v>
      </c>
      <c r="C623" s="5">
        <v>28</v>
      </c>
      <c r="D623" s="5">
        <v>33</v>
      </c>
      <c r="E623" s="3" t="s">
        <v>20</v>
      </c>
      <c r="F623" s="6" t="s">
        <v>51</v>
      </c>
      <c r="G623" s="3" t="s">
        <v>60</v>
      </c>
      <c r="H623" s="16">
        <v>2011</v>
      </c>
      <c r="I623" s="3">
        <v>7</v>
      </c>
      <c r="J623" s="5" t="s">
        <v>16</v>
      </c>
      <c r="K623" s="3">
        <v>20</v>
      </c>
      <c r="L623" s="3">
        <v>40</v>
      </c>
      <c r="M623" s="3">
        <f t="shared" si="16"/>
        <v>800</v>
      </c>
      <c r="N623" s="5">
        <f>0.565555287076649*M623</f>
        <v>452.44422966131924</v>
      </c>
      <c r="O623" s="5">
        <v>0</v>
      </c>
      <c r="P623" s="5">
        <v>0</v>
      </c>
      <c r="Q623" s="5" t="s">
        <v>10</v>
      </c>
      <c r="R623" s="5">
        <v>5.6208838194211914E-2</v>
      </c>
    </row>
    <row r="624" spans="1:18" ht="28.5" customHeight="1" x14ac:dyDescent="0.25">
      <c r="A624" s="4">
        <v>4.6604390000000002</v>
      </c>
      <c r="B624" s="4">
        <v>-74.063652000000005</v>
      </c>
      <c r="C624" s="5">
        <v>34</v>
      </c>
      <c r="D624" s="5">
        <v>38</v>
      </c>
      <c r="E624" s="9" t="s">
        <v>13</v>
      </c>
      <c r="F624" s="10" t="s">
        <v>1212</v>
      </c>
      <c r="G624" s="3" t="s">
        <v>1213</v>
      </c>
      <c r="H624" s="11">
        <v>2010</v>
      </c>
      <c r="I624" s="11">
        <v>7</v>
      </c>
      <c r="J624" s="11" t="s">
        <v>16</v>
      </c>
      <c r="K624" s="11"/>
      <c r="L624" s="11"/>
      <c r="M624" s="12">
        <v>728.72969187679973</v>
      </c>
      <c r="N624" s="5">
        <v>0</v>
      </c>
      <c r="O624" s="5">
        <v>0</v>
      </c>
      <c r="P624" s="5">
        <v>0</v>
      </c>
      <c r="Q624" s="5" t="s">
        <v>23</v>
      </c>
      <c r="R624" s="5">
        <v>5.6208838194211914E-2</v>
      </c>
    </row>
    <row r="625" spans="1:18" ht="28.5" customHeight="1" x14ac:dyDescent="0.25">
      <c r="A625" s="4">
        <v>4.60752974532969</v>
      </c>
      <c r="B625" s="4">
        <v>-74.092708425783997</v>
      </c>
      <c r="C625" s="5">
        <v>28</v>
      </c>
      <c r="D625" s="5">
        <v>35</v>
      </c>
      <c r="E625" s="3" t="s">
        <v>24</v>
      </c>
      <c r="F625" s="6" t="s">
        <v>51</v>
      </c>
      <c r="G625" s="3" t="s">
        <v>1214</v>
      </c>
      <c r="H625" s="3">
        <v>2011</v>
      </c>
      <c r="I625" s="3">
        <v>7</v>
      </c>
      <c r="J625" s="5" t="s">
        <v>16</v>
      </c>
      <c r="K625" s="3">
        <v>20</v>
      </c>
      <c r="L625" s="3">
        <v>60</v>
      </c>
      <c r="M625" s="3">
        <f>K625*L625</f>
        <v>1200</v>
      </c>
      <c r="N625" s="5">
        <v>0</v>
      </c>
      <c r="O625" s="5">
        <v>0</v>
      </c>
      <c r="P625" s="5">
        <f>0.738210935315612*M625</f>
        <v>885.85312237873438</v>
      </c>
      <c r="Q625" s="5" t="s">
        <v>17</v>
      </c>
      <c r="R625" s="5">
        <v>5.6208838194211914E-2</v>
      </c>
    </row>
    <row r="626" spans="1:18" ht="28.5" customHeight="1" x14ac:dyDescent="0.25">
      <c r="A626" s="4">
        <v>4.6839500000000003</v>
      </c>
      <c r="B626" s="4">
        <v>-74.131816000000001</v>
      </c>
      <c r="C626" s="5">
        <v>37</v>
      </c>
      <c r="D626" s="5">
        <v>30</v>
      </c>
      <c r="E626" s="3" t="s">
        <v>24</v>
      </c>
      <c r="F626" s="10" t="s">
        <v>1215</v>
      </c>
      <c r="G626" s="3" t="s">
        <v>1216</v>
      </c>
      <c r="H626" s="25">
        <v>2008</v>
      </c>
      <c r="I626" s="11">
        <v>7</v>
      </c>
      <c r="J626" s="25" t="s">
        <v>16</v>
      </c>
      <c r="K626" s="25"/>
      <c r="L626" s="25"/>
      <c r="M626" s="25">
        <v>112</v>
      </c>
      <c r="N626" s="5">
        <v>0</v>
      </c>
      <c r="O626" s="5">
        <v>0</v>
      </c>
      <c r="P626" s="5">
        <v>0</v>
      </c>
      <c r="Q626" s="5" t="s">
        <v>23</v>
      </c>
      <c r="R626" s="5">
        <v>5.6208838194211914E-2</v>
      </c>
    </row>
    <row r="627" spans="1:18" ht="28.5" customHeight="1" x14ac:dyDescent="0.25">
      <c r="A627" s="4">
        <v>4.7248042775416303</v>
      </c>
      <c r="B627" s="4">
        <v>-74.090208868095601</v>
      </c>
      <c r="C627" s="5">
        <v>42</v>
      </c>
      <c r="D627" s="5">
        <v>35</v>
      </c>
      <c r="E627" s="3" t="s">
        <v>24</v>
      </c>
      <c r="F627" s="6" t="s">
        <v>1217</v>
      </c>
      <c r="G627" s="3" t="s">
        <v>1218</v>
      </c>
      <c r="H627" s="3">
        <v>2011</v>
      </c>
      <c r="I627" s="3">
        <v>7</v>
      </c>
      <c r="J627" s="5" t="s">
        <v>16</v>
      </c>
      <c r="K627" s="3">
        <v>20</v>
      </c>
      <c r="L627" s="3">
        <v>20</v>
      </c>
      <c r="M627" s="3">
        <f>K627*L627</f>
        <v>400</v>
      </c>
      <c r="N627" s="5">
        <v>0</v>
      </c>
      <c r="O627" s="5">
        <v>0</v>
      </c>
      <c r="P627" s="5">
        <f>0.738210935315612*M627</f>
        <v>295.28437412624481</v>
      </c>
      <c r="Q627" s="5" t="s">
        <v>17</v>
      </c>
      <c r="R627" s="5">
        <v>5.6208838194211914E-2</v>
      </c>
    </row>
    <row r="628" spans="1:18" ht="28.5" customHeight="1" x14ac:dyDescent="0.25">
      <c r="A628" s="4">
        <v>4.7552859999999999</v>
      </c>
      <c r="B628" s="4">
        <v>-74.102669000000006</v>
      </c>
      <c r="C628" s="5">
        <v>45</v>
      </c>
      <c r="D628" s="5">
        <v>34</v>
      </c>
      <c r="E628" s="3" t="s">
        <v>24</v>
      </c>
      <c r="F628" s="22" t="s">
        <v>1219</v>
      </c>
      <c r="G628" s="3" t="s">
        <v>1220</v>
      </c>
      <c r="H628" s="3">
        <v>2013</v>
      </c>
      <c r="I628" s="11">
        <v>7</v>
      </c>
      <c r="J628" s="14" t="s">
        <v>16</v>
      </c>
      <c r="K628" s="14">
        <v>20</v>
      </c>
      <c r="L628" s="14"/>
      <c r="M628" s="12">
        <v>728.72969187679973</v>
      </c>
      <c r="N628" s="36">
        <v>0</v>
      </c>
      <c r="O628" s="36">
        <v>0</v>
      </c>
      <c r="P628" s="36">
        <v>0</v>
      </c>
      <c r="Q628" s="5" t="s">
        <v>23</v>
      </c>
      <c r="R628" s="5">
        <v>5.6208838194211914E-2</v>
      </c>
    </row>
    <row r="629" spans="1:18" ht="28.5" customHeight="1" x14ac:dyDescent="0.25">
      <c r="A629" s="4">
        <v>4.6009161626814201</v>
      </c>
      <c r="B629" s="4">
        <v>-74.071637917918906</v>
      </c>
      <c r="C629" s="5">
        <v>28</v>
      </c>
      <c r="D629" s="5">
        <v>37</v>
      </c>
      <c r="E629" s="3" t="s">
        <v>24</v>
      </c>
      <c r="F629" s="10" t="s">
        <v>1221</v>
      </c>
      <c r="G629" s="3" t="s">
        <v>1222</v>
      </c>
      <c r="H629" s="9">
        <v>2013</v>
      </c>
      <c r="I629" s="11">
        <v>7</v>
      </c>
      <c r="J629" s="11" t="s">
        <v>27</v>
      </c>
      <c r="K629" s="9"/>
      <c r="L629" s="9"/>
      <c r="M629" s="12">
        <v>1596.3194444444443</v>
      </c>
      <c r="N629" s="5">
        <v>0</v>
      </c>
      <c r="O629" s="5">
        <v>0</v>
      </c>
      <c r="P629" s="5">
        <v>0</v>
      </c>
      <c r="Q629" s="5" t="s">
        <v>28</v>
      </c>
      <c r="R629" s="5">
        <v>5.6208838194211914E-2</v>
      </c>
    </row>
    <row r="630" spans="1:18" ht="28.5" customHeight="1" x14ac:dyDescent="0.25">
      <c r="A630" s="4">
        <v>4.6511444444444452</v>
      </c>
      <c r="B630" s="4">
        <v>-74.100208333333327</v>
      </c>
      <c r="C630" s="5">
        <v>33</v>
      </c>
      <c r="D630" s="5">
        <v>34</v>
      </c>
      <c r="E630" s="3" t="s">
        <v>24</v>
      </c>
      <c r="F630" s="10" t="s">
        <v>1223</v>
      </c>
      <c r="G630" s="3" t="s">
        <v>1224</v>
      </c>
      <c r="H630" s="11">
        <v>2011</v>
      </c>
      <c r="I630" s="11">
        <v>2</v>
      </c>
      <c r="J630" s="11" t="s">
        <v>151</v>
      </c>
      <c r="K630" s="11"/>
      <c r="L630" s="11"/>
      <c r="M630" s="11">
        <f>2000/12</f>
        <v>166.66666666666666</v>
      </c>
      <c r="N630" s="5">
        <v>0</v>
      </c>
      <c r="O630" s="5">
        <v>0</v>
      </c>
      <c r="P630" s="5">
        <v>0</v>
      </c>
      <c r="Q630" s="5" t="s">
        <v>152</v>
      </c>
      <c r="R630" s="5">
        <v>5.6208838194211914E-2</v>
      </c>
    </row>
    <row r="631" spans="1:18" ht="28.5" customHeight="1" x14ac:dyDescent="0.25">
      <c r="A631" s="4">
        <v>4.6549110000000002</v>
      </c>
      <c r="B631" s="4">
        <v>-74.054951000000003</v>
      </c>
      <c r="C631" s="5">
        <v>34</v>
      </c>
      <c r="D631" s="5">
        <v>39</v>
      </c>
      <c r="E631" s="3" t="s">
        <v>24</v>
      </c>
      <c r="F631" s="10" t="s">
        <v>1225</v>
      </c>
      <c r="G631" s="3" t="s">
        <v>1226</v>
      </c>
      <c r="H631" s="11">
        <v>2008</v>
      </c>
      <c r="I631" s="11">
        <v>7</v>
      </c>
      <c r="J631" s="11" t="s">
        <v>170</v>
      </c>
      <c r="K631" s="11"/>
      <c r="L631" s="11"/>
      <c r="M631" s="12">
        <v>728.72969187679973</v>
      </c>
      <c r="N631" s="5">
        <v>0</v>
      </c>
      <c r="O631" s="5">
        <v>0</v>
      </c>
      <c r="P631" s="5">
        <v>0</v>
      </c>
      <c r="Q631" s="5" t="s">
        <v>23</v>
      </c>
      <c r="R631" s="5">
        <v>5.6208838194211914E-2</v>
      </c>
    </row>
    <row r="632" spans="1:18" ht="28.5" customHeight="1" x14ac:dyDescent="0.25">
      <c r="A632" s="22">
        <v>4.7341870000000004</v>
      </c>
      <c r="B632" s="22">
        <v>-74.050145999999998</v>
      </c>
      <c r="C632" s="5">
        <v>43</v>
      </c>
      <c r="D632" s="5">
        <v>39</v>
      </c>
      <c r="E632" s="8" t="s">
        <v>13</v>
      </c>
      <c r="F632" s="10" t="s">
        <v>1227</v>
      </c>
      <c r="G632" s="3" t="s">
        <v>1228</v>
      </c>
      <c r="H632" s="9">
        <v>2008</v>
      </c>
      <c r="I632" s="9">
        <v>7</v>
      </c>
      <c r="J632" s="9" t="s">
        <v>27</v>
      </c>
      <c r="K632" s="9"/>
      <c r="L632" s="9"/>
      <c r="M632" s="9">
        <v>120</v>
      </c>
      <c r="N632" s="14">
        <v>0</v>
      </c>
      <c r="O632" s="14">
        <v>0</v>
      </c>
      <c r="P632" s="14">
        <v>0</v>
      </c>
      <c r="Q632" s="5" t="s">
        <v>28</v>
      </c>
      <c r="R632" s="5">
        <v>5.6208838194211914E-2</v>
      </c>
    </row>
    <row r="633" spans="1:18" ht="28.5" customHeight="1" x14ac:dyDescent="0.25">
      <c r="A633" s="4">
        <v>4.6514110000000004</v>
      </c>
      <c r="B633" s="4">
        <v>-74.054558</v>
      </c>
      <c r="C633" s="5">
        <v>33</v>
      </c>
      <c r="D633" s="5">
        <v>39</v>
      </c>
      <c r="E633" s="3" t="s">
        <v>24</v>
      </c>
      <c r="F633" s="10" t="s">
        <v>1625</v>
      </c>
      <c r="G633" s="3" t="s">
        <v>1231</v>
      </c>
      <c r="H633" s="11">
        <v>2009</v>
      </c>
      <c r="I633" s="11">
        <v>7</v>
      </c>
      <c r="J633" s="11" t="s">
        <v>16</v>
      </c>
      <c r="K633" s="11"/>
      <c r="L633" s="11"/>
      <c r="M633" s="12">
        <v>728.72969187679973</v>
      </c>
      <c r="N633" s="5">
        <v>0</v>
      </c>
      <c r="O633" s="5">
        <v>0</v>
      </c>
      <c r="P633" s="5">
        <v>0</v>
      </c>
      <c r="Q633" s="5" t="s">
        <v>23</v>
      </c>
      <c r="R633" s="5">
        <v>5.6208838194211914E-2</v>
      </c>
    </row>
    <row r="634" spans="1:18" ht="28.5" customHeight="1" x14ac:dyDescent="0.25">
      <c r="A634" s="4">
        <v>4.6207789999999997</v>
      </c>
      <c r="B634" s="4">
        <v>-74.082199000000003</v>
      </c>
      <c r="C634" s="5">
        <v>30</v>
      </c>
      <c r="D634" s="5">
        <v>36</v>
      </c>
      <c r="E634" s="9" t="s">
        <v>13</v>
      </c>
      <c r="F634" s="10" t="s">
        <v>1232</v>
      </c>
      <c r="G634" s="3" t="s">
        <v>1233</v>
      </c>
      <c r="H634" s="11">
        <v>2008</v>
      </c>
      <c r="I634" s="11">
        <v>2</v>
      </c>
      <c r="J634" s="11" t="s">
        <v>27</v>
      </c>
      <c r="K634" s="11"/>
      <c r="L634" s="11"/>
      <c r="M634" s="11">
        <v>32</v>
      </c>
      <c r="N634" s="5">
        <v>0</v>
      </c>
      <c r="O634" s="5">
        <v>0</v>
      </c>
      <c r="P634" s="5">
        <v>0</v>
      </c>
      <c r="Q634" s="5" t="s">
        <v>28</v>
      </c>
      <c r="R634" s="5">
        <v>5.6208838194211914E-2</v>
      </c>
    </row>
    <row r="635" spans="1:18" ht="28.5" customHeight="1" x14ac:dyDescent="0.25">
      <c r="A635" s="4">
        <v>4.5836552530944896</v>
      </c>
      <c r="B635" s="4">
        <v>-74.138303408203299</v>
      </c>
      <c r="C635" s="5">
        <v>26</v>
      </c>
      <c r="D635" s="5">
        <v>30</v>
      </c>
      <c r="E635" s="3" t="s">
        <v>24</v>
      </c>
      <c r="F635" s="6" t="s">
        <v>1236</v>
      </c>
      <c r="G635" s="3" t="s">
        <v>1237</v>
      </c>
      <c r="H635" s="16">
        <v>2011</v>
      </c>
      <c r="I635" s="3">
        <v>7</v>
      </c>
      <c r="J635" s="5" t="s">
        <v>16</v>
      </c>
      <c r="K635" s="3">
        <v>20</v>
      </c>
      <c r="L635" s="3">
        <v>50</v>
      </c>
      <c r="M635" s="3">
        <f>K635*L635</f>
        <v>1000</v>
      </c>
      <c r="N635" s="5">
        <v>0</v>
      </c>
      <c r="O635" s="5">
        <v>0</v>
      </c>
      <c r="P635" s="5">
        <f>0.738210935315612*M635</f>
        <v>738.21093531561201</v>
      </c>
      <c r="Q635" s="5" t="s">
        <v>17</v>
      </c>
      <c r="R635" s="5">
        <v>5.6208838194211914E-2</v>
      </c>
    </row>
    <row r="636" spans="1:18" ht="28.5" customHeight="1" x14ac:dyDescent="0.25">
      <c r="A636" s="4">
        <v>4.6735790729605799</v>
      </c>
      <c r="B636" s="4">
        <v>-74.146609529442699</v>
      </c>
      <c r="C636" s="5">
        <v>36</v>
      </c>
      <c r="D636" s="5">
        <v>29</v>
      </c>
      <c r="E636" s="14" t="s">
        <v>24</v>
      </c>
      <c r="F636" s="10" t="s">
        <v>1238</v>
      </c>
      <c r="G636" s="3" t="s">
        <v>1239</v>
      </c>
      <c r="H636" s="3">
        <v>2008</v>
      </c>
      <c r="I636" s="11">
        <v>7</v>
      </c>
      <c r="J636" s="11" t="s">
        <v>16</v>
      </c>
      <c r="K636" s="11"/>
      <c r="L636" s="11"/>
      <c r="M636" s="11">
        <v>28800</v>
      </c>
      <c r="N636" s="5">
        <v>0</v>
      </c>
      <c r="O636" s="5">
        <v>0</v>
      </c>
      <c r="P636" s="5">
        <v>0</v>
      </c>
      <c r="Q636" s="5" t="s">
        <v>23</v>
      </c>
      <c r="R636" s="5">
        <v>5.6208838194211914E-2</v>
      </c>
    </row>
    <row r="637" spans="1:18" ht="28.5" customHeight="1" x14ac:dyDescent="0.25">
      <c r="A637" s="4">
        <v>4.5565666666666669</v>
      </c>
      <c r="B637" s="4">
        <v>-74.11066944444444</v>
      </c>
      <c r="C637" s="5">
        <v>23</v>
      </c>
      <c r="D637" s="5">
        <v>33</v>
      </c>
      <c r="E637" s="3" t="s">
        <v>24</v>
      </c>
      <c r="F637" s="6" t="s">
        <v>1240</v>
      </c>
      <c r="G637" s="3" t="s">
        <v>1241</v>
      </c>
      <c r="H637" s="3">
        <v>2013</v>
      </c>
      <c r="I637" s="3">
        <v>7</v>
      </c>
      <c r="J637" s="5" t="s">
        <v>16</v>
      </c>
      <c r="K637" s="3">
        <v>30</v>
      </c>
      <c r="L637" s="3">
        <v>30</v>
      </c>
      <c r="M637" s="3">
        <f>K637*L637</f>
        <v>900</v>
      </c>
      <c r="N637" s="5">
        <v>0</v>
      </c>
      <c r="O637" s="5">
        <v>0</v>
      </c>
      <c r="P637" s="5">
        <f>0.738210935315612*M637</f>
        <v>664.38984178405076</v>
      </c>
      <c r="Q637" s="5" t="s">
        <v>17</v>
      </c>
      <c r="R637" s="5">
        <v>5.6208838194211914E-2</v>
      </c>
    </row>
    <row r="638" spans="1:18" ht="28.5" customHeight="1" x14ac:dyDescent="0.25">
      <c r="A638" s="4">
        <v>4.5564666666666662</v>
      </c>
      <c r="B638" s="4">
        <v>-74.121388888888887</v>
      </c>
      <c r="C638" s="5">
        <v>23</v>
      </c>
      <c r="D638" s="5">
        <v>32</v>
      </c>
      <c r="E638" s="9" t="s">
        <v>13</v>
      </c>
      <c r="F638" s="6" t="s">
        <v>1240</v>
      </c>
      <c r="G638" s="3" t="s">
        <v>1242</v>
      </c>
      <c r="H638" s="3">
        <v>2013</v>
      </c>
      <c r="I638" s="3">
        <v>7</v>
      </c>
      <c r="J638" s="5" t="s">
        <v>16</v>
      </c>
      <c r="K638" s="3">
        <v>10</v>
      </c>
      <c r="L638" s="3">
        <v>100</v>
      </c>
      <c r="M638" s="3">
        <f>K638*L638</f>
        <v>1000</v>
      </c>
      <c r="N638" s="5">
        <v>0</v>
      </c>
      <c r="O638" s="5">
        <v>0</v>
      </c>
      <c r="P638" s="5">
        <f>0.738210935315612*M638</f>
        <v>738.21093531561201</v>
      </c>
      <c r="Q638" s="5" t="s">
        <v>17</v>
      </c>
      <c r="R638" s="5">
        <v>5.6208838194211914E-2</v>
      </c>
    </row>
    <row r="639" spans="1:18" ht="28.5" customHeight="1" x14ac:dyDescent="0.25">
      <c r="A639" s="4">
        <v>4.6894640000000001</v>
      </c>
      <c r="B639" s="4">
        <v>-74.128770000000003</v>
      </c>
      <c r="C639" s="5">
        <v>38</v>
      </c>
      <c r="D639" s="5">
        <v>31</v>
      </c>
      <c r="E639" s="9" t="s">
        <v>13</v>
      </c>
      <c r="F639" s="6" t="s">
        <v>1311</v>
      </c>
      <c r="G639" s="3" t="s">
        <v>1312</v>
      </c>
      <c r="H639" s="3">
        <v>2011</v>
      </c>
      <c r="I639" s="3">
        <v>7</v>
      </c>
      <c r="J639" s="5" t="s">
        <v>16</v>
      </c>
      <c r="K639" s="3">
        <v>20</v>
      </c>
      <c r="L639" s="3">
        <v>30</v>
      </c>
      <c r="M639" s="3">
        <f>K639*L639</f>
        <v>600</v>
      </c>
      <c r="N639" s="5">
        <v>0</v>
      </c>
      <c r="O639" s="5">
        <f>0.392899638837687*M639</f>
        <v>235.73978330261221</v>
      </c>
      <c r="P639" s="5">
        <v>0</v>
      </c>
      <c r="Q639" s="5" t="s">
        <v>282</v>
      </c>
      <c r="R639" s="5">
        <v>5.6208838194211914E-2</v>
      </c>
    </row>
    <row r="640" spans="1:18" ht="28.5" customHeight="1" x14ac:dyDescent="0.25">
      <c r="A640" s="4">
        <v>4.6457161170603598</v>
      </c>
      <c r="B640" s="4">
        <v>-74.147697601672405</v>
      </c>
      <c r="C640" s="5">
        <v>33</v>
      </c>
      <c r="D640" s="5">
        <v>29</v>
      </c>
      <c r="E640" s="9" t="s">
        <v>13</v>
      </c>
      <c r="F640" s="10" t="s">
        <v>1243</v>
      </c>
      <c r="G640" s="3" t="s">
        <v>1244</v>
      </c>
      <c r="H640" s="11">
        <v>2009</v>
      </c>
      <c r="I640" s="11">
        <v>7</v>
      </c>
      <c r="J640" s="11" t="s">
        <v>27</v>
      </c>
      <c r="K640" s="11"/>
      <c r="L640" s="11"/>
      <c r="M640" s="11">
        <v>150</v>
      </c>
      <c r="N640" s="5">
        <v>0</v>
      </c>
      <c r="O640" s="5">
        <v>0</v>
      </c>
      <c r="P640" s="5">
        <v>0</v>
      </c>
      <c r="Q640" s="5" t="s">
        <v>28</v>
      </c>
      <c r="R640" s="5">
        <v>5.6208838194211914E-2</v>
      </c>
    </row>
    <row r="641" spans="1:18" ht="28.5" customHeight="1" x14ac:dyDescent="0.25">
      <c r="A641" s="4">
        <v>4.6762783164677604</v>
      </c>
      <c r="B641" s="4">
        <v>-74.141872897252497</v>
      </c>
      <c r="C641" s="5">
        <v>36</v>
      </c>
      <c r="D641" s="5">
        <v>29</v>
      </c>
      <c r="E641" s="3" t="s">
        <v>24</v>
      </c>
      <c r="F641" s="6" t="s">
        <v>1245</v>
      </c>
      <c r="G641" s="3" t="s">
        <v>1246</v>
      </c>
      <c r="H641" s="17">
        <v>2011</v>
      </c>
      <c r="I641" s="3">
        <v>7</v>
      </c>
      <c r="J641" s="5" t="s">
        <v>16</v>
      </c>
      <c r="K641" s="3">
        <v>20</v>
      </c>
      <c r="L641" s="3">
        <v>60</v>
      </c>
      <c r="M641" s="3">
        <f>K641*L641</f>
        <v>1200</v>
      </c>
      <c r="N641" s="5">
        <v>0</v>
      </c>
      <c r="O641" s="5">
        <v>0</v>
      </c>
      <c r="P641" s="5">
        <f>0.738210935315612*M641</f>
        <v>885.85312237873438</v>
      </c>
      <c r="Q641" s="5" t="s">
        <v>17</v>
      </c>
      <c r="R641" s="5">
        <v>5.6208838194211914E-2</v>
      </c>
    </row>
    <row r="642" spans="1:18" ht="28.5" customHeight="1" x14ac:dyDescent="0.25">
      <c r="A642" s="4">
        <v>4.6660242657318296</v>
      </c>
      <c r="B642" s="4">
        <v>-74.077766862203305</v>
      </c>
      <c r="C642" s="5">
        <v>35</v>
      </c>
      <c r="D642" s="5">
        <v>36</v>
      </c>
      <c r="E642" s="8" t="s">
        <v>13</v>
      </c>
      <c r="F642" s="10" t="s">
        <v>1247</v>
      </c>
      <c r="G642" s="3" t="s">
        <v>1248</v>
      </c>
      <c r="H642" s="11">
        <v>2011</v>
      </c>
      <c r="I642" s="11">
        <v>7</v>
      </c>
      <c r="J642" s="11" t="s">
        <v>16</v>
      </c>
      <c r="K642" s="11"/>
      <c r="L642" s="11"/>
      <c r="M642" s="12">
        <v>728.72969187679973</v>
      </c>
      <c r="N642" s="5">
        <v>0</v>
      </c>
      <c r="O642" s="5">
        <v>0</v>
      </c>
      <c r="P642" s="5">
        <v>0</v>
      </c>
      <c r="Q642" s="5" t="s">
        <v>23</v>
      </c>
      <c r="R642" s="5">
        <v>5.6208838194211914E-2</v>
      </c>
    </row>
    <row r="643" spans="1:18" ht="28.5" customHeight="1" x14ac:dyDescent="0.25">
      <c r="A643" s="4">
        <v>4.6671220192763796</v>
      </c>
      <c r="B643" s="4">
        <v>-74.056977069686297</v>
      </c>
      <c r="C643" s="5">
        <v>35</v>
      </c>
      <c r="D643" s="5">
        <v>39</v>
      </c>
      <c r="E643" s="3" t="s">
        <v>24</v>
      </c>
      <c r="F643" s="10" t="s">
        <v>1249</v>
      </c>
      <c r="G643" s="3" t="s">
        <v>1250</v>
      </c>
      <c r="H643" s="11">
        <v>2009</v>
      </c>
      <c r="I643" s="11">
        <v>7</v>
      </c>
      <c r="J643" s="11" t="s">
        <v>16</v>
      </c>
      <c r="K643" s="11"/>
      <c r="L643" s="11"/>
      <c r="M643" s="11">
        <v>1200</v>
      </c>
      <c r="N643" s="5">
        <v>0</v>
      </c>
      <c r="O643" s="5">
        <v>0</v>
      </c>
      <c r="P643" s="5">
        <v>0</v>
      </c>
      <c r="Q643" s="5" t="s">
        <v>23</v>
      </c>
      <c r="R643" s="5">
        <v>5.6208838194211914E-2</v>
      </c>
    </row>
    <row r="644" spans="1:18" ht="28.5" customHeight="1" x14ac:dyDescent="0.25">
      <c r="A644" s="4">
        <v>4.7435252084971502</v>
      </c>
      <c r="B644" s="4">
        <v>-74.103291266164405</v>
      </c>
      <c r="C644" s="5">
        <v>44</v>
      </c>
      <c r="D644" s="5">
        <v>34</v>
      </c>
      <c r="E644" s="9" t="s">
        <v>13</v>
      </c>
      <c r="F644" s="6" t="s">
        <v>1251</v>
      </c>
      <c r="G644" s="3" t="s">
        <v>1252</v>
      </c>
      <c r="H644" s="3">
        <v>2011</v>
      </c>
      <c r="I644" s="3">
        <v>7</v>
      </c>
      <c r="J644" s="5" t="s">
        <v>16</v>
      </c>
      <c r="K644" s="3">
        <v>20</v>
      </c>
      <c r="L644" s="3">
        <v>200</v>
      </c>
      <c r="M644" s="3">
        <f>K644*L644</f>
        <v>4000</v>
      </c>
      <c r="N644" s="5">
        <v>0</v>
      </c>
      <c r="O644" s="5">
        <v>0</v>
      </c>
      <c r="P644" s="5">
        <f>0.738210935315612*M644</f>
        <v>2952.843741262448</v>
      </c>
      <c r="Q644" s="5" t="s">
        <v>17</v>
      </c>
      <c r="R644" s="5">
        <v>5.6208838194211914E-2</v>
      </c>
    </row>
    <row r="645" spans="1:18" ht="28.5" customHeight="1" x14ac:dyDescent="0.25">
      <c r="A645" s="4">
        <v>4.5830898292131304</v>
      </c>
      <c r="B645" s="4">
        <v>-74.105193544195004</v>
      </c>
      <c r="C645" s="5">
        <v>26</v>
      </c>
      <c r="D645" s="5">
        <v>33</v>
      </c>
      <c r="E645" s="3" t="s">
        <v>13</v>
      </c>
      <c r="F645" s="10" t="s">
        <v>1253</v>
      </c>
      <c r="G645" s="3" t="s">
        <v>1254</v>
      </c>
      <c r="H645" s="16">
        <v>2011</v>
      </c>
      <c r="I645" s="11">
        <v>7</v>
      </c>
      <c r="J645" s="20" t="s">
        <v>16</v>
      </c>
      <c r="K645" s="20"/>
      <c r="L645" s="20"/>
      <c r="M645" s="20">
        <v>200</v>
      </c>
      <c r="N645" s="5">
        <v>0</v>
      </c>
      <c r="O645" s="5">
        <v>0</v>
      </c>
      <c r="P645" s="5">
        <v>0</v>
      </c>
      <c r="Q645" s="5" t="s">
        <v>23</v>
      </c>
      <c r="R645" s="5">
        <v>5.6208838194211914E-2</v>
      </c>
    </row>
    <row r="646" spans="1:18" ht="28.5" customHeight="1" x14ac:dyDescent="0.25">
      <c r="A646" s="4">
        <v>4.6831305555555556</v>
      </c>
      <c r="B646" s="4">
        <v>-74.092338888888889</v>
      </c>
      <c r="C646" s="5">
        <v>37</v>
      </c>
      <c r="D646" s="5">
        <v>35</v>
      </c>
      <c r="E646" s="3" t="s">
        <v>24</v>
      </c>
      <c r="F646" s="6" t="s">
        <v>1255</v>
      </c>
      <c r="G646" s="3" t="s">
        <v>1256</v>
      </c>
      <c r="H646" s="3">
        <v>2013</v>
      </c>
      <c r="I646" s="3">
        <v>5</v>
      </c>
      <c r="J646" s="5" t="s">
        <v>151</v>
      </c>
      <c r="K646" s="3">
        <v>1000</v>
      </c>
      <c r="L646" s="3">
        <v>0.5</v>
      </c>
      <c r="M646" s="3">
        <f>K646*L646</f>
        <v>500</v>
      </c>
      <c r="N646" s="5">
        <v>0</v>
      </c>
      <c r="O646" s="5">
        <v>0</v>
      </c>
      <c r="P646" s="5">
        <v>0</v>
      </c>
      <c r="Q646" s="5" t="s">
        <v>152</v>
      </c>
      <c r="R646" s="5">
        <v>5.6208838194211914E-2</v>
      </c>
    </row>
    <row r="647" spans="1:18" ht="28.5" customHeight="1" x14ac:dyDescent="0.25">
      <c r="A647" s="4">
        <v>4.6394091741465697</v>
      </c>
      <c r="B647" s="4">
        <v>-74.064995247681907</v>
      </c>
      <c r="C647" s="5">
        <v>32</v>
      </c>
      <c r="D647" s="5">
        <v>38</v>
      </c>
      <c r="E647" s="3" t="s">
        <v>24</v>
      </c>
      <c r="F647" s="10" t="s">
        <v>1257</v>
      </c>
      <c r="G647" s="3" t="s">
        <v>1258</v>
      </c>
      <c r="H647" s="19">
        <v>2012</v>
      </c>
      <c r="I647" s="11">
        <v>7</v>
      </c>
      <c r="J647" s="20" t="s">
        <v>151</v>
      </c>
      <c r="K647" s="20"/>
      <c r="L647" s="20"/>
      <c r="M647" s="12">
        <v>1383.3333333333333</v>
      </c>
      <c r="N647" s="5">
        <v>0</v>
      </c>
      <c r="O647" s="5">
        <v>0</v>
      </c>
      <c r="P647" s="5">
        <v>0</v>
      </c>
      <c r="Q647" s="5" t="s">
        <v>152</v>
      </c>
      <c r="R647" s="5">
        <v>5.6208838194211914E-2</v>
      </c>
    </row>
    <row r="648" spans="1:18" ht="28.5" customHeight="1" x14ac:dyDescent="0.25">
      <c r="A648" s="4">
        <v>4.6863448321372596</v>
      </c>
      <c r="B648" s="4">
        <v>-74.130195199113302</v>
      </c>
      <c r="C648" s="5">
        <v>37</v>
      </c>
      <c r="D648" s="5">
        <v>31</v>
      </c>
      <c r="E648" s="3" t="s">
        <v>24</v>
      </c>
      <c r="F648" s="10" t="s">
        <v>1259</v>
      </c>
      <c r="G648" s="3" t="s">
        <v>1260</v>
      </c>
      <c r="H648" s="11">
        <v>2011</v>
      </c>
      <c r="I648" s="11">
        <v>7</v>
      </c>
      <c r="J648" s="11" t="s">
        <v>16</v>
      </c>
      <c r="K648" s="11"/>
      <c r="L648" s="11"/>
      <c r="M648" s="12">
        <v>728.72969187679973</v>
      </c>
      <c r="N648" s="5">
        <v>0</v>
      </c>
      <c r="O648" s="5">
        <v>0</v>
      </c>
      <c r="P648" s="5">
        <v>0</v>
      </c>
      <c r="Q648" s="5" t="s">
        <v>23</v>
      </c>
      <c r="R648" s="5">
        <v>5.6208838194211914E-2</v>
      </c>
    </row>
    <row r="649" spans="1:18" ht="28.5" customHeight="1" x14ac:dyDescent="0.25">
      <c r="A649" s="4">
        <v>4.5434484236692398</v>
      </c>
      <c r="B649" s="4">
        <v>-74.088321867046304</v>
      </c>
      <c r="C649" s="5">
        <v>21</v>
      </c>
      <c r="D649" s="5">
        <v>35</v>
      </c>
      <c r="E649" s="3" t="s">
        <v>24</v>
      </c>
      <c r="F649" s="10" t="s">
        <v>1626</v>
      </c>
      <c r="G649" s="3" t="s">
        <v>1261</v>
      </c>
      <c r="H649" s="9">
        <v>2011</v>
      </c>
      <c r="I649" s="11">
        <v>7</v>
      </c>
      <c r="J649" s="9" t="s">
        <v>16</v>
      </c>
      <c r="K649" s="9"/>
      <c r="L649" s="9"/>
      <c r="M649" s="12">
        <v>728.72969187679973</v>
      </c>
      <c r="N649" s="5">
        <v>0</v>
      </c>
      <c r="O649" s="5">
        <v>0</v>
      </c>
      <c r="P649" s="5">
        <v>0</v>
      </c>
      <c r="Q649" s="5" t="s">
        <v>23</v>
      </c>
      <c r="R649" s="5">
        <v>5.6208838194211914E-2</v>
      </c>
    </row>
    <row r="650" spans="1:18" ht="28.5" customHeight="1" x14ac:dyDescent="0.25">
      <c r="A650" s="4">
        <v>4.7481410000000004</v>
      </c>
      <c r="B650" s="4">
        <v>-74.047793999999996</v>
      </c>
      <c r="C650" s="5">
        <v>44</v>
      </c>
      <c r="D650" s="5">
        <v>40</v>
      </c>
      <c r="E650" s="3" t="s">
        <v>24</v>
      </c>
      <c r="F650" s="10" t="s">
        <v>1262</v>
      </c>
      <c r="G650" s="3" t="s">
        <v>1263</v>
      </c>
      <c r="H650" s="3">
        <v>2009</v>
      </c>
      <c r="I650" s="11">
        <v>7</v>
      </c>
      <c r="J650" s="11" t="s">
        <v>16</v>
      </c>
      <c r="K650" s="11"/>
      <c r="L650" s="11"/>
      <c r="M650" s="11">
        <v>750</v>
      </c>
      <c r="N650" s="5">
        <v>0</v>
      </c>
      <c r="O650" s="5">
        <v>0</v>
      </c>
      <c r="P650" s="5">
        <v>0</v>
      </c>
      <c r="Q650" s="5" t="s">
        <v>23</v>
      </c>
      <c r="R650" s="5">
        <v>5.6208838194211914E-2</v>
      </c>
    </row>
    <row r="651" spans="1:18" ht="28.5" customHeight="1" x14ac:dyDescent="0.25">
      <c r="A651" s="4">
        <v>4.6036099999999998</v>
      </c>
      <c r="B651" s="4">
        <v>-74.124157999999994</v>
      </c>
      <c r="C651" s="5">
        <v>28</v>
      </c>
      <c r="D651" s="5">
        <v>31</v>
      </c>
      <c r="E651" s="3" t="s">
        <v>24</v>
      </c>
      <c r="F651" s="10" t="s">
        <v>1264</v>
      </c>
      <c r="G651" s="3" t="s">
        <v>1265</v>
      </c>
      <c r="H651" s="18">
        <v>2011</v>
      </c>
      <c r="I651" s="11">
        <v>7</v>
      </c>
      <c r="J651" s="20" t="s">
        <v>16</v>
      </c>
      <c r="K651" s="20"/>
      <c r="L651" s="20"/>
      <c r="M651" s="20">
        <v>400</v>
      </c>
      <c r="N651" s="5">
        <v>0</v>
      </c>
      <c r="O651" s="5">
        <v>0</v>
      </c>
      <c r="P651" s="5">
        <v>0</v>
      </c>
      <c r="Q651" s="5" t="s">
        <v>23</v>
      </c>
      <c r="R651" s="5">
        <v>5.6208838194211914E-2</v>
      </c>
    </row>
    <row r="652" spans="1:18" ht="28.5" customHeight="1" x14ac:dyDescent="0.25">
      <c r="A652" s="4">
        <v>4.4963068117705198</v>
      </c>
      <c r="B652" s="4">
        <v>-74.101957444452196</v>
      </c>
      <c r="C652" s="5">
        <v>16</v>
      </c>
      <c r="D652" s="5">
        <v>34</v>
      </c>
      <c r="E652" s="3" t="s">
        <v>13</v>
      </c>
      <c r="F652" s="10" t="s">
        <v>1627</v>
      </c>
      <c r="G652" s="3" t="s">
        <v>1266</v>
      </c>
      <c r="H652" s="11">
        <v>2010</v>
      </c>
      <c r="I652" s="11">
        <v>7</v>
      </c>
      <c r="J652" s="11" t="s">
        <v>16</v>
      </c>
      <c r="K652" s="11"/>
      <c r="L652" s="11"/>
      <c r="M652" s="12">
        <v>728.72969187679973</v>
      </c>
      <c r="N652" s="5">
        <v>0</v>
      </c>
      <c r="O652" s="5">
        <v>0</v>
      </c>
      <c r="P652" s="5">
        <v>0</v>
      </c>
      <c r="Q652" s="5" t="s">
        <v>23</v>
      </c>
      <c r="R652" s="5">
        <v>5.6208838194211914E-2</v>
      </c>
    </row>
    <row r="653" spans="1:18" ht="28.5" customHeight="1" x14ac:dyDescent="0.25">
      <c r="A653" s="4">
        <v>4.5802055555555556</v>
      </c>
      <c r="B653" s="4">
        <v>-74.100727777777777</v>
      </c>
      <c r="C653" s="5">
        <v>25</v>
      </c>
      <c r="D653" s="5">
        <v>34</v>
      </c>
      <c r="E653" s="3" t="s">
        <v>20</v>
      </c>
      <c r="F653" s="6" t="s">
        <v>69</v>
      </c>
      <c r="G653" s="3" t="s">
        <v>70</v>
      </c>
      <c r="H653" s="3">
        <v>2011</v>
      </c>
      <c r="I653" s="3">
        <v>7</v>
      </c>
      <c r="J653" s="5" t="s">
        <v>16</v>
      </c>
      <c r="K653" s="3">
        <v>15</v>
      </c>
      <c r="L653" s="3">
        <v>45</v>
      </c>
      <c r="M653" s="3">
        <f>K653*L653</f>
        <v>675</v>
      </c>
      <c r="N653" s="5">
        <f>0.565555287076649*M653</f>
        <v>381.7498187767381</v>
      </c>
      <c r="O653" s="5">
        <v>0</v>
      </c>
      <c r="P653" s="5">
        <v>0</v>
      </c>
      <c r="Q653" s="5" t="s">
        <v>10</v>
      </c>
      <c r="R653" s="5">
        <v>5.6208838194211914E-2</v>
      </c>
    </row>
    <row r="654" spans="1:18" ht="28.5" customHeight="1" x14ac:dyDescent="0.25">
      <c r="A654" s="4">
        <v>4.5806553090600097</v>
      </c>
      <c r="B654" s="4">
        <v>-74.1166311233616</v>
      </c>
      <c r="C654" s="5">
        <v>25</v>
      </c>
      <c r="D654" s="5">
        <v>32</v>
      </c>
      <c r="E654" s="28" t="s">
        <v>13</v>
      </c>
      <c r="F654" s="10" t="s">
        <v>1267</v>
      </c>
      <c r="G654" s="3" t="s">
        <v>1268</v>
      </c>
      <c r="H654" s="16">
        <v>2011</v>
      </c>
      <c r="I654" s="20">
        <v>0</v>
      </c>
      <c r="J654" s="20" t="s">
        <v>16</v>
      </c>
      <c r="K654" s="20"/>
      <c r="L654" s="20"/>
      <c r="M654" s="11">
        <v>0</v>
      </c>
      <c r="N654" s="5">
        <v>0</v>
      </c>
      <c r="O654" s="5">
        <v>0</v>
      </c>
      <c r="P654" s="5">
        <v>0</v>
      </c>
      <c r="Q654" s="5" t="s">
        <v>23</v>
      </c>
      <c r="R654" s="5">
        <v>5.6208838194211914E-2</v>
      </c>
    </row>
    <row r="655" spans="1:18" ht="28.5" customHeight="1" x14ac:dyDescent="0.25">
      <c r="A655" s="4">
        <v>4.64106812991621</v>
      </c>
      <c r="B655" s="4">
        <v>-74.069086424945894</v>
      </c>
      <c r="C655" s="5">
        <v>32</v>
      </c>
      <c r="D655" s="5">
        <v>37</v>
      </c>
      <c r="E655" s="3" t="s">
        <v>24</v>
      </c>
      <c r="F655" s="10" t="s">
        <v>1269</v>
      </c>
      <c r="G655" s="3" t="s">
        <v>1270</v>
      </c>
      <c r="H655" s="18">
        <v>2012</v>
      </c>
      <c r="I655" s="11">
        <v>7</v>
      </c>
      <c r="J655" s="11" t="s">
        <v>27</v>
      </c>
      <c r="K655" s="20"/>
      <c r="L655" s="20"/>
      <c r="M655" s="12">
        <v>1596.3194444444443</v>
      </c>
      <c r="N655" s="5">
        <v>0</v>
      </c>
      <c r="O655" s="5">
        <v>0</v>
      </c>
      <c r="P655" s="5">
        <v>0</v>
      </c>
      <c r="Q655" s="5" t="s">
        <v>28</v>
      </c>
      <c r="R655" s="5">
        <v>5.6208838194211914E-2</v>
      </c>
    </row>
    <row r="656" spans="1:18" ht="28.5" customHeight="1" x14ac:dyDescent="0.25">
      <c r="A656" s="4">
        <v>4.5994999999999999</v>
      </c>
      <c r="B656" s="4">
        <v>-74.174269444444448</v>
      </c>
      <c r="C656" s="5">
        <v>28</v>
      </c>
      <c r="D656" s="5">
        <v>26</v>
      </c>
      <c r="E656" s="14" t="s">
        <v>24</v>
      </c>
      <c r="F656" s="10" t="s">
        <v>1271</v>
      </c>
      <c r="G656" s="3" t="s">
        <v>1272</v>
      </c>
      <c r="H656" s="11">
        <v>2007</v>
      </c>
      <c r="I656" s="11">
        <v>7</v>
      </c>
      <c r="J656" s="11" t="s">
        <v>27</v>
      </c>
      <c r="K656" s="11"/>
      <c r="L656" s="11"/>
      <c r="M656" s="11">
        <v>30</v>
      </c>
      <c r="N656" s="5">
        <v>0</v>
      </c>
      <c r="O656" s="5">
        <v>0</v>
      </c>
      <c r="P656" s="5">
        <v>0</v>
      </c>
      <c r="Q656" s="5" t="s">
        <v>28</v>
      </c>
      <c r="R656" s="5">
        <v>5.6208838194211914E-2</v>
      </c>
    </row>
    <row r="657" spans="1:18" ht="28.5" customHeight="1" x14ac:dyDescent="0.25">
      <c r="A657" s="4">
        <v>4.750602777777778</v>
      </c>
      <c r="B657" s="4">
        <v>-74.093999999999994</v>
      </c>
      <c r="C657" s="5">
        <v>44</v>
      </c>
      <c r="D657" s="5">
        <v>35</v>
      </c>
      <c r="E657" s="9" t="s">
        <v>13</v>
      </c>
      <c r="F657" s="6" t="s">
        <v>1273</v>
      </c>
      <c r="G657" s="3" t="s">
        <v>1274</v>
      </c>
      <c r="H657" s="3">
        <v>2011</v>
      </c>
      <c r="I657" s="3">
        <v>7</v>
      </c>
      <c r="J657" s="5" t="s">
        <v>16</v>
      </c>
      <c r="K657" s="3">
        <v>15</v>
      </c>
      <c r="L657" s="3">
        <v>10</v>
      </c>
      <c r="M657" s="3">
        <f>K657*L657</f>
        <v>150</v>
      </c>
      <c r="N657" s="5">
        <v>0</v>
      </c>
      <c r="O657" s="5">
        <v>0</v>
      </c>
      <c r="P657" s="5">
        <f>0.738210935315612*M657</f>
        <v>110.7316402973418</v>
      </c>
      <c r="Q657" s="5" t="s">
        <v>17</v>
      </c>
      <c r="R657" s="5">
        <v>5.6208838194211914E-2</v>
      </c>
    </row>
    <row r="658" spans="1:18" ht="28.5" customHeight="1" x14ac:dyDescent="0.25">
      <c r="A658" s="4">
        <v>4.6830179579867304</v>
      </c>
      <c r="B658" s="4">
        <v>-74.152326316212196</v>
      </c>
      <c r="C658" s="5">
        <v>37</v>
      </c>
      <c r="D658" s="5">
        <v>28</v>
      </c>
      <c r="E658" s="9" t="s">
        <v>13</v>
      </c>
      <c r="F658" s="10" t="s">
        <v>1275</v>
      </c>
      <c r="G658" s="3" t="s">
        <v>1276</v>
      </c>
      <c r="H658" s="11">
        <v>2007</v>
      </c>
      <c r="I658" s="11">
        <v>2</v>
      </c>
      <c r="J658" s="11" t="s">
        <v>27</v>
      </c>
      <c r="K658" s="11"/>
      <c r="L658" s="11"/>
      <c r="M658" s="12">
        <v>96</v>
      </c>
      <c r="N658" s="5">
        <v>0</v>
      </c>
      <c r="O658" s="5">
        <v>0</v>
      </c>
      <c r="P658" s="5">
        <v>0</v>
      </c>
      <c r="Q658" s="5" t="s">
        <v>28</v>
      </c>
      <c r="R658" s="5">
        <v>5.6208838194211914E-2</v>
      </c>
    </row>
    <row r="659" spans="1:18" ht="28.5" customHeight="1" x14ac:dyDescent="0.25">
      <c r="A659" s="4">
        <v>4.6399539534835101</v>
      </c>
      <c r="B659" s="4">
        <v>-74.073386233218599</v>
      </c>
      <c r="C659" s="5">
        <v>32</v>
      </c>
      <c r="D659" s="5">
        <v>37</v>
      </c>
      <c r="E659" s="9" t="s">
        <v>13</v>
      </c>
      <c r="F659" s="10" t="s">
        <v>1277</v>
      </c>
      <c r="G659" s="3" t="s">
        <v>1278</v>
      </c>
      <c r="H659" s="9">
        <v>2011</v>
      </c>
      <c r="I659" s="11">
        <v>7</v>
      </c>
      <c r="J659" s="11" t="s">
        <v>27</v>
      </c>
      <c r="K659" s="9"/>
      <c r="L659" s="9"/>
      <c r="M659" s="12">
        <v>1596.3194444444443</v>
      </c>
      <c r="N659" s="5">
        <v>0</v>
      </c>
      <c r="O659" s="5">
        <v>0</v>
      </c>
      <c r="P659" s="5">
        <v>0</v>
      </c>
      <c r="Q659" s="5" t="s">
        <v>28</v>
      </c>
      <c r="R659" s="5">
        <v>5.6208838194211914E-2</v>
      </c>
    </row>
    <row r="660" spans="1:18" ht="28.5" customHeight="1" x14ac:dyDescent="0.25">
      <c r="A660" s="4">
        <v>4.6092139999999997</v>
      </c>
      <c r="B660" s="4">
        <v>-74.112615000000005</v>
      </c>
      <c r="C660" s="5">
        <v>29</v>
      </c>
      <c r="D660" s="5">
        <v>32</v>
      </c>
      <c r="E660" s="9" t="s">
        <v>13</v>
      </c>
      <c r="F660" s="10" t="s">
        <v>1279</v>
      </c>
      <c r="G660" s="3" t="s">
        <v>1280</v>
      </c>
      <c r="H660" s="11">
        <v>2007</v>
      </c>
      <c r="I660" s="11">
        <v>7</v>
      </c>
      <c r="J660" s="11" t="s">
        <v>16</v>
      </c>
      <c r="K660" s="11"/>
      <c r="L660" s="11"/>
      <c r="M660" s="12">
        <v>728.72969187679973</v>
      </c>
      <c r="N660" s="5">
        <v>0</v>
      </c>
      <c r="O660" s="5">
        <v>0</v>
      </c>
      <c r="P660" s="5">
        <v>0</v>
      </c>
      <c r="Q660" s="5" t="s">
        <v>23</v>
      </c>
      <c r="R660" s="5">
        <v>5.6208838194211914E-2</v>
      </c>
    </row>
    <row r="661" spans="1:18" ht="28.5" customHeight="1" x14ac:dyDescent="0.25">
      <c r="A661" s="4">
        <v>4.5929709631173603</v>
      </c>
      <c r="B661" s="4">
        <v>-74.094688319013599</v>
      </c>
      <c r="C661" s="5">
        <v>27</v>
      </c>
      <c r="D661" s="5">
        <v>34</v>
      </c>
      <c r="E661" s="9" t="s">
        <v>13</v>
      </c>
      <c r="F661" s="10" t="s">
        <v>1281</v>
      </c>
      <c r="G661" s="3" t="s">
        <v>1282</v>
      </c>
      <c r="H661" s="18">
        <v>2011</v>
      </c>
      <c r="I661" s="20">
        <v>2</v>
      </c>
      <c r="J661" s="11" t="s">
        <v>27</v>
      </c>
      <c r="K661" s="20"/>
      <c r="L661" s="20"/>
      <c r="M661" s="20">
        <v>160</v>
      </c>
      <c r="N661" s="5">
        <v>0</v>
      </c>
      <c r="O661" s="5">
        <v>0</v>
      </c>
      <c r="P661" s="5">
        <v>0</v>
      </c>
      <c r="Q661" s="5" t="s">
        <v>28</v>
      </c>
      <c r="R661" s="5">
        <v>5.6208838194211914E-2</v>
      </c>
    </row>
    <row r="662" spans="1:18" ht="28.5" customHeight="1" x14ac:dyDescent="0.25">
      <c r="A662" s="4">
        <v>4.7145179070056997</v>
      </c>
      <c r="B662" s="4">
        <v>-74.069926935573307</v>
      </c>
      <c r="C662" s="5">
        <v>40</v>
      </c>
      <c r="D662" s="5">
        <v>37</v>
      </c>
      <c r="E662" s="9" t="s">
        <v>13</v>
      </c>
      <c r="F662" s="10" t="s">
        <v>1283</v>
      </c>
      <c r="G662" s="3" t="s">
        <v>1284</v>
      </c>
      <c r="H662" s="11">
        <v>2010</v>
      </c>
      <c r="I662" s="11">
        <v>7</v>
      </c>
      <c r="J662" s="11" t="s">
        <v>16</v>
      </c>
      <c r="K662" s="11"/>
      <c r="L662" s="11"/>
      <c r="M662" s="12">
        <v>728.72969187679973</v>
      </c>
      <c r="N662" s="5">
        <v>0</v>
      </c>
      <c r="O662" s="5">
        <v>0</v>
      </c>
      <c r="P662" s="5">
        <v>0</v>
      </c>
      <c r="Q662" s="5" t="s">
        <v>23</v>
      </c>
      <c r="R662" s="5">
        <v>5.6208838194211914E-2</v>
      </c>
    </row>
    <row r="663" spans="1:18" ht="28.5" customHeight="1" x14ac:dyDescent="0.25">
      <c r="A663" s="4">
        <v>4.7382127027967602</v>
      </c>
      <c r="B663" s="4">
        <v>-74.084675392948199</v>
      </c>
      <c r="C663" s="5">
        <v>43</v>
      </c>
      <c r="D663" s="5">
        <v>36</v>
      </c>
      <c r="E663" s="9" t="s">
        <v>13</v>
      </c>
      <c r="F663" s="10" t="s">
        <v>1285</v>
      </c>
      <c r="G663" s="3" t="s">
        <v>1286</v>
      </c>
      <c r="H663" s="3">
        <v>2011</v>
      </c>
      <c r="I663" s="11">
        <v>7</v>
      </c>
      <c r="J663" s="9" t="s">
        <v>16</v>
      </c>
      <c r="K663" s="9"/>
      <c r="L663" s="9"/>
      <c r="M663" s="12">
        <v>728.72969187679973</v>
      </c>
      <c r="N663" s="5">
        <v>0</v>
      </c>
      <c r="O663" s="5">
        <v>0</v>
      </c>
      <c r="P663" s="5">
        <v>0</v>
      </c>
      <c r="Q663" s="5" t="s">
        <v>23</v>
      </c>
      <c r="R663" s="5">
        <v>5.6208838194211914E-2</v>
      </c>
    </row>
    <row r="664" spans="1:18" ht="28.5" customHeight="1" x14ac:dyDescent="0.25">
      <c r="A664" s="4">
        <v>4.6514158453751202</v>
      </c>
      <c r="B664" s="4">
        <v>-74.073556387511204</v>
      </c>
      <c r="C664" s="5">
        <v>33</v>
      </c>
      <c r="D664" s="5">
        <v>37</v>
      </c>
      <c r="E664" s="3" t="s">
        <v>24</v>
      </c>
      <c r="F664" s="6" t="s">
        <v>127</v>
      </c>
      <c r="G664" s="3" t="s">
        <v>128</v>
      </c>
      <c r="H664" s="3">
        <v>2011</v>
      </c>
      <c r="I664" s="3">
        <v>7</v>
      </c>
      <c r="J664" s="5" t="s">
        <v>16</v>
      </c>
      <c r="K664" s="3">
        <v>25</v>
      </c>
      <c r="L664" s="3">
        <v>10</v>
      </c>
      <c r="M664" s="3">
        <f>K664*L664</f>
        <v>250</v>
      </c>
      <c r="N664" s="5">
        <f>0.565555287076649*M664</f>
        <v>141.38882176916226</v>
      </c>
      <c r="O664" s="5">
        <v>0</v>
      </c>
      <c r="P664" s="5">
        <v>0</v>
      </c>
      <c r="Q664" s="5" t="s">
        <v>10</v>
      </c>
      <c r="R664" s="5">
        <v>5.6208838194211914E-2</v>
      </c>
    </row>
    <row r="665" spans="1:18" ht="28.5" customHeight="1" x14ac:dyDescent="0.25">
      <c r="A665" s="4">
        <v>4.6162493852374302</v>
      </c>
      <c r="B665" s="4">
        <v>-74.122336626748194</v>
      </c>
      <c r="C665" s="5">
        <v>29</v>
      </c>
      <c r="D665" s="5">
        <v>31</v>
      </c>
      <c r="E665" s="3" t="s">
        <v>24</v>
      </c>
      <c r="F665" s="10" t="s">
        <v>1287</v>
      </c>
      <c r="G665" s="3" t="s">
        <v>1288</v>
      </c>
      <c r="H665" s="3">
        <v>2011</v>
      </c>
      <c r="I665" s="11">
        <v>7</v>
      </c>
      <c r="J665" s="11" t="s">
        <v>27</v>
      </c>
      <c r="K665" s="20"/>
      <c r="L665" s="20"/>
      <c r="M665" s="12">
        <v>1596.3194444444443</v>
      </c>
      <c r="N665" s="5">
        <v>0</v>
      </c>
      <c r="O665" s="5">
        <v>0</v>
      </c>
      <c r="P665" s="5">
        <v>0</v>
      </c>
      <c r="Q665" s="5" t="s">
        <v>28</v>
      </c>
      <c r="R665" s="5">
        <v>5.6208838194211914E-2</v>
      </c>
    </row>
    <row r="666" spans="1:18" ht="28.5" customHeight="1" x14ac:dyDescent="0.25">
      <c r="A666" s="4">
        <v>4.6732684797861603</v>
      </c>
      <c r="B666" s="4">
        <v>-74.143751861311401</v>
      </c>
      <c r="C666" s="5">
        <v>36</v>
      </c>
      <c r="D666" s="5">
        <v>29</v>
      </c>
      <c r="E666" s="3" t="s">
        <v>24</v>
      </c>
      <c r="F666" s="10" t="s">
        <v>1289</v>
      </c>
      <c r="G666" s="3" t="s">
        <v>1290</v>
      </c>
      <c r="H666" s="3">
        <v>2011</v>
      </c>
      <c r="I666" s="11">
        <v>7</v>
      </c>
      <c r="J666" s="11" t="s">
        <v>16</v>
      </c>
      <c r="K666" s="11"/>
      <c r="L666" s="11"/>
      <c r="M666" s="12">
        <v>728.72969187679973</v>
      </c>
      <c r="N666" s="5">
        <v>0</v>
      </c>
      <c r="O666" s="5">
        <v>0</v>
      </c>
      <c r="P666" s="5">
        <v>0</v>
      </c>
      <c r="Q666" s="5" t="s">
        <v>23</v>
      </c>
      <c r="R666" s="5">
        <v>5.6208838194211914E-2</v>
      </c>
    </row>
    <row r="667" spans="1:18" ht="28.5" customHeight="1" x14ac:dyDescent="0.25">
      <c r="A667" s="4">
        <v>4.7232950000000002</v>
      </c>
      <c r="B667" s="4">
        <v>-74.088577000000001</v>
      </c>
      <c r="C667" s="5">
        <v>41</v>
      </c>
      <c r="D667" s="5">
        <v>35</v>
      </c>
      <c r="E667" s="3" t="s">
        <v>13</v>
      </c>
      <c r="F667" s="10" t="s">
        <v>1291</v>
      </c>
      <c r="G667" s="3" t="s">
        <v>1292</v>
      </c>
      <c r="H667" s="11">
        <v>2009</v>
      </c>
      <c r="I667" s="11">
        <v>5</v>
      </c>
      <c r="J667" s="11" t="s">
        <v>16</v>
      </c>
      <c r="K667" s="11"/>
      <c r="L667" s="11"/>
      <c r="M667" s="11">
        <v>960</v>
      </c>
      <c r="N667" s="5">
        <v>0</v>
      </c>
      <c r="O667" s="5">
        <v>0</v>
      </c>
      <c r="P667" s="5">
        <v>0</v>
      </c>
      <c r="Q667" s="5" t="s">
        <v>23</v>
      </c>
      <c r="R667" s="5">
        <v>5.6208838194211914E-2</v>
      </c>
    </row>
    <row r="668" spans="1:18" ht="28.5" customHeight="1" x14ac:dyDescent="0.25">
      <c r="A668" s="4">
        <v>4.5993527777777778</v>
      </c>
      <c r="B668" s="4">
        <v>-74.145050000000012</v>
      </c>
      <c r="C668" s="5">
        <v>28</v>
      </c>
      <c r="D668" s="5">
        <v>29</v>
      </c>
      <c r="E668" s="9" t="s">
        <v>13</v>
      </c>
      <c r="F668" s="6" t="s">
        <v>1293</v>
      </c>
      <c r="G668" s="3" t="s">
        <v>1294</v>
      </c>
      <c r="H668" s="3">
        <v>2011</v>
      </c>
      <c r="I668" s="3">
        <v>7</v>
      </c>
      <c r="J668" s="5" t="s">
        <v>16</v>
      </c>
      <c r="K668" s="3">
        <v>22</v>
      </c>
      <c r="L668" s="3">
        <v>35</v>
      </c>
      <c r="M668" s="3">
        <f>K668*L668</f>
        <v>770</v>
      </c>
      <c r="N668" s="5">
        <v>0</v>
      </c>
      <c r="O668" s="5">
        <v>0</v>
      </c>
      <c r="P668" s="5">
        <f>0.738210935315612*M668</f>
        <v>568.42242019302125</v>
      </c>
      <c r="Q668" s="5" t="s">
        <v>17</v>
      </c>
      <c r="R668" s="5">
        <v>5.6208838194211914E-2</v>
      </c>
    </row>
    <row r="669" spans="1:18" ht="28.5" customHeight="1" x14ac:dyDescent="0.25">
      <c r="A669" s="4">
        <v>4.6770833333333339</v>
      </c>
      <c r="B669" s="4">
        <v>-74.141233333333346</v>
      </c>
      <c r="C669" s="5">
        <v>36</v>
      </c>
      <c r="D669" s="5">
        <v>29</v>
      </c>
      <c r="E669" s="3" t="s">
        <v>24</v>
      </c>
      <c r="F669" s="10" t="s">
        <v>1295</v>
      </c>
      <c r="G669" s="3" t="s">
        <v>1296</v>
      </c>
      <c r="H669" s="17">
        <v>2011</v>
      </c>
      <c r="I669" s="19">
        <v>7</v>
      </c>
      <c r="J669" s="19" t="s">
        <v>151</v>
      </c>
      <c r="K669" s="19"/>
      <c r="L669" s="19"/>
      <c r="M669" s="12">
        <v>1383.3333333333333</v>
      </c>
      <c r="N669" s="5">
        <v>0</v>
      </c>
      <c r="O669" s="5">
        <v>0</v>
      </c>
      <c r="P669" s="5">
        <v>0</v>
      </c>
      <c r="Q669" s="5" t="s">
        <v>152</v>
      </c>
      <c r="R669" s="5">
        <v>5.6208838194211914E-2</v>
      </c>
    </row>
    <row r="670" spans="1:18" ht="28.5" customHeight="1" x14ac:dyDescent="0.25">
      <c r="A670" s="4">
        <v>4.7566940174632997</v>
      </c>
      <c r="B670" s="4">
        <v>-74.100696136272205</v>
      </c>
      <c r="C670" s="5">
        <v>45</v>
      </c>
      <c r="D670" s="5">
        <v>34</v>
      </c>
      <c r="E670" s="9" t="s">
        <v>13</v>
      </c>
      <c r="F670" s="6" t="s">
        <v>1297</v>
      </c>
      <c r="G670" s="3" t="s">
        <v>1298</v>
      </c>
      <c r="H670" s="3">
        <v>2011</v>
      </c>
      <c r="I670" s="3">
        <v>7</v>
      </c>
      <c r="J670" s="5" t="s">
        <v>16</v>
      </c>
      <c r="K670" s="3">
        <v>13</v>
      </c>
      <c r="L670" s="3">
        <v>36</v>
      </c>
      <c r="M670" s="3">
        <f>K670*L670</f>
        <v>468</v>
      </c>
      <c r="N670" s="5">
        <v>0</v>
      </c>
      <c r="O670" s="5">
        <v>0</v>
      </c>
      <c r="P670" s="5">
        <f>0.738210935315612*M670</f>
        <v>345.48271772770642</v>
      </c>
      <c r="Q670" s="5" t="s">
        <v>17</v>
      </c>
      <c r="R670" s="5">
        <v>5.6208838194211914E-2</v>
      </c>
    </row>
    <row r="671" spans="1:18" ht="28.5" customHeight="1" x14ac:dyDescent="0.25">
      <c r="A671" s="4">
        <v>4.6845613970223798</v>
      </c>
      <c r="B671" s="4">
        <v>-74.091823597792398</v>
      </c>
      <c r="C671" s="5">
        <v>37</v>
      </c>
      <c r="D671" s="5">
        <v>35</v>
      </c>
      <c r="E671" s="3" t="s">
        <v>24</v>
      </c>
      <c r="F671" s="6" t="s">
        <v>11</v>
      </c>
      <c r="G671" s="3" t="s">
        <v>12</v>
      </c>
      <c r="H671" s="3">
        <v>2011</v>
      </c>
      <c r="I671" s="3">
        <v>7</v>
      </c>
      <c r="J671" s="5" t="s">
        <v>16</v>
      </c>
      <c r="K671" s="3">
        <v>17</v>
      </c>
      <c r="L671" s="3">
        <v>150</v>
      </c>
      <c r="M671" s="3">
        <f>K671*L671</f>
        <v>2550</v>
      </c>
      <c r="N671" s="5">
        <f>0.565555287076649*M671</f>
        <v>1442.1659820454549</v>
      </c>
      <c r="O671" s="5">
        <v>0</v>
      </c>
      <c r="P671" s="5">
        <v>0</v>
      </c>
      <c r="Q671" s="5" t="s">
        <v>10</v>
      </c>
      <c r="R671" s="5">
        <v>5.6208838194211914E-2</v>
      </c>
    </row>
    <row r="672" spans="1:18" ht="28.5" customHeight="1" x14ac:dyDescent="0.25">
      <c r="A672" s="4">
        <v>4.5778821647109504</v>
      </c>
      <c r="B672" s="4">
        <v>-74.092503138065894</v>
      </c>
      <c r="C672" s="5">
        <v>25</v>
      </c>
      <c r="D672" s="5">
        <v>35</v>
      </c>
      <c r="E672" s="9" t="s">
        <v>13</v>
      </c>
      <c r="F672" s="10" t="s">
        <v>1299</v>
      </c>
      <c r="G672" s="3" t="s">
        <v>1300</v>
      </c>
      <c r="H672" s="11">
        <v>2010</v>
      </c>
      <c r="I672" s="11">
        <v>2</v>
      </c>
      <c r="J672" s="11" t="s">
        <v>16</v>
      </c>
      <c r="K672" s="11"/>
      <c r="L672" s="11"/>
      <c r="M672" s="12">
        <v>295</v>
      </c>
      <c r="N672" s="5">
        <v>0</v>
      </c>
      <c r="O672" s="5">
        <v>0</v>
      </c>
      <c r="P672" s="5">
        <v>0</v>
      </c>
      <c r="Q672" s="5" t="s">
        <v>23</v>
      </c>
      <c r="R672" s="5">
        <v>5.6208838194211914E-2</v>
      </c>
    </row>
    <row r="673" spans="1:18" ht="28.5" customHeight="1" x14ac:dyDescent="0.25">
      <c r="A673" s="4">
        <v>4.5797661167921904</v>
      </c>
      <c r="B673" s="4">
        <v>-74.085865698592798</v>
      </c>
      <c r="C673" s="5">
        <v>25</v>
      </c>
      <c r="D673" s="5">
        <v>35</v>
      </c>
      <c r="E673" s="3" t="s">
        <v>24</v>
      </c>
      <c r="F673" s="6" t="s">
        <v>1301</v>
      </c>
      <c r="G673" s="3" t="s">
        <v>1302</v>
      </c>
      <c r="H673" s="3">
        <v>2011</v>
      </c>
      <c r="I673" s="3">
        <v>7</v>
      </c>
      <c r="J673" s="5" t="s">
        <v>16</v>
      </c>
      <c r="K673" s="3">
        <v>20</v>
      </c>
      <c r="L673" s="3">
        <v>30</v>
      </c>
      <c r="M673" s="3">
        <f>K673*L673</f>
        <v>600</v>
      </c>
      <c r="N673" s="5">
        <v>0</v>
      </c>
      <c r="O673" s="5">
        <v>0</v>
      </c>
      <c r="P673" s="5">
        <f>0.738210935315612*M673</f>
        <v>442.92656118936719</v>
      </c>
      <c r="Q673" s="5" t="s">
        <v>17</v>
      </c>
      <c r="R673" s="5">
        <v>5.6208838194211914E-2</v>
      </c>
    </row>
    <row r="674" spans="1:18" ht="28.5" customHeight="1" x14ac:dyDescent="0.25">
      <c r="A674" s="4">
        <v>4.6803720000000002</v>
      </c>
      <c r="B674" s="4">
        <v>-74.094032999999996</v>
      </c>
      <c r="C674" s="5">
        <v>37</v>
      </c>
      <c r="D674" s="5">
        <v>35</v>
      </c>
      <c r="E674" s="8" t="s">
        <v>13</v>
      </c>
      <c r="F674" s="10" t="s">
        <v>1303</v>
      </c>
      <c r="G674" s="3" t="s">
        <v>1304</v>
      </c>
      <c r="H674" s="9">
        <v>2011</v>
      </c>
      <c r="I674" s="11">
        <v>7</v>
      </c>
      <c r="J674" s="11" t="s">
        <v>27</v>
      </c>
      <c r="K674" s="8"/>
      <c r="L674" s="8"/>
      <c r="M674" s="12">
        <v>1596.3194444444443</v>
      </c>
      <c r="N674" s="5">
        <v>0</v>
      </c>
      <c r="O674" s="5">
        <v>0</v>
      </c>
      <c r="P674" s="5">
        <v>0</v>
      </c>
      <c r="Q674" s="5" t="s">
        <v>28</v>
      </c>
      <c r="R674" s="5">
        <v>5.6208838194211914E-2</v>
      </c>
    </row>
    <row r="675" spans="1:18" ht="28.5" customHeight="1" x14ac:dyDescent="0.25">
      <c r="A675" s="4">
        <v>4.7272444444444446</v>
      </c>
      <c r="B675" s="4">
        <v>-74.096133333333327</v>
      </c>
      <c r="C675" s="5">
        <v>42</v>
      </c>
      <c r="D675" s="5">
        <v>34</v>
      </c>
      <c r="E675" s="8" t="s">
        <v>13</v>
      </c>
      <c r="F675" s="10" t="s">
        <v>1305</v>
      </c>
      <c r="G675" s="3" t="s">
        <v>1306</v>
      </c>
      <c r="H675" s="11">
        <v>2009</v>
      </c>
      <c r="I675" s="11">
        <v>7</v>
      </c>
      <c r="J675" s="11" t="s">
        <v>16</v>
      </c>
      <c r="K675" s="11"/>
      <c r="L675" s="11"/>
      <c r="M675" s="11">
        <v>450</v>
      </c>
      <c r="N675" s="5">
        <v>0</v>
      </c>
      <c r="O675" s="5">
        <v>0</v>
      </c>
      <c r="P675" s="5">
        <v>0</v>
      </c>
      <c r="Q675" s="5" t="s">
        <v>23</v>
      </c>
      <c r="R675" s="5">
        <v>5.6208838194211914E-2</v>
      </c>
    </row>
    <row r="676" spans="1:18" ht="28.5" customHeight="1" x14ac:dyDescent="0.25">
      <c r="A676" s="4">
        <v>4.7403698177709801</v>
      </c>
      <c r="B676" s="4">
        <v>-74.095325837591204</v>
      </c>
      <c r="C676" s="5">
        <v>43</v>
      </c>
      <c r="D676" s="5">
        <v>34</v>
      </c>
      <c r="E676" s="3" t="s">
        <v>20</v>
      </c>
      <c r="F676" s="6" t="s">
        <v>111</v>
      </c>
      <c r="G676" s="3" t="s">
        <v>112</v>
      </c>
      <c r="H676" s="3">
        <v>2011</v>
      </c>
      <c r="I676" s="3">
        <v>7</v>
      </c>
      <c r="J676" s="5" t="s">
        <v>16</v>
      </c>
      <c r="K676" s="3">
        <v>20</v>
      </c>
      <c r="L676" s="3">
        <v>21</v>
      </c>
      <c r="M676" s="3">
        <f>K676*L676</f>
        <v>420</v>
      </c>
      <c r="N676" s="5">
        <f>0.565555287076649*M676</f>
        <v>237.53322057219259</v>
      </c>
      <c r="O676" s="5">
        <v>0</v>
      </c>
      <c r="P676" s="5">
        <v>0</v>
      </c>
      <c r="Q676" s="5" t="s">
        <v>10</v>
      </c>
      <c r="R676" s="5">
        <v>5.6208838194211914E-2</v>
      </c>
    </row>
    <row r="677" spans="1:18" ht="28.5" customHeight="1" x14ac:dyDescent="0.25">
      <c r="A677" s="4">
        <v>4.5763083808449698</v>
      </c>
      <c r="B677" s="4">
        <v>-74.089331718327401</v>
      </c>
      <c r="C677" s="5">
        <v>25</v>
      </c>
      <c r="D677" s="5">
        <v>35</v>
      </c>
      <c r="E677" s="9" t="s">
        <v>13</v>
      </c>
      <c r="F677" s="10" t="s">
        <v>1307</v>
      </c>
      <c r="G677" s="3" t="s">
        <v>1308</v>
      </c>
      <c r="H677" s="11">
        <v>2009</v>
      </c>
      <c r="I677" s="11">
        <v>7</v>
      </c>
      <c r="J677" s="11" t="s">
        <v>16</v>
      </c>
      <c r="K677" s="11"/>
      <c r="L677" s="11"/>
      <c r="M677" s="11">
        <v>750</v>
      </c>
      <c r="N677" s="5">
        <v>0</v>
      </c>
      <c r="O677" s="5">
        <v>0</v>
      </c>
      <c r="P677" s="5">
        <v>0</v>
      </c>
      <c r="Q677" s="5" t="s">
        <v>23</v>
      </c>
      <c r="R677" s="5">
        <v>5.6208838194211914E-2</v>
      </c>
    </row>
    <row r="678" spans="1:18" ht="28.5" customHeight="1" x14ac:dyDescent="0.25">
      <c r="A678" s="4">
        <v>4.6945000000000006</v>
      </c>
      <c r="B678" s="4">
        <v>-74.032083333333333</v>
      </c>
      <c r="C678" s="5">
        <v>38</v>
      </c>
      <c r="D678" s="5">
        <v>41</v>
      </c>
      <c r="E678" s="9" t="s">
        <v>13</v>
      </c>
      <c r="F678" s="10" t="s">
        <v>1309</v>
      </c>
      <c r="G678" s="3" t="s">
        <v>1310</v>
      </c>
      <c r="H678" s="3">
        <v>2010</v>
      </c>
      <c r="I678" s="11">
        <v>7</v>
      </c>
      <c r="J678" s="25" t="s">
        <v>16</v>
      </c>
      <c r="K678" s="25"/>
      <c r="L678" s="25"/>
      <c r="M678" s="12">
        <v>728.72969187679973</v>
      </c>
      <c r="N678" s="5">
        <v>0</v>
      </c>
      <c r="O678" s="5">
        <v>0</v>
      </c>
      <c r="P678" s="5">
        <v>0</v>
      </c>
      <c r="Q678" s="5" t="s">
        <v>23</v>
      </c>
      <c r="R678" s="5">
        <v>5.6208838194211914E-2</v>
      </c>
    </row>
    <row r="679" spans="1:18" ht="28.5" customHeight="1" x14ac:dyDescent="0.25">
      <c r="A679" s="4">
        <v>4.6025160304051402</v>
      </c>
      <c r="B679" s="4">
        <v>-74.066898892696102</v>
      </c>
      <c r="C679" s="5">
        <v>28</v>
      </c>
      <c r="D679" s="5">
        <v>38</v>
      </c>
      <c r="E679" s="8" t="s">
        <v>13</v>
      </c>
      <c r="F679" s="10" t="s">
        <v>1313</v>
      </c>
      <c r="G679" s="3" t="s">
        <v>1314</v>
      </c>
      <c r="H679" s="3">
        <v>2011</v>
      </c>
      <c r="I679" s="11">
        <v>7</v>
      </c>
      <c r="J679" s="20" t="s">
        <v>16</v>
      </c>
      <c r="K679" s="20"/>
      <c r="L679" s="20"/>
      <c r="M679" s="12">
        <v>728.72969187679973</v>
      </c>
      <c r="N679" s="5">
        <v>0</v>
      </c>
      <c r="O679" s="5">
        <v>0</v>
      </c>
      <c r="P679" s="5">
        <v>0</v>
      </c>
      <c r="Q679" s="5" t="s">
        <v>23</v>
      </c>
      <c r="R679" s="5">
        <v>5.6208838194211914E-2</v>
      </c>
    </row>
    <row r="680" spans="1:18" ht="28.5" customHeight="1" x14ac:dyDescent="0.25">
      <c r="A680" s="4">
        <v>4.60892492046868</v>
      </c>
      <c r="B680" s="4">
        <v>-74.086043187989702</v>
      </c>
      <c r="C680" s="5">
        <v>29</v>
      </c>
      <c r="D680" s="5">
        <v>35</v>
      </c>
      <c r="E680" s="9" t="s">
        <v>13</v>
      </c>
      <c r="F680" s="6" t="s">
        <v>1315</v>
      </c>
      <c r="G680" s="3" t="s">
        <v>1316</v>
      </c>
      <c r="H680" s="3">
        <v>2013</v>
      </c>
      <c r="I680" s="3">
        <v>7</v>
      </c>
      <c r="J680" s="5" t="s">
        <v>16</v>
      </c>
      <c r="K680" s="3">
        <v>20</v>
      </c>
      <c r="L680" s="3">
        <v>10</v>
      </c>
      <c r="M680" s="3">
        <f>K680*L680</f>
        <v>200</v>
      </c>
      <c r="N680" s="5">
        <v>0</v>
      </c>
      <c r="O680" s="5">
        <v>0</v>
      </c>
      <c r="P680" s="5">
        <f>0.738210935315612*M680</f>
        <v>147.64218706312241</v>
      </c>
      <c r="Q680" s="5" t="s">
        <v>17</v>
      </c>
      <c r="R680" s="5">
        <v>5.6208838194211914E-2</v>
      </c>
    </row>
    <row r="681" spans="1:18" ht="28.5" customHeight="1" x14ac:dyDescent="0.25">
      <c r="A681" s="4">
        <v>4.5942388888888885</v>
      </c>
      <c r="B681" s="4">
        <v>-74.113830555555552</v>
      </c>
      <c r="C681" s="5">
        <v>27</v>
      </c>
      <c r="D681" s="5">
        <v>32</v>
      </c>
      <c r="E681" s="3" t="s">
        <v>13</v>
      </c>
      <c r="F681" s="10" t="s">
        <v>1317</v>
      </c>
      <c r="G681" s="3" t="s">
        <v>1318</v>
      </c>
      <c r="H681" s="9">
        <v>2012</v>
      </c>
      <c r="I681" s="11">
        <v>7</v>
      </c>
      <c r="J681" s="8" t="s">
        <v>16</v>
      </c>
      <c r="K681" s="8"/>
      <c r="L681" s="8"/>
      <c r="M681" s="8">
        <f>48*25</f>
        <v>1200</v>
      </c>
      <c r="N681" s="5">
        <v>0</v>
      </c>
      <c r="O681" s="5">
        <v>0</v>
      </c>
      <c r="P681" s="5">
        <v>0</v>
      </c>
      <c r="Q681" s="5" t="s">
        <v>23</v>
      </c>
      <c r="R681" s="5">
        <v>5.6208838194211914E-2</v>
      </c>
    </row>
    <row r="682" spans="1:18" ht="28.5" customHeight="1" x14ac:dyDescent="0.25">
      <c r="A682" s="42">
        <v>4.5939199999999998</v>
      </c>
      <c r="B682" s="4">
        <v>-74.095251000000005</v>
      </c>
      <c r="C682" s="5">
        <v>27</v>
      </c>
      <c r="D682" s="5">
        <v>34</v>
      </c>
      <c r="E682" s="8" t="s">
        <v>13</v>
      </c>
      <c r="F682" s="10" t="s">
        <v>1319</v>
      </c>
      <c r="G682" s="3" t="s">
        <v>1320</v>
      </c>
      <c r="H682" s="18">
        <v>2011</v>
      </c>
      <c r="I682" s="20">
        <v>7</v>
      </c>
      <c r="J682" s="20" t="s">
        <v>16</v>
      </c>
      <c r="K682" s="20"/>
      <c r="L682" s="20"/>
      <c r="M682" s="20">
        <f>100*4</f>
        <v>400</v>
      </c>
      <c r="N682" s="5">
        <v>0</v>
      </c>
      <c r="O682" s="5">
        <v>0</v>
      </c>
      <c r="P682" s="5">
        <v>0</v>
      </c>
      <c r="Q682" s="5" t="s">
        <v>23</v>
      </c>
      <c r="R682" s="5">
        <v>5.6208838194211914E-2</v>
      </c>
    </row>
    <row r="683" spans="1:18" ht="28.5" customHeight="1" x14ac:dyDescent="0.25">
      <c r="A683" s="4">
        <v>4.4984229999999998</v>
      </c>
      <c r="B683" s="4">
        <v>-74.114366000000004</v>
      </c>
      <c r="C683" s="5">
        <v>16</v>
      </c>
      <c r="D683" s="5">
        <v>32</v>
      </c>
      <c r="E683" s="8" t="s">
        <v>13</v>
      </c>
      <c r="F683" s="10" t="s">
        <v>1628</v>
      </c>
      <c r="G683" s="3" t="s">
        <v>1321</v>
      </c>
      <c r="H683" s="11">
        <v>2010</v>
      </c>
      <c r="I683" s="11">
        <v>7</v>
      </c>
      <c r="J683" s="11" t="s">
        <v>16</v>
      </c>
      <c r="K683" s="11"/>
      <c r="L683" s="11"/>
      <c r="M683" s="12">
        <v>728.72969187679973</v>
      </c>
      <c r="N683" s="5">
        <v>0</v>
      </c>
      <c r="O683" s="5">
        <v>0</v>
      </c>
      <c r="P683" s="5">
        <v>0</v>
      </c>
      <c r="Q683" s="5" t="s">
        <v>23</v>
      </c>
      <c r="R683" s="5">
        <v>5.6208838194211914E-2</v>
      </c>
    </row>
    <row r="684" spans="1:18" ht="28.5" customHeight="1" x14ac:dyDescent="0.25">
      <c r="A684" s="4">
        <v>4.6985860082771103</v>
      </c>
      <c r="B684" s="4">
        <v>-74.051726206152694</v>
      </c>
      <c r="C684" s="5">
        <v>39</v>
      </c>
      <c r="D684" s="5">
        <v>39</v>
      </c>
      <c r="E684" s="9" t="s">
        <v>13</v>
      </c>
      <c r="F684" s="10" t="s">
        <v>1322</v>
      </c>
      <c r="G684" s="3" t="s">
        <v>1323</v>
      </c>
      <c r="H684" s="25">
        <v>2008</v>
      </c>
      <c r="I684" s="11">
        <v>7</v>
      </c>
      <c r="J684" s="25" t="s">
        <v>16</v>
      </c>
      <c r="K684" s="25"/>
      <c r="L684" s="25"/>
      <c r="M684" s="12">
        <v>728.72969187679973</v>
      </c>
      <c r="N684" s="5">
        <v>0</v>
      </c>
      <c r="O684" s="5">
        <v>0</v>
      </c>
      <c r="P684" s="5">
        <v>0</v>
      </c>
      <c r="Q684" s="5" t="s">
        <v>23</v>
      </c>
      <c r="R684" s="5">
        <v>5.6208838194211914E-2</v>
      </c>
    </row>
    <row r="685" spans="1:18" ht="28.5" customHeight="1" x14ac:dyDescent="0.25">
      <c r="A685" s="4">
        <v>4.6723694444444446</v>
      </c>
      <c r="B685" s="4">
        <v>-74.099544444444433</v>
      </c>
      <c r="C685" s="5">
        <v>36</v>
      </c>
      <c r="D685" s="5">
        <v>34</v>
      </c>
      <c r="E685" s="9" t="s">
        <v>13</v>
      </c>
      <c r="F685" s="6" t="s">
        <v>1629</v>
      </c>
      <c r="G685" s="3" t="s">
        <v>1324</v>
      </c>
      <c r="H685" s="3">
        <v>2011</v>
      </c>
      <c r="I685" s="3">
        <v>7</v>
      </c>
      <c r="J685" s="5" t="s">
        <v>151</v>
      </c>
      <c r="K685" s="3">
        <v>1000</v>
      </c>
      <c r="L685" s="3">
        <v>1.5</v>
      </c>
      <c r="M685" s="3">
        <f>K685*L685</f>
        <v>1500</v>
      </c>
      <c r="N685" s="5">
        <v>0</v>
      </c>
      <c r="O685" s="5">
        <v>0</v>
      </c>
      <c r="P685" s="5">
        <v>0</v>
      </c>
      <c r="Q685" s="5" t="s">
        <v>152</v>
      </c>
      <c r="R685" s="5">
        <v>5.6208838194211914E-2</v>
      </c>
    </row>
    <row r="686" spans="1:18" ht="28.5" customHeight="1" x14ac:dyDescent="0.25">
      <c r="A686" s="4">
        <v>4.71354294872532</v>
      </c>
      <c r="B686" s="4">
        <v>-74.117835801568006</v>
      </c>
      <c r="C686" s="5">
        <v>40</v>
      </c>
      <c r="D686" s="5">
        <v>32</v>
      </c>
      <c r="E686" s="9" t="s">
        <v>13</v>
      </c>
      <c r="F686" s="6" t="s">
        <v>1325</v>
      </c>
      <c r="G686" s="3" t="s">
        <v>1326</v>
      </c>
      <c r="H686" s="3">
        <v>2011</v>
      </c>
      <c r="I686" s="3">
        <v>7</v>
      </c>
      <c r="J686" s="5" t="s">
        <v>16</v>
      </c>
      <c r="K686" s="3">
        <v>20</v>
      </c>
      <c r="L686" s="3">
        <v>16</v>
      </c>
      <c r="M686" s="3">
        <f>K686*L686</f>
        <v>320</v>
      </c>
      <c r="N686" s="5">
        <v>0</v>
      </c>
      <c r="O686" s="5">
        <v>0</v>
      </c>
      <c r="P686" s="5">
        <f>0.738210935315612*M686</f>
        <v>236.22749930099585</v>
      </c>
      <c r="Q686" s="5" t="s">
        <v>17</v>
      </c>
      <c r="R686" s="5">
        <v>5.6208838194211914E-2</v>
      </c>
    </row>
    <row r="687" spans="1:18" ht="28.5" customHeight="1" x14ac:dyDescent="0.25">
      <c r="A687" s="4">
        <v>4.6772325080541997</v>
      </c>
      <c r="B687" s="4">
        <v>-74.050586951469896</v>
      </c>
      <c r="C687" s="5">
        <v>36</v>
      </c>
      <c r="D687" s="5">
        <v>39</v>
      </c>
      <c r="E687" s="9" t="s">
        <v>13</v>
      </c>
      <c r="F687" s="10" t="s">
        <v>1327</v>
      </c>
      <c r="G687" s="3" t="s">
        <v>1328</v>
      </c>
      <c r="H687" s="17">
        <v>2012</v>
      </c>
      <c r="I687" s="11">
        <v>7</v>
      </c>
      <c r="J687" s="8" t="s">
        <v>151</v>
      </c>
      <c r="K687" s="8"/>
      <c r="L687" s="8"/>
      <c r="M687" s="12">
        <v>1383.3333333333333</v>
      </c>
      <c r="N687" s="5">
        <v>0</v>
      </c>
      <c r="O687" s="5">
        <v>0</v>
      </c>
      <c r="P687" s="5">
        <v>0</v>
      </c>
      <c r="Q687" s="5" t="s">
        <v>152</v>
      </c>
      <c r="R687" s="5">
        <v>5.6208838194211914E-2</v>
      </c>
    </row>
    <row r="688" spans="1:18" ht="28.5" customHeight="1" x14ac:dyDescent="0.25">
      <c r="A688" s="4">
        <v>4.7385279999999996</v>
      </c>
      <c r="B688" s="4">
        <v>-74.084654</v>
      </c>
      <c r="C688" s="5">
        <v>43</v>
      </c>
      <c r="D688" s="5">
        <v>36</v>
      </c>
      <c r="E688" s="8" t="s">
        <v>13</v>
      </c>
      <c r="F688" s="10" t="s">
        <v>1329</v>
      </c>
      <c r="G688" s="3" t="s">
        <v>1330</v>
      </c>
      <c r="H688" s="3">
        <v>2009</v>
      </c>
      <c r="I688" s="11">
        <v>5</v>
      </c>
      <c r="J688" s="11" t="s">
        <v>16</v>
      </c>
      <c r="K688" s="11"/>
      <c r="L688" s="11"/>
      <c r="M688" s="11">
        <v>640</v>
      </c>
      <c r="N688" s="5">
        <v>0</v>
      </c>
      <c r="O688" s="5">
        <v>0</v>
      </c>
      <c r="P688" s="5">
        <v>0</v>
      </c>
      <c r="Q688" s="5" t="s">
        <v>23</v>
      </c>
      <c r="R688" s="5">
        <v>5.6208838194211914E-2</v>
      </c>
    </row>
    <row r="689" spans="1:18" ht="28.5" customHeight="1" x14ac:dyDescent="0.25">
      <c r="A689" s="4">
        <v>4.62903315880033</v>
      </c>
      <c r="B689" s="4">
        <v>-74.067885368670602</v>
      </c>
      <c r="C689" s="5">
        <v>31</v>
      </c>
      <c r="D689" s="5">
        <v>37</v>
      </c>
      <c r="E689" s="9" t="s">
        <v>13</v>
      </c>
      <c r="F689" s="10" t="s">
        <v>1331</v>
      </c>
      <c r="G689" s="3" t="s">
        <v>1332</v>
      </c>
      <c r="H689" s="11">
        <v>2009</v>
      </c>
      <c r="I689" s="11">
        <v>7</v>
      </c>
      <c r="J689" s="11" t="s">
        <v>16</v>
      </c>
      <c r="K689" s="11"/>
      <c r="L689" s="11"/>
      <c r="M689" s="11">
        <v>300</v>
      </c>
      <c r="N689" s="5">
        <v>0</v>
      </c>
      <c r="O689" s="5">
        <v>0</v>
      </c>
      <c r="P689" s="5">
        <v>0</v>
      </c>
      <c r="Q689" s="5" t="s">
        <v>23</v>
      </c>
      <c r="R689" s="5">
        <v>5.6208838194211914E-2</v>
      </c>
    </row>
    <row r="690" spans="1:18" ht="28.5" customHeight="1" x14ac:dyDescent="0.25">
      <c r="A690" s="4">
        <v>4.5994580000000003</v>
      </c>
      <c r="B690" s="4">
        <v>-74.074269999999999</v>
      </c>
      <c r="C690" s="5">
        <v>28</v>
      </c>
      <c r="D690" s="5">
        <v>37</v>
      </c>
      <c r="E690" s="9" t="s">
        <v>13</v>
      </c>
      <c r="F690" s="10" t="s">
        <v>1333</v>
      </c>
      <c r="G690" s="3" t="s">
        <v>1334</v>
      </c>
      <c r="H690" s="11">
        <v>2009</v>
      </c>
      <c r="I690" s="11">
        <v>7</v>
      </c>
      <c r="J690" s="11" t="s">
        <v>16</v>
      </c>
      <c r="K690" s="11"/>
      <c r="L690" s="11"/>
      <c r="M690" s="11">
        <v>750</v>
      </c>
      <c r="N690" s="5">
        <v>0</v>
      </c>
      <c r="O690" s="5">
        <v>0</v>
      </c>
      <c r="P690" s="5">
        <v>0</v>
      </c>
      <c r="Q690" s="5" t="s">
        <v>23</v>
      </c>
      <c r="R690" s="5">
        <v>5.6208838194211914E-2</v>
      </c>
    </row>
    <row r="691" spans="1:18" ht="28.5" customHeight="1" x14ac:dyDescent="0.25">
      <c r="A691" s="4">
        <v>4.6692819999999999</v>
      </c>
      <c r="B691" s="4">
        <v>-74.111199999999997</v>
      </c>
      <c r="C691" s="5">
        <v>35</v>
      </c>
      <c r="D691" s="5">
        <v>33</v>
      </c>
      <c r="E691" s="3" t="s">
        <v>13</v>
      </c>
      <c r="F691" s="10" t="s">
        <v>1630</v>
      </c>
      <c r="G691" s="3" t="s">
        <v>1335</v>
      </c>
      <c r="H691" s="19">
        <v>2011</v>
      </c>
      <c r="I691" s="20">
        <v>3</v>
      </c>
      <c r="J691" s="20" t="s">
        <v>151</v>
      </c>
      <c r="K691" s="20"/>
      <c r="L691" s="20"/>
      <c r="M691" s="20">
        <f>1000/3</f>
        <v>333.33333333333331</v>
      </c>
      <c r="N691" s="5">
        <v>0</v>
      </c>
      <c r="O691" s="5">
        <v>0</v>
      </c>
      <c r="P691" s="5">
        <v>0</v>
      </c>
      <c r="Q691" s="5" t="s">
        <v>152</v>
      </c>
      <c r="R691" s="5">
        <v>5.6208838194211914E-2</v>
      </c>
    </row>
    <row r="692" spans="1:18" ht="28.5" customHeight="1" x14ac:dyDescent="0.25">
      <c r="A692" s="4">
        <v>4.7246074231802</v>
      </c>
      <c r="B692" s="4">
        <v>-74.089236263206999</v>
      </c>
      <c r="C692" s="5">
        <v>42</v>
      </c>
      <c r="D692" s="5">
        <v>35</v>
      </c>
      <c r="E692" s="8" t="s">
        <v>13</v>
      </c>
      <c r="F692" s="6" t="s">
        <v>1336</v>
      </c>
      <c r="G692" s="3" t="s">
        <v>1337</v>
      </c>
      <c r="H692" s="3">
        <v>2011</v>
      </c>
      <c r="I692" s="3">
        <v>7</v>
      </c>
      <c r="J692" s="5" t="s">
        <v>16</v>
      </c>
      <c r="K692" s="3">
        <v>25</v>
      </c>
      <c r="L692" s="3">
        <v>200</v>
      </c>
      <c r="M692" s="3">
        <f>K692*L692</f>
        <v>5000</v>
      </c>
      <c r="N692" s="5">
        <v>0</v>
      </c>
      <c r="O692" s="5">
        <v>0</v>
      </c>
      <c r="P692" s="5">
        <f>0.738210935315612*M692</f>
        <v>3691.05467657806</v>
      </c>
      <c r="Q692" s="5" t="s">
        <v>17</v>
      </c>
      <c r="R692" s="5">
        <v>5.6208838194211914E-2</v>
      </c>
    </row>
    <row r="693" spans="1:18" ht="28.5" customHeight="1" x14ac:dyDescent="0.25">
      <c r="A693" s="4">
        <v>4.6719194444444447</v>
      </c>
      <c r="B693" s="4">
        <v>-74.099897222222211</v>
      </c>
      <c r="C693" s="5">
        <v>36</v>
      </c>
      <c r="D693" s="5">
        <v>34</v>
      </c>
      <c r="E693" s="9" t="s">
        <v>13</v>
      </c>
      <c r="F693" s="10" t="s">
        <v>1338</v>
      </c>
      <c r="G693" s="3" t="s">
        <v>1339</v>
      </c>
      <c r="H693" s="11">
        <v>2008</v>
      </c>
      <c r="I693" s="11">
        <v>7</v>
      </c>
      <c r="J693" s="11" t="s">
        <v>27</v>
      </c>
      <c r="K693" s="11"/>
      <c r="L693" s="11"/>
      <c r="M693" s="11">
        <v>90</v>
      </c>
      <c r="N693" s="5">
        <v>0</v>
      </c>
      <c r="O693" s="5">
        <v>0</v>
      </c>
      <c r="P693" s="5">
        <v>0</v>
      </c>
      <c r="Q693" s="5" t="s">
        <v>28</v>
      </c>
      <c r="R693" s="5">
        <v>5.6208838194211914E-2</v>
      </c>
    </row>
    <row r="694" spans="1:18" ht="28.5" customHeight="1" x14ac:dyDescent="0.25">
      <c r="A694" s="4">
        <v>4.7249718756313603</v>
      </c>
      <c r="B694" s="4">
        <v>-74.055692835938899</v>
      </c>
      <c r="C694" s="5">
        <v>42</v>
      </c>
      <c r="D694" s="5">
        <v>39</v>
      </c>
      <c r="E694" s="9" t="s">
        <v>13</v>
      </c>
      <c r="F694" s="10" t="s">
        <v>1340</v>
      </c>
      <c r="G694" s="3" t="s">
        <v>1341</v>
      </c>
      <c r="H694" s="11">
        <v>2010</v>
      </c>
      <c r="I694" s="11">
        <v>7</v>
      </c>
      <c r="J694" s="11" t="s">
        <v>16</v>
      </c>
      <c r="K694" s="11"/>
      <c r="L694" s="11"/>
      <c r="M694" s="12">
        <v>728.72969187679973</v>
      </c>
      <c r="N694" s="5">
        <v>0</v>
      </c>
      <c r="O694" s="5">
        <v>0</v>
      </c>
      <c r="P694" s="5">
        <v>0</v>
      </c>
      <c r="Q694" s="5" t="s">
        <v>23</v>
      </c>
      <c r="R694" s="5">
        <v>5.6208838194211914E-2</v>
      </c>
    </row>
    <row r="695" spans="1:18" ht="28.5" customHeight="1" x14ac:dyDescent="0.25">
      <c r="A695" s="4">
        <v>4.5699016951194897</v>
      </c>
      <c r="B695" s="4">
        <v>-74.163975912465006</v>
      </c>
      <c r="C695" s="5">
        <v>24</v>
      </c>
      <c r="D695" s="5">
        <v>27</v>
      </c>
      <c r="E695" s="3" t="s">
        <v>24</v>
      </c>
      <c r="F695" s="10" t="s">
        <v>1342</v>
      </c>
      <c r="G695" s="3" t="s">
        <v>1343</v>
      </c>
      <c r="H695" s="3">
        <v>2012</v>
      </c>
      <c r="I695" s="11">
        <v>7</v>
      </c>
      <c r="J695" s="8" t="s">
        <v>151</v>
      </c>
      <c r="K695" s="8"/>
      <c r="L695" s="8"/>
      <c r="M695" s="8">
        <f>75*30</f>
        <v>2250</v>
      </c>
      <c r="N695" s="5">
        <v>0</v>
      </c>
      <c r="O695" s="5">
        <v>0</v>
      </c>
      <c r="P695" s="5">
        <v>0</v>
      </c>
      <c r="Q695" s="5" t="s">
        <v>152</v>
      </c>
      <c r="R695" s="5">
        <v>5.6208838194211914E-2</v>
      </c>
    </row>
    <row r="696" spans="1:18" ht="28.5" customHeight="1" x14ac:dyDescent="0.25">
      <c r="A696" s="4">
        <v>4.6446240000000003</v>
      </c>
      <c r="B696" s="4">
        <v>-74.111272</v>
      </c>
      <c r="C696" s="5">
        <v>33</v>
      </c>
      <c r="D696" s="5">
        <v>33</v>
      </c>
      <c r="E696" s="3" t="s">
        <v>13</v>
      </c>
      <c r="F696" s="10" t="s">
        <v>1344</v>
      </c>
      <c r="G696" s="3" t="s">
        <v>1345</v>
      </c>
      <c r="H696" s="11">
        <v>2007</v>
      </c>
      <c r="I696" s="11">
        <v>7</v>
      </c>
      <c r="J696" s="11" t="s">
        <v>16</v>
      </c>
      <c r="K696" s="11"/>
      <c r="L696" s="11"/>
      <c r="M696" s="12">
        <v>728.72969187679973</v>
      </c>
      <c r="N696" s="5">
        <v>0</v>
      </c>
      <c r="O696" s="5">
        <v>0</v>
      </c>
      <c r="P696" s="5">
        <v>0</v>
      </c>
      <c r="Q696" s="5" t="s">
        <v>23</v>
      </c>
      <c r="R696" s="5">
        <v>5.6208838194211914E-2</v>
      </c>
    </row>
    <row r="697" spans="1:18" ht="28.5" customHeight="1" x14ac:dyDescent="0.25">
      <c r="A697" s="4">
        <v>4.6541388888888893</v>
      </c>
      <c r="B697" s="4">
        <v>-74.115208333333328</v>
      </c>
      <c r="C697" s="5">
        <v>34</v>
      </c>
      <c r="D697" s="5">
        <v>32</v>
      </c>
      <c r="E697" s="9" t="s">
        <v>13</v>
      </c>
      <c r="F697" s="10" t="s">
        <v>1346</v>
      </c>
      <c r="G697" s="3" t="s">
        <v>1347</v>
      </c>
      <c r="H697" s="25">
        <v>2008</v>
      </c>
      <c r="I697" s="11">
        <v>7</v>
      </c>
      <c r="J697" s="25" t="s">
        <v>16</v>
      </c>
      <c r="K697" s="25"/>
      <c r="L697" s="25"/>
      <c r="M697" s="12">
        <v>728.72969187679973</v>
      </c>
      <c r="N697" s="5">
        <v>0</v>
      </c>
      <c r="O697" s="5">
        <v>0</v>
      </c>
      <c r="P697" s="5">
        <v>0</v>
      </c>
      <c r="Q697" s="5" t="s">
        <v>23</v>
      </c>
      <c r="R697" s="5">
        <v>5.6208838194211914E-2</v>
      </c>
    </row>
    <row r="698" spans="1:18" ht="28.5" customHeight="1" x14ac:dyDescent="0.25">
      <c r="A698" s="4">
        <v>4.6791535726007298</v>
      </c>
      <c r="B698" s="4">
        <v>-74.087432203287705</v>
      </c>
      <c r="C698" s="5">
        <v>36</v>
      </c>
      <c r="D698" s="5">
        <v>35</v>
      </c>
      <c r="E698" s="3" t="s">
        <v>13</v>
      </c>
      <c r="F698" s="10" t="s">
        <v>1348</v>
      </c>
      <c r="G698" s="3" t="s">
        <v>1349</v>
      </c>
      <c r="H698" s="11">
        <v>2010</v>
      </c>
      <c r="I698" s="11">
        <v>7</v>
      </c>
      <c r="J698" s="11" t="s">
        <v>151</v>
      </c>
      <c r="K698" s="11"/>
      <c r="L698" s="11"/>
      <c r="M698" s="12">
        <v>1383.3333333333333</v>
      </c>
      <c r="N698" s="5">
        <v>0</v>
      </c>
      <c r="O698" s="5">
        <v>0</v>
      </c>
      <c r="P698" s="5">
        <v>0</v>
      </c>
      <c r="Q698" s="5" t="s">
        <v>152</v>
      </c>
      <c r="R698" s="5">
        <v>5.6208838194211914E-2</v>
      </c>
    </row>
    <row r="699" spans="1:18" ht="28.5" customHeight="1" x14ac:dyDescent="0.25">
      <c r="A699" s="4">
        <v>4.6463805555555551</v>
      </c>
      <c r="B699" s="4">
        <v>-74.164127777777779</v>
      </c>
      <c r="C699" s="5">
        <v>33</v>
      </c>
      <c r="D699" s="5">
        <v>27</v>
      </c>
      <c r="E699" s="8" t="s">
        <v>13</v>
      </c>
      <c r="F699" s="10" t="s">
        <v>1350</v>
      </c>
      <c r="G699" s="3" t="s">
        <v>1351</v>
      </c>
      <c r="H699" s="11">
        <v>2009</v>
      </c>
      <c r="I699" s="11">
        <v>7</v>
      </c>
      <c r="J699" s="11" t="s">
        <v>16</v>
      </c>
      <c r="K699" s="11"/>
      <c r="L699" s="11"/>
      <c r="M699" s="11">
        <v>750</v>
      </c>
      <c r="N699" s="5">
        <v>0</v>
      </c>
      <c r="O699" s="5">
        <v>0</v>
      </c>
      <c r="P699" s="5">
        <v>0</v>
      </c>
      <c r="Q699" s="5" t="s">
        <v>23</v>
      </c>
      <c r="R699" s="5">
        <v>5.6208838194211914E-2</v>
      </c>
    </row>
    <row r="700" spans="1:18" ht="28.5" customHeight="1" x14ac:dyDescent="0.25">
      <c r="A700" s="4">
        <v>4.7113726873252899</v>
      </c>
      <c r="B700" s="4">
        <v>-74.140337948759694</v>
      </c>
      <c r="C700" s="5">
        <v>40</v>
      </c>
      <c r="D700" s="5">
        <v>29</v>
      </c>
      <c r="E700" s="3" t="s">
        <v>24</v>
      </c>
      <c r="F700" s="6" t="s">
        <v>95</v>
      </c>
      <c r="G700" s="3" t="s">
        <v>96</v>
      </c>
      <c r="H700" s="3">
        <v>2011</v>
      </c>
      <c r="I700" s="3">
        <v>7</v>
      </c>
      <c r="J700" s="5" t="s">
        <v>16</v>
      </c>
      <c r="K700" s="3">
        <v>25</v>
      </c>
      <c r="L700" s="3">
        <v>20</v>
      </c>
      <c r="M700" s="3">
        <f>K700*L700</f>
        <v>500</v>
      </c>
      <c r="N700" s="5">
        <f>0.565555287076649*M700</f>
        <v>282.77764353832453</v>
      </c>
      <c r="O700" s="5">
        <v>0</v>
      </c>
      <c r="P700" s="5">
        <v>0</v>
      </c>
      <c r="Q700" s="5" t="s">
        <v>10</v>
      </c>
      <c r="R700" s="5">
        <v>5.6208838194211914E-2</v>
      </c>
    </row>
    <row r="701" spans="1:18" ht="28.5" customHeight="1" x14ac:dyDescent="0.25">
      <c r="A701" s="4">
        <v>4.6308880329061699</v>
      </c>
      <c r="B701" s="4">
        <v>-74.180757799074101</v>
      </c>
      <c r="C701" s="5">
        <v>31</v>
      </c>
      <c r="D701" s="5">
        <v>25</v>
      </c>
      <c r="E701" s="9" t="s">
        <v>13</v>
      </c>
      <c r="F701" s="10" t="s">
        <v>1631</v>
      </c>
      <c r="G701" s="3" t="s">
        <v>1352</v>
      </c>
      <c r="H701" s="19">
        <v>2012</v>
      </c>
      <c r="I701" s="20">
        <v>7</v>
      </c>
      <c r="J701" s="11" t="s">
        <v>27</v>
      </c>
      <c r="K701" s="20"/>
      <c r="L701" s="20"/>
      <c r="M701" s="12">
        <v>1596.3194444444443</v>
      </c>
      <c r="N701" s="5">
        <v>0</v>
      </c>
      <c r="O701" s="5">
        <v>0</v>
      </c>
      <c r="P701" s="5">
        <v>0</v>
      </c>
      <c r="Q701" s="5" t="s">
        <v>28</v>
      </c>
      <c r="R701" s="5">
        <v>5.6208838194211914E-2</v>
      </c>
    </row>
    <row r="702" spans="1:18" ht="28.5" customHeight="1" x14ac:dyDescent="0.25">
      <c r="A702" s="4">
        <v>4.6876694444444444</v>
      </c>
      <c r="B702" s="4">
        <v>-74.104577777777777</v>
      </c>
      <c r="C702" s="5">
        <v>37</v>
      </c>
      <c r="D702" s="5">
        <v>33</v>
      </c>
      <c r="E702" s="3" t="s">
        <v>13</v>
      </c>
      <c r="F702" s="10" t="s">
        <v>1353</v>
      </c>
      <c r="G702" s="3" t="s">
        <v>1354</v>
      </c>
      <c r="H702" s="11">
        <v>2009</v>
      </c>
      <c r="I702" s="11">
        <v>5</v>
      </c>
      <c r="J702" s="11" t="s">
        <v>151</v>
      </c>
      <c r="K702" s="11"/>
      <c r="L702" s="11"/>
      <c r="M702" s="11">
        <v>1050</v>
      </c>
      <c r="N702" s="5">
        <v>0</v>
      </c>
      <c r="O702" s="5">
        <v>0</v>
      </c>
      <c r="P702" s="5">
        <v>0</v>
      </c>
      <c r="Q702" s="5" t="s">
        <v>152</v>
      </c>
      <c r="R702" s="5">
        <v>5.6208838194211914E-2</v>
      </c>
    </row>
    <row r="703" spans="1:18" ht="28.5" customHeight="1" x14ac:dyDescent="0.25">
      <c r="A703" s="4">
        <v>4.6722677513253696</v>
      </c>
      <c r="B703" s="4">
        <v>-74.099472137412604</v>
      </c>
      <c r="C703" s="5">
        <v>36</v>
      </c>
      <c r="D703" s="5">
        <v>34</v>
      </c>
      <c r="E703" s="9" t="s">
        <v>13</v>
      </c>
      <c r="F703" s="10" t="s">
        <v>1355</v>
      </c>
      <c r="G703" s="3" t="s">
        <v>1356</v>
      </c>
      <c r="H703" s="11">
        <v>2008</v>
      </c>
      <c r="I703" s="11">
        <v>7</v>
      </c>
      <c r="J703" s="11" t="s">
        <v>16</v>
      </c>
      <c r="K703" s="11"/>
      <c r="L703" s="11"/>
      <c r="M703" s="12">
        <v>728.72969187679973</v>
      </c>
      <c r="N703" s="5">
        <v>0</v>
      </c>
      <c r="O703" s="5">
        <v>0</v>
      </c>
      <c r="P703" s="5">
        <v>0</v>
      </c>
      <c r="Q703" s="5" t="s">
        <v>23</v>
      </c>
      <c r="R703" s="5">
        <v>5.6208838194211914E-2</v>
      </c>
    </row>
    <row r="704" spans="1:18" ht="28.5" customHeight="1" x14ac:dyDescent="0.25">
      <c r="A704" s="4">
        <v>4.6004388888888883</v>
      </c>
      <c r="B704" s="4">
        <v>-74.077041666666659</v>
      </c>
      <c r="C704" s="5">
        <v>28</v>
      </c>
      <c r="D704" s="5">
        <v>36</v>
      </c>
      <c r="E704" s="28" t="s">
        <v>13</v>
      </c>
      <c r="F704" s="10" t="s">
        <v>1357</v>
      </c>
      <c r="G704" s="3" t="s">
        <v>1358</v>
      </c>
      <c r="H704" s="9">
        <v>2012</v>
      </c>
      <c r="I704" s="11">
        <v>7</v>
      </c>
      <c r="J704" s="11" t="s">
        <v>27</v>
      </c>
      <c r="K704" s="8"/>
      <c r="L704" s="8"/>
      <c r="M704" s="8">
        <v>30000</v>
      </c>
      <c r="N704" s="5">
        <v>0</v>
      </c>
      <c r="O704" s="5">
        <v>0</v>
      </c>
      <c r="P704" s="5">
        <v>0</v>
      </c>
      <c r="Q704" s="5" t="s">
        <v>28</v>
      </c>
      <c r="R704" s="5">
        <v>5.6208838194211914E-2</v>
      </c>
    </row>
    <row r="705" spans="1:18" ht="28.5" customHeight="1" x14ac:dyDescent="0.25">
      <c r="A705" s="4">
        <v>4.6997267464113097</v>
      </c>
      <c r="B705" s="4">
        <v>-74.050080095934803</v>
      </c>
      <c r="C705" s="5">
        <v>39</v>
      </c>
      <c r="D705" s="5">
        <v>39</v>
      </c>
      <c r="E705" s="8" t="s">
        <v>13</v>
      </c>
      <c r="F705" s="10" t="s">
        <v>1359</v>
      </c>
      <c r="G705" s="3" t="s">
        <v>1360</v>
      </c>
      <c r="H705" s="11">
        <v>2013</v>
      </c>
      <c r="I705" s="11">
        <v>7</v>
      </c>
      <c r="J705" s="20" t="s">
        <v>16</v>
      </c>
      <c r="K705" s="20"/>
      <c r="L705" s="20"/>
      <c r="M705" s="20">
        <f>4*25</f>
        <v>100</v>
      </c>
      <c r="N705" s="5">
        <v>0</v>
      </c>
      <c r="O705" s="5">
        <v>0</v>
      </c>
      <c r="P705" s="5">
        <v>0</v>
      </c>
      <c r="Q705" s="5" t="s">
        <v>23</v>
      </c>
      <c r="R705" s="5">
        <v>5.6208838194211914E-2</v>
      </c>
    </row>
    <row r="706" spans="1:18" ht="28.5" customHeight="1" x14ac:dyDescent="0.25">
      <c r="A706" s="4">
        <v>4.6640199999999998</v>
      </c>
      <c r="B706" s="4">
        <v>-74.071595000000002</v>
      </c>
      <c r="C706" s="5">
        <v>35</v>
      </c>
      <c r="D706" s="5">
        <v>37</v>
      </c>
      <c r="E706" s="8" t="s">
        <v>13</v>
      </c>
      <c r="F706" s="10" t="s">
        <v>1361</v>
      </c>
      <c r="G706" s="3" t="s">
        <v>1362</v>
      </c>
      <c r="H706" s="25">
        <v>2009</v>
      </c>
      <c r="I706" s="11">
        <v>7</v>
      </c>
      <c r="J706" s="11" t="s">
        <v>27</v>
      </c>
      <c r="K706" s="25"/>
      <c r="L706" s="25"/>
      <c r="M706" s="12">
        <v>1596.3194444444443</v>
      </c>
      <c r="N706" s="5">
        <v>0</v>
      </c>
      <c r="O706" s="5">
        <v>0</v>
      </c>
      <c r="P706" s="5">
        <v>0</v>
      </c>
      <c r="Q706" s="5" t="s">
        <v>28</v>
      </c>
      <c r="R706" s="5">
        <v>5.6208838194211914E-2</v>
      </c>
    </row>
    <row r="707" spans="1:18" ht="28.5" customHeight="1" x14ac:dyDescent="0.25">
      <c r="A707" s="4">
        <v>4.7321388888888887</v>
      </c>
      <c r="B707" s="4">
        <v>-74.05191111111111</v>
      </c>
      <c r="C707" s="5">
        <v>42</v>
      </c>
      <c r="D707" s="5">
        <v>39</v>
      </c>
      <c r="E707" s="8" t="s">
        <v>13</v>
      </c>
      <c r="F707" s="10" t="s">
        <v>1363</v>
      </c>
      <c r="G707" s="3" t="s">
        <v>1364</v>
      </c>
      <c r="H707" s="11">
        <v>2009</v>
      </c>
      <c r="I707" s="11">
        <v>7</v>
      </c>
      <c r="J707" s="11" t="s">
        <v>16</v>
      </c>
      <c r="K707" s="11"/>
      <c r="L707" s="11"/>
      <c r="M707" s="12">
        <v>728.72969187679973</v>
      </c>
      <c r="N707" s="5">
        <v>0</v>
      </c>
      <c r="O707" s="5">
        <v>0</v>
      </c>
      <c r="P707" s="5">
        <v>0</v>
      </c>
      <c r="Q707" s="5" t="s">
        <v>23</v>
      </c>
      <c r="R707" s="5">
        <v>5.6208838194211914E-2</v>
      </c>
    </row>
    <row r="708" spans="1:18" ht="28.5" customHeight="1" x14ac:dyDescent="0.25">
      <c r="A708" s="4">
        <v>4.6423285215604198</v>
      </c>
      <c r="B708" s="4">
        <v>-74.065696981446905</v>
      </c>
      <c r="C708" s="5">
        <v>32</v>
      </c>
      <c r="D708" s="5">
        <v>38</v>
      </c>
      <c r="E708" s="9" t="s">
        <v>13</v>
      </c>
      <c r="F708" s="10" t="s">
        <v>1365</v>
      </c>
      <c r="G708" s="3" t="s">
        <v>1366</v>
      </c>
      <c r="H708" s="19">
        <v>2011</v>
      </c>
      <c r="I708" s="11">
        <v>7</v>
      </c>
      <c r="J708" s="11" t="s">
        <v>27</v>
      </c>
      <c r="K708" s="20"/>
      <c r="L708" s="20"/>
      <c r="M708" s="12">
        <v>1596.3194444444443</v>
      </c>
      <c r="N708" s="5">
        <v>0</v>
      </c>
      <c r="O708" s="5">
        <v>0</v>
      </c>
      <c r="P708" s="5">
        <v>0</v>
      </c>
      <c r="Q708" s="5" t="s">
        <v>28</v>
      </c>
      <c r="R708" s="5">
        <v>5.6208838194211914E-2</v>
      </c>
    </row>
    <row r="709" spans="1:18" ht="28.5" customHeight="1" x14ac:dyDescent="0.25">
      <c r="A709" s="4">
        <v>4.7321749999999998</v>
      </c>
      <c r="B709" s="4">
        <v>-74.052630555555552</v>
      </c>
      <c r="C709" s="5">
        <v>42</v>
      </c>
      <c r="D709" s="5">
        <v>39</v>
      </c>
      <c r="E709" s="28" t="s">
        <v>13</v>
      </c>
      <c r="F709" s="10" t="s">
        <v>1367</v>
      </c>
      <c r="G709" s="3" t="s">
        <v>1368</v>
      </c>
      <c r="H709" s="11">
        <v>2009</v>
      </c>
      <c r="I709" s="11">
        <v>7</v>
      </c>
      <c r="J709" s="11" t="s">
        <v>16</v>
      </c>
      <c r="K709" s="11"/>
      <c r="L709" s="11"/>
      <c r="M709" s="12">
        <v>728.72969187679973</v>
      </c>
      <c r="N709" s="5">
        <v>0</v>
      </c>
      <c r="O709" s="5">
        <v>0</v>
      </c>
      <c r="P709" s="5">
        <v>0</v>
      </c>
      <c r="Q709" s="5" t="s">
        <v>23</v>
      </c>
      <c r="R709" s="5">
        <v>5.6208838194211914E-2</v>
      </c>
    </row>
    <row r="710" spans="1:18" ht="28.5" customHeight="1" x14ac:dyDescent="0.25">
      <c r="A710" s="4">
        <v>4.7323361111111115</v>
      </c>
      <c r="B710" s="4">
        <v>-74.052811111111112</v>
      </c>
      <c r="C710" s="5">
        <v>42</v>
      </c>
      <c r="D710" s="5">
        <v>39</v>
      </c>
      <c r="E710" s="3" t="s">
        <v>24</v>
      </c>
      <c r="F710" s="10" t="s">
        <v>1369</v>
      </c>
      <c r="G710" s="3" t="s">
        <v>1370</v>
      </c>
      <c r="H710" s="11">
        <v>2009</v>
      </c>
      <c r="I710" s="11">
        <v>7</v>
      </c>
      <c r="J710" s="11" t="s">
        <v>16</v>
      </c>
      <c r="K710" s="11"/>
      <c r="L710" s="11"/>
      <c r="M710" s="12">
        <v>728.72969187679973</v>
      </c>
      <c r="N710" s="5">
        <v>0</v>
      </c>
      <c r="O710" s="5">
        <v>0</v>
      </c>
      <c r="P710" s="5">
        <v>0</v>
      </c>
      <c r="Q710" s="5" t="s">
        <v>23</v>
      </c>
      <c r="R710" s="5">
        <v>5.6208838194211914E-2</v>
      </c>
    </row>
    <row r="711" spans="1:18" ht="28.5" customHeight="1" x14ac:dyDescent="0.25">
      <c r="A711" s="4">
        <v>4.6769488033730502</v>
      </c>
      <c r="B711" s="4">
        <v>-74.140895629288906</v>
      </c>
      <c r="C711" s="5">
        <v>36</v>
      </c>
      <c r="D711" s="5">
        <v>29</v>
      </c>
      <c r="E711" s="3" t="s">
        <v>24</v>
      </c>
      <c r="F711" s="6" t="s">
        <v>1371</v>
      </c>
      <c r="G711" s="3" t="s">
        <v>1372</v>
      </c>
      <c r="H711" s="17">
        <v>2011</v>
      </c>
      <c r="I711" s="3">
        <v>6</v>
      </c>
      <c r="J711" s="5" t="s">
        <v>16</v>
      </c>
      <c r="K711" s="3">
        <v>12</v>
      </c>
      <c r="L711" s="3">
        <v>40</v>
      </c>
      <c r="M711" s="3">
        <f>K711*L711</f>
        <v>480</v>
      </c>
      <c r="N711" s="5">
        <v>0</v>
      </c>
      <c r="O711" s="5">
        <v>0</v>
      </c>
      <c r="P711" s="5">
        <f>0.738210935315612*M711</f>
        <v>354.34124895149375</v>
      </c>
      <c r="Q711" s="5" t="s">
        <v>17</v>
      </c>
      <c r="R711" s="5">
        <v>5.6208838194211914E-2</v>
      </c>
    </row>
    <row r="712" spans="1:18" ht="28.5" customHeight="1" x14ac:dyDescent="0.25">
      <c r="A712" s="4">
        <v>4.6339829999999997</v>
      </c>
      <c r="B712" s="4">
        <v>-74.169877</v>
      </c>
      <c r="C712" s="5">
        <v>31</v>
      </c>
      <c r="D712" s="5">
        <v>26</v>
      </c>
      <c r="E712" s="8" t="s">
        <v>13</v>
      </c>
      <c r="F712" s="6" t="s">
        <v>1373</v>
      </c>
      <c r="G712" s="3" t="s">
        <v>1374</v>
      </c>
      <c r="H712" s="3">
        <v>2011</v>
      </c>
      <c r="I712" s="3">
        <v>7</v>
      </c>
      <c r="J712" s="5" t="s">
        <v>16</v>
      </c>
      <c r="K712" s="3">
        <v>15</v>
      </c>
      <c r="L712" s="3">
        <v>40</v>
      </c>
      <c r="M712" s="3">
        <f>K712*L712</f>
        <v>600</v>
      </c>
      <c r="N712" s="5">
        <v>0</v>
      </c>
      <c r="O712" s="5">
        <v>0</v>
      </c>
      <c r="P712" s="5">
        <f>0.738210935315612*M712</f>
        <v>442.92656118936719</v>
      </c>
      <c r="Q712" s="5" t="s">
        <v>17</v>
      </c>
      <c r="R712" s="5">
        <v>5.6208838194211914E-2</v>
      </c>
    </row>
    <row r="713" spans="1:18" ht="28.5" customHeight="1" x14ac:dyDescent="0.25">
      <c r="A713" s="4">
        <v>4.6786422037727204</v>
      </c>
      <c r="B713" s="4">
        <v>-74.095187598170796</v>
      </c>
      <c r="C713" s="5">
        <v>36</v>
      </c>
      <c r="D713" s="5">
        <v>34</v>
      </c>
      <c r="E713" s="9" t="s">
        <v>13</v>
      </c>
      <c r="F713" s="10" t="s">
        <v>1375</v>
      </c>
      <c r="G713" s="3" t="s">
        <v>1376</v>
      </c>
      <c r="H713" s="17">
        <v>2011</v>
      </c>
      <c r="I713" s="11">
        <v>7</v>
      </c>
      <c r="J713" s="8" t="s">
        <v>151</v>
      </c>
      <c r="K713" s="8"/>
      <c r="L713" s="8"/>
      <c r="M713" s="12">
        <v>1383.3333333333333</v>
      </c>
      <c r="N713" s="5">
        <v>0</v>
      </c>
      <c r="O713" s="5">
        <v>0</v>
      </c>
      <c r="P713" s="5">
        <v>0</v>
      </c>
      <c r="Q713" s="5" t="s">
        <v>152</v>
      </c>
      <c r="R713" s="5">
        <v>5.6208838194211914E-2</v>
      </c>
    </row>
    <row r="714" spans="1:18" ht="28.5" customHeight="1" x14ac:dyDescent="0.25">
      <c r="A714" s="4">
        <v>4.6087881197810496</v>
      </c>
      <c r="B714" s="4">
        <v>-74.072461850939305</v>
      </c>
      <c r="C714" s="5">
        <v>29</v>
      </c>
      <c r="D714" s="5">
        <v>37</v>
      </c>
      <c r="E714" s="9" t="s">
        <v>13</v>
      </c>
      <c r="F714" s="6" t="s">
        <v>1377</v>
      </c>
      <c r="G714" s="3" t="s">
        <v>1378</v>
      </c>
      <c r="H714" s="3">
        <v>2011</v>
      </c>
      <c r="I714" s="3">
        <v>7</v>
      </c>
      <c r="J714" s="5" t="s">
        <v>16</v>
      </c>
      <c r="K714" s="3">
        <v>20</v>
      </c>
      <c r="L714" s="3">
        <v>20</v>
      </c>
      <c r="M714" s="3">
        <f>K714*L714</f>
        <v>400</v>
      </c>
      <c r="N714" s="5">
        <v>0</v>
      </c>
      <c r="O714" s="5">
        <v>0</v>
      </c>
      <c r="P714" s="5">
        <f>0.738210935315612*M714</f>
        <v>295.28437412624481</v>
      </c>
      <c r="Q714" s="5" t="s">
        <v>17</v>
      </c>
      <c r="R714" s="5">
        <v>5.6208838194211914E-2</v>
      </c>
    </row>
    <row r="715" spans="1:18" ht="28.5" customHeight="1" x14ac:dyDescent="0.25">
      <c r="A715" s="4">
        <v>4.60296557438524</v>
      </c>
      <c r="B715" s="4">
        <v>-74.084960669236693</v>
      </c>
      <c r="C715" s="5">
        <v>28</v>
      </c>
      <c r="D715" s="5">
        <v>36</v>
      </c>
      <c r="E715" s="9" t="s">
        <v>13</v>
      </c>
      <c r="F715" s="6" t="s">
        <v>1377</v>
      </c>
      <c r="G715" s="3" t="s">
        <v>1379</v>
      </c>
      <c r="H715" s="3">
        <v>2011</v>
      </c>
      <c r="I715" s="3">
        <v>7</v>
      </c>
      <c r="J715" s="5" t="s">
        <v>16</v>
      </c>
      <c r="K715" s="3">
        <v>20</v>
      </c>
      <c r="L715" s="3">
        <v>30</v>
      </c>
      <c r="M715" s="3">
        <f>K715*L715</f>
        <v>600</v>
      </c>
      <c r="N715" s="5">
        <v>0</v>
      </c>
      <c r="O715" s="5">
        <v>0</v>
      </c>
      <c r="P715" s="5">
        <f>0.738210935315612*M715</f>
        <v>442.92656118936719</v>
      </c>
      <c r="Q715" s="5" t="s">
        <v>17</v>
      </c>
      <c r="R715" s="5">
        <v>5.6208838194211914E-2</v>
      </c>
    </row>
    <row r="716" spans="1:18" ht="28.5" customHeight="1" x14ac:dyDescent="0.25">
      <c r="A716" s="4">
        <v>4.7140166666666667</v>
      </c>
      <c r="B716" s="4">
        <v>-74.072583333333327</v>
      </c>
      <c r="C716" s="5">
        <v>40</v>
      </c>
      <c r="D716" s="5">
        <v>37</v>
      </c>
      <c r="E716" s="3" t="s">
        <v>24</v>
      </c>
      <c r="F716" s="6" t="s">
        <v>1380</v>
      </c>
      <c r="G716" s="3" t="s">
        <v>1381</v>
      </c>
      <c r="H716" s="3">
        <v>2011</v>
      </c>
      <c r="I716" s="3">
        <v>7</v>
      </c>
      <c r="J716" s="5" t="s">
        <v>16</v>
      </c>
      <c r="K716" s="3">
        <v>15</v>
      </c>
      <c r="L716" s="3">
        <v>30</v>
      </c>
      <c r="M716" s="3">
        <f>K716*L716</f>
        <v>450</v>
      </c>
      <c r="N716" s="5">
        <v>0</v>
      </c>
      <c r="O716" s="5">
        <v>0</v>
      </c>
      <c r="P716" s="5">
        <f>0.738210935315612*M716</f>
        <v>332.19492089202538</v>
      </c>
      <c r="Q716" s="5" t="s">
        <v>17</v>
      </c>
      <c r="R716" s="5">
        <v>5.6208838194211914E-2</v>
      </c>
    </row>
    <row r="717" spans="1:18" ht="28.5" customHeight="1" x14ac:dyDescent="0.25">
      <c r="A717" s="4">
        <v>4.7136361111111116</v>
      </c>
      <c r="B717" s="4">
        <v>-74.072647222222216</v>
      </c>
      <c r="C717" s="5">
        <v>40</v>
      </c>
      <c r="D717" s="5">
        <v>37</v>
      </c>
      <c r="E717" s="9" t="s">
        <v>13</v>
      </c>
      <c r="F717" s="10" t="s">
        <v>1380</v>
      </c>
      <c r="G717" s="3" t="s">
        <v>1382</v>
      </c>
      <c r="H717" s="9">
        <v>2012</v>
      </c>
      <c r="I717" s="11">
        <v>7</v>
      </c>
      <c r="J717" s="11" t="s">
        <v>27</v>
      </c>
      <c r="K717" s="8"/>
      <c r="L717" s="8"/>
      <c r="M717" s="12">
        <v>1596.3194444444443</v>
      </c>
      <c r="N717" s="5">
        <v>0</v>
      </c>
      <c r="O717" s="5">
        <v>0</v>
      </c>
      <c r="P717" s="5">
        <v>0</v>
      </c>
      <c r="Q717" s="5" t="s">
        <v>28</v>
      </c>
      <c r="R717" s="5">
        <v>5.6208838194211914E-2</v>
      </c>
    </row>
    <row r="718" spans="1:18" ht="28.5" customHeight="1" x14ac:dyDescent="0.25">
      <c r="A718" s="4">
        <v>4.7317710000000002</v>
      </c>
      <c r="B718" s="4">
        <v>-74.089146</v>
      </c>
      <c r="C718" s="5">
        <v>42</v>
      </c>
      <c r="D718" s="5">
        <v>35</v>
      </c>
      <c r="E718" s="9" t="s">
        <v>13</v>
      </c>
      <c r="F718" s="6" t="s">
        <v>1383</v>
      </c>
      <c r="G718" s="3" t="s">
        <v>1384</v>
      </c>
      <c r="H718" s="3">
        <v>2011</v>
      </c>
      <c r="I718" s="3">
        <v>2</v>
      </c>
      <c r="J718" s="5" t="s">
        <v>151</v>
      </c>
      <c r="K718" s="3">
        <v>1000</v>
      </c>
      <c r="L718" s="3">
        <v>1</v>
      </c>
      <c r="M718" s="3">
        <f>K718*L718</f>
        <v>1000</v>
      </c>
      <c r="N718" s="5">
        <v>0</v>
      </c>
      <c r="O718" s="5">
        <v>0</v>
      </c>
      <c r="P718" s="5">
        <v>0</v>
      </c>
      <c r="Q718" s="5" t="s">
        <v>152</v>
      </c>
      <c r="R718" s="5">
        <v>5.6208838194211914E-2</v>
      </c>
    </row>
    <row r="719" spans="1:18" ht="28.5" customHeight="1" x14ac:dyDescent="0.25">
      <c r="A719" s="4">
        <v>4.5940305555555554</v>
      </c>
      <c r="B719" s="4">
        <v>-74.098549999999989</v>
      </c>
      <c r="C719" s="5">
        <v>27</v>
      </c>
      <c r="D719" s="5">
        <v>34</v>
      </c>
      <c r="E719" s="8" t="s">
        <v>13</v>
      </c>
      <c r="F719" s="10" t="s">
        <v>1385</v>
      </c>
      <c r="G719" s="3" t="s">
        <v>1386</v>
      </c>
      <c r="H719" s="18">
        <v>2011</v>
      </c>
      <c r="I719" s="8">
        <v>7</v>
      </c>
      <c r="J719" s="11" t="s">
        <v>27</v>
      </c>
      <c r="K719" s="8"/>
      <c r="L719" s="8"/>
      <c r="M719" s="12">
        <v>1596.3194444444443</v>
      </c>
      <c r="N719" s="5">
        <v>0</v>
      </c>
      <c r="O719" s="5">
        <v>0</v>
      </c>
      <c r="P719" s="5">
        <v>0</v>
      </c>
      <c r="Q719" s="5" t="s">
        <v>28</v>
      </c>
      <c r="R719" s="5">
        <v>5.6208838194211914E-2</v>
      </c>
    </row>
    <row r="720" spans="1:18" ht="28.5" customHeight="1" x14ac:dyDescent="0.25">
      <c r="A720" s="4">
        <v>4.6979058459493199</v>
      </c>
      <c r="B720" s="4">
        <v>-74.046709988314703</v>
      </c>
      <c r="C720" s="5">
        <v>39</v>
      </c>
      <c r="D720" s="5">
        <v>40</v>
      </c>
      <c r="E720" s="9" t="s">
        <v>13</v>
      </c>
      <c r="F720" s="10" t="s">
        <v>1387</v>
      </c>
      <c r="G720" s="3" t="s">
        <v>1388</v>
      </c>
      <c r="H720" s="11">
        <v>2010</v>
      </c>
      <c r="I720" s="11">
        <v>7</v>
      </c>
      <c r="J720" s="11" t="s">
        <v>16</v>
      </c>
      <c r="K720" s="11"/>
      <c r="L720" s="11"/>
      <c r="M720" s="12">
        <v>728.72969187679973</v>
      </c>
      <c r="N720" s="5">
        <v>0</v>
      </c>
      <c r="O720" s="5">
        <v>0</v>
      </c>
      <c r="P720" s="5">
        <v>0</v>
      </c>
      <c r="Q720" s="5" t="s">
        <v>23</v>
      </c>
      <c r="R720" s="5">
        <v>5.6208838194211914E-2</v>
      </c>
    </row>
    <row r="721" spans="1:18" ht="28.5" customHeight="1" x14ac:dyDescent="0.25">
      <c r="A721" s="4">
        <v>4.5782049999999996</v>
      </c>
      <c r="B721" s="4">
        <v>-74.101180999999997</v>
      </c>
      <c r="C721" s="5">
        <v>25</v>
      </c>
      <c r="D721" s="5">
        <v>34</v>
      </c>
      <c r="E721" s="28" t="s">
        <v>13</v>
      </c>
      <c r="F721" s="6" t="s">
        <v>1389</v>
      </c>
      <c r="G721" s="3" t="s">
        <v>1390</v>
      </c>
      <c r="H721" s="3">
        <v>2011</v>
      </c>
      <c r="I721" s="3">
        <v>7</v>
      </c>
      <c r="J721" s="5" t="s">
        <v>16</v>
      </c>
      <c r="K721" s="3">
        <v>20</v>
      </c>
      <c r="L721" s="3">
        <v>35</v>
      </c>
      <c r="M721" s="3">
        <f>K721*L721</f>
        <v>700</v>
      </c>
      <c r="N721" s="5">
        <v>0</v>
      </c>
      <c r="O721" s="5">
        <v>0</v>
      </c>
      <c r="P721" s="5">
        <f>0.738210935315612*M721</f>
        <v>516.74765472092838</v>
      </c>
      <c r="Q721" s="5" t="s">
        <v>17</v>
      </c>
      <c r="R721" s="5">
        <v>5.6208838194211914E-2</v>
      </c>
    </row>
    <row r="722" spans="1:18" ht="28.5" customHeight="1" x14ac:dyDescent="0.25">
      <c r="A722" s="4">
        <v>4.6484835648216398</v>
      </c>
      <c r="B722" s="4">
        <v>-74.060870780502</v>
      </c>
      <c r="C722" s="5">
        <v>33</v>
      </c>
      <c r="D722" s="5">
        <v>38</v>
      </c>
      <c r="E722" s="9" t="s">
        <v>13</v>
      </c>
      <c r="F722" s="10" t="s">
        <v>1632</v>
      </c>
      <c r="G722" s="3" t="s">
        <v>1391</v>
      </c>
      <c r="H722" s="11">
        <v>2008</v>
      </c>
      <c r="I722" s="11">
        <v>7</v>
      </c>
      <c r="J722" s="11" t="s">
        <v>151</v>
      </c>
      <c r="K722" s="11"/>
      <c r="L722" s="11"/>
      <c r="M722" s="11">
        <v>600</v>
      </c>
      <c r="N722" s="5">
        <v>0</v>
      </c>
      <c r="O722" s="5">
        <v>0</v>
      </c>
      <c r="P722" s="5">
        <v>0</v>
      </c>
      <c r="Q722" s="5" t="s">
        <v>152</v>
      </c>
      <c r="R722" s="5">
        <v>5.6208838194211914E-2</v>
      </c>
    </row>
    <row r="723" spans="1:18" ht="28.5" customHeight="1" x14ac:dyDescent="0.25">
      <c r="A723" s="4">
        <v>4.6159148265215997</v>
      </c>
      <c r="B723" s="4">
        <v>-74.102763147954093</v>
      </c>
      <c r="C723" s="5">
        <v>29</v>
      </c>
      <c r="D723" s="5">
        <v>34</v>
      </c>
      <c r="E723" s="9" t="s">
        <v>13</v>
      </c>
      <c r="F723" s="6" t="s">
        <v>1633</v>
      </c>
      <c r="G723" s="3" t="s">
        <v>1392</v>
      </c>
      <c r="H723" s="14">
        <v>2011</v>
      </c>
      <c r="I723" s="3">
        <v>7</v>
      </c>
      <c r="J723" s="5" t="s">
        <v>151</v>
      </c>
      <c r="K723" s="3">
        <v>1000</v>
      </c>
      <c r="L723" s="3">
        <v>1</v>
      </c>
      <c r="M723" s="3">
        <f>K723*L723</f>
        <v>1000</v>
      </c>
      <c r="N723" s="5">
        <v>0</v>
      </c>
      <c r="O723" s="5">
        <v>0</v>
      </c>
      <c r="P723" s="5">
        <v>0</v>
      </c>
      <c r="Q723" s="5" t="s">
        <v>152</v>
      </c>
      <c r="R723" s="5">
        <v>5.6208838194211914E-2</v>
      </c>
    </row>
    <row r="724" spans="1:18" ht="28.5" customHeight="1" x14ac:dyDescent="0.25">
      <c r="A724" s="4">
        <v>4.6310388888888889</v>
      </c>
      <c r="B724" s="4">
        <v>-74.083974999999995</v>
      </c>
      <c r="C724" s="5">
        <v>31</v>
      </c>
      <c r="D724" s="5">
        <v>36</v>
      </c>
      <c r="E724" s="3" t="s">
        <v>13</v>
      </c>
      <c r="F724" s="10" t="s">
        <v>1393</v>
      </c>
      <c r="G724" s="3" t="s">
        <v>1394</v>
      </c>
      <c r="H724" s="11">
        <v>2008</v>
      </c>
      <c r="I724" s="11">
        <v>7</v>
      </c>
      <c r="J724" s="11" t="s">
        <v>170</v>
      </c>
      <c r="K724" s="11"/>
      <c r="L724" s="11"/>
      <c r="M724" s="12">
        <v>728.72969187679973</v>
      </c>
      <c r="N724" s="5">
        <v>0</v>
      </c>
      <c r="O724" s="5">
        <v>0</v>
      </c>
      <c r="P724" s="5">
        <v>0</v>
      </c>
      <c r="Q724" s="5" t="s">
        <v>23</v>
      </c>
      <c r="R724" s="5">
        <v>5.6208838194211914E-2</v>
      </c>
    </row>
    <row r="725" spans="1:18" ht="28.5" customHeight="1" x14ac:dyDescent="0.25">
      <c r="A725" s="4">
        <v>4.5879358495604796</v>
      </c>
      <c r="B725" s="4">
        <v>-74.101905770186207</v>
      </c>
      <c r="C725" s="5">
        <v>26</v>
      </c>
      <c r="D725" s="5">
        <v>34</v>
      </c>
      <c r="E725" s="9" t="s">
        <v>13</v>
      </c>
      <c r="F725" s="10" t="s">
        <v>1634</v>
      </c>
      <c r="G725" s="3" t="s">
        <v>1395</v>
      </c>
      <c r="H725" s="11">
        <v>2006</v>
      </c>
      <c r="I725" s="11">
        <v>7</v>
      </c>
      <c r="J725" s="11" t="s">
        <v>27</v>
      </c>
      <c r="K725" s="11"/>
      <c r="L725" s="11"/>
      <c r="M725" s="12">
        <v>1596.3194444444443</v>
      </c>
      <c r="N725" s="5">
        <v>0</v>
      </c>
      <c r="O725" s="5">
        <v>0</v>
      </c>
      <c r="P725" s="5">
        <v>0</v>
      </c>
      <c r="Q725" s="5" t="s">
        <v>28</v>
      </c>
      <c r="R725" s="5">
        <v>5.6208838194211914E-2</v>
      </c>
    </row>
    <row r="726" spans="1:18" ht="28.5" customHeight="1" x14ac:dyDescent="0.25">
      <c r="A726" s="4">
        <v>4.6422249999999998</v>
      </c>
      <c r="B726" s="4">
        <v>-74.094102777777778</v>
      </c>
      <c r="C726" s="5">
        <v>32</v>
      </c>
      <c r="D726" s="5">
        <v>35</v>
      </c>
      <c r="E726" s="9" t="s">
        <v>13</v>
      </c>
      <c r="F726" s="6" t="s">
        <v>1396</v>
      </c>
      <c r="G726" s="3" t="s">
        <v>1397</v>
      </c>
      <c r="H726" s="3">
        <v>2011</v>
      </c>
      <c r="I726" s="3">
        <v>7</v>
      </c>
      <c r="J726" s="5" t="s">
        <v>16</v>
      </c>
      <c r="K726" s="3">
        <v>22</v>
      </c>
      <c r="L726" s="3">
        <v>15</v>
      </c>
      <c r="M726" s="3">
        <f>K726*L726</f>
        <v>330</v>
      </c>
      <c r="N726" s="5">
        <v>0</v>
      </c>
      <c r="O726" s="5">
        <v>0</v>
      </c>
      <c r="P726" s="5">
        <f>0.738210935315612*M726</f>
        <v>243.60960865415197</v>
      </c>
      <c r="Q726" s="5" t="s">
        <v>17</v>
      </c>
      <c r="R726" s="5">
        <v>5.6208838194211914E-2</v>
      </c>
    </row>
    <row r="727" spans="1:18" ht="28.5" customHeight="1" x14ac:dyDescent="0.25">
      <c r="A727" s="4">
        <v>4.5620954854696896</v>
      </c>
      <c r="B727" s="4">
        <v>-74.1441584079747</v>
      </c>
      <c r="C727" s="5">
        <v>23</v>
      </c>
      <c r="D727" s="5">
        <v>29</v>
      </c>
      <c r="E727" s="8" t="s">
        <v>13</v>
      </c>
      <c r="F727" s="6" t="s">
        <v>1396</v>
      </c>
      <c r="G727" s="3" t="s">
        <v>1398</v>
      </c>
      <c r="H727" s="3">
        <v>2013</v>
      </c>
      <c r="I727" s="3">
        <v>7</v>
      </c>
      <c r="J727" s="5" t="s">
        <v>16</v>
      </c>
      <c r="K727" s="3">
        <v>20</v>
      </c>
      <c r="L727" s="3">
        <v>20</v>
      </c>
      <c r="M727" s="3">
        <f>K727*L727</f>
        <v>400</v>
      </c>
      <c r="N727" s="5">
        <v>0</v>
      </c>
      <c r="O727" s="5">
        <v>0</v>
      </c>
      <c r="P727" s="5">
        <v>0</v>
      </c>
      <c r="Q727" s="5" t="s">
        <v>23</v>
      </c>
      <c r="R727" s="5">
        <v>5.6208838194211914E-2</v>
      </c>
    </row>
    <row r="728" spans="1:18" ht="28.5" customHeight="1" x14ac:dyDescent="0.25">
      <c r="A728" s="4">
        <v>4.6579828203685896</v>
      </c>
      <c r="B728" s="4">
        <v>-74.106292285990406</v>
      </c>
      <c r="C728" s="5">
        <v>34</v>
      </c>
      <c r="D728" s="5">
        <v>33</v>
      </c>
      <c r="E728" s="9" t="s">
        <v>13</v>
      </c>
      <c r="F728" s="6" t="s">
        <v>1447</v>
      </c>
      <c r="G728" s="3" t="s">
        <v>1448</v>
      </c>
      <c r="H728" s="3">
        <v>2011</v>
      </c>
      <c r="I728" s="3">
        <v>7</v>
      </c>
      <c r="J728" s="5" t="s">
        <v>16</v>
      </c>
      <c r="K728" s="3">
        <v>25</v>
      </c>
      <c r="L728" s="3">
        <v>3</v>
      </c>
      <c r="M728" s="3">
        <f>K728*L728</f>
        <v>75</v>
      </c>
      <c r="N728" s="5">
        <v>0</v>
      </c>
      <c r="O728" s="5">
        <f>0.392899638837687*M728</f>
        <v>29.467472912826526</v>
      </c>
      <c r="P728" s="5">
        <v>0</v>
      </c>
      <c r="Q728" s="5" t="s">
        <v>282</v>
      </c>
      <c r="R728" s="5">
        <v>5.6208838194211914E-2</v>
      </c>
    </row>
    <row r="729" spans="1:18" ht="28.5" customHeight="1" x14ac:dyDescent="0.25">
      <c r="A729" s="4">
        <v>4.7561528507601398</v>
      </c>
      <c r="B729" s="4">
        <v>-74.079363488467493</v>
      </c>
      <c r="C729" s="5">
        <v>45</v>
      </c>
      <c r="D729" s="5">
        <v>36</v>
      </c>
      <c r="E729" s="8" t="s">
        <v>13</v>
      </c>
      <c r="F729" s="10" t="s">
        <v>1399</v>
      </c>
      <c r="G729" s="3" t="s">
        <v>1400</v>
      </c>
      <c r="H729" s="3">
        <v>2010</v>
      </c>
      <c r="I729" s="11">
        <v>7</v>
      </c>
      <c r="J729" s="11" t="s">
        <v>16</v>
      </c>
      <c r="K729" s="11"/>
      <c r="L729" s="11"/>
      <c r="M729" s="12">
        <v>728.72969187679973</v>
      </c>
      <c r="N729" s="5">
        <v>0</v>
      </c>
      <c r="O729" s="5">
        <v>0</v>
      </c>
      <c r="P729" s="5">
        <v>0</v>
      </c>
      <c r="Q729" s="5" t="s">
        <v>23</v>
      </c>
      <c r="R729" s="5">
        <v>5.6208838194211914E-2</v>
      </c>
    </row>
    <row r="730" spans="1:18" ht="28.5" customHeight="1" x14ac:dyDescent="0.25">
      <c r="A730" s="4">
        <v>4.7344555555555559</v>
      </c>
      <c r="B730" s="4">
        <v>-74.10223055555555</v>
      </c>
      <c r="C730" s="5">
        <v>43</v>
      </c>
      <c r="D730" s="5">
        <v>34</v>
      </c>
      <c r="E730" s="28" t="s">
        <v>13</v>
      </c>
      <c r="F730" s="6" t="s">
        <v>1401</v>
      </c>
      <c r="G730" s="3" t="s">
        <v>1402</v>
      </c>
      <c r="H730" s="3">
        <v>2013</v>
      </c>
      <c r="I730" s="3">
        <v>7</v>
      </c>
      <c r="J730" s="5" t="s">
        <v>16</v>
      </c>
      <c r="K730" s="3">
        <v>20</v>
      </c>
      <c r="L730" s="3">
        <v>20</v>
      </c>
      <c r="M730" s="3">
        <f>K730*L730</f>
        <v>400</v>
      </c>
      <c r="N730" s="5">
        <v>0</v>
      </c>
      <c r="O730" s="5">
        <v>0</v>
      </c>
      <c r="P730" s="5">
        <v>0</v>
      </c>
      <c r="Q730" s="5" t="s">
        <v>23</v>
      </c>
      <c r="R730" s="5">
        <v>5.6208838194211914E-2</v>
      </c>
    </row>
    <row r="731" spans="1:18" ht="28.5" customHeight="1" x14ac:dyDescent="0.25">
      <c r="A731" s="4">
        <v>4.6874290621966903</v>
      </c>
      <c r="B731" s="4">
        <v>-74.110844396246193</v>
      </c>
      <c r="C731" s="5">
        <v>37</v>
      </c>
      <c r="D731" s="5">
        <v>33</v>
      </c>
      <c r="E731" s="9" t="s">
        <v>13</v>
      </c>
      <c r="F731" s="10" t="s">
        <v>1403</v>
      </c>
      <c r="G731" s="3" t="s">
        <v>1404</v>
      </c>
      <c r="H731" s="9">
        <v>2011</v>
      </c>
      <c r="I731" s="11">
        <v>7</v>
      </c>
      <c r="J731" s="8" t="s">
        <v>151</v>
      </c>
      <c r="K731" s="8"/>
      <c r="L731" s="8"/>
      <c r="M731" s="12">
        <v>1383.3333333333333</v>
      </c>
      <c r="N731" s="5">
        <v>0</v>
      </c>
      <c r="O731" s="5">
        <v>0</v>
      </c>
      <c r="P731" s="5">
        <v>0</v>
      </c>
      <c r="Q731" s="5" t="s">
        <v>152</v>
      </c>
      <c r="R731" s="5">
        <v>5.6208838194211914E-2</v>
      </c>
    </row>
    <row r="732" spans="1:18" ht="28.5" customHeight="1" x14ac:dyDescent="0.25">
      <c r="A732" s="4">
        <v>4.5375880814855298</v>
      </c>
      <c r="B732" s="4">
        <v>-74.085995188767797</v>
      </c>
      <c r="C732" s="5">
        <v>21</v>
      </c>
      <c r="D732" s="5">
        <v>35</v>
      </c>
      <c r="E732" s="8" t="s">
        <v>13</v>
      </c>
      <c r="F732" s="10" t="s">
        <v>1405</v>
      </c>
      <c r="G732" s="3" t="s">
        <v>1406</v>
      </c>
      <c r="H732" s="11">
        <v>2009</v>
      </c>
      <c r="I732" s="11">
        <v>7</v>
      </c>
      <c r="J732" s="11" t="s">
        <v>16</v>
      </c>
      <c r="K732" s="11"/>
      <c r="L732" s="11"/>
      <c r="M732" s="11">
        <v>180</v>
      </c>
      <c r="N732" s="5">
        <v>0</v>
      </c>
      <c r="O732" s="5">
        <v>0</v>
      </c>
      <c r="P732" s="5">
        <v>0</v>
      </c>
      <c r="Q732" s="5" t="s">
        <v>23</v>
      </c>
      <c r="R732" s="5">
        <v>5.6208838194211914E-2</v>
      </c>
    </row>
    <row r="733" spans="1:18" ht="28.5" customHeight="1" x14ac:dyDescent="0.25">
      <c r="A733" s="4">
        <v>4.6331860000000002</v>
      </c>
      <c r="B733" s="4">
        <v>-74.203563000000003</v>
      </c>
      <c r="C733" s="5">
        <v>31</v>
      </c>
      <c r="D733" s="5">
        <v>22</v>
      </c>
      <c r="E733" s="14" t="s">
        <v>20</v>
      </c>
      <c r="F733" s="6" t="s">
        <v>101</v>
      </c>
      <c r="G733" s="3" t="s">
        <v>102</v>
      </c>
      <c r="H733" s="3">
        <v>2011</v>
      </c>
      <c r="I733" s="3">
        <v>6</v>
      </c>
      <c r="J733" s="5" t="s">
        <v>16</v>
      </c>
      <c r="K733" s="3">
        <v>20</v>
      </c>
      <c r="L733" s="3">
        <v>24</v>
      </c>
      <c r="M733" s="3">
        <f>K733*L733</f>
        <v>480</v>
      </c>
      <c r="N733" s="5">
        <f>0.565555287076649*M733</f>
        <v>271.46653779679156</v>
      </c>
      <c r="O733" s="5">
        <v>0</v>
      </c>
      <c r="P733" s="5">
        <v>0</v>
      </c>
      <c r="Q733" s="5" t="s">
        <v>10</v>
      </c>
      <c r="R733" s="5">
        <v>5.6208838194211914E-2</v>
      </c>
    </row>
    <row r="734" spans="1:18" ht="28.5" customHeight="1" x14ac:dyDescent="0.25">
      <c r="A734" s="4">
        <v>4.632708</v>
      </c>
      <c r="B734" s="4">
        <v>-74.108639999999994</v>
      </c>
      <c r="C734" s="5">
        <v>31</v>
      </c>
      <c r="D734" s="5">
        <v>33</v>
      </c>
      <c r="E734" s="9" t="s">
        <v>13</v>
      </c>
      <c r="F734" s="10" t="s">
        <v>1635</v>
      </c>
      <c r="G734" s="3" t="s">
        <v>1407</v>
      </c>
      <c r="H734" s="3">
        <v>2008</v>
      </c>
      <c r="I734" s="11">
        <v>2</v>
      </c>
      <c r="J734" s="11" t="s">
        <v>151</v>
      </c>
      <c r="K734" s="11"/>
      <c r="L734" s="11"/>
      <c r="M734" s="12">
        <v>135.55555555555554</v>
      </c>
      <c r="N734" s="5">
        <v>0</v>
      </c>
      <c r="O734" s="5">
        <v>0</v>
      </c>
      <c r="P734" s="5">
        <v>0</v>
      </c>
      <c r="Q734" s="5" t="s">
        <v>152</v>
      </c>
      <c r="R734" s="5">
        <v>5.6208838194211914E-2</v>
      </c>
    </row>
    <row r="735" spans="1:18" ht="28.5" customHeight="1" x14ac:dyDescent="0.25">
      <c r="A735" s="4">
        <v>4.6833458971406801</v>
      </c>
      <c r="B735" s="4">
        <v>-74.092215329083302</v>
      </c>
      <c r="C735" s="5">
        <v>37</v>
      </c>
      <c r="D735" s="5">
        <v>35</v>
      </c>
      <c r="E735" s="9" t="s">
        <v>13</v>
      </c>
      <c r="F735" s="10" t="s">
        <v>1408</v>
      </c>
      <c r="G735" s="3" t="s">
        <v>1409</v>
      </c>
      <c r="H735" s="9">
        <v>2011</v>
      </c>
      <c r="I735" s="11">
        <v>7</v>
      </c>
      <c r="J735" s="8" t="s">
        <v>151</v>
      </c>
      <c r="K735" s="8"/>
      <c r="L735" s="8"/>
      <c r="M735" s="12">
        <v>1383.3333333333333</v>
      </c>
      <c r="N735" s="5">
        <v>0</v>
      </c>
      <c r="O735" s="5">
        <v>0</v>
      </c>
      <c r="P735" s="5">
        <v>0</v>
      </c>
      <c r="Q735" s="5" t="s">
        <v>152</v>
      </c>
      <c r="R735" s="5">
        <v>5.6208838194211914E-2</v>
      </c>
    </row>
    <row r="736" spans="1:18" ht="28.5" customHeight="1" x14ac:dyDescent="0.25">
      <c r="A736" s="4">
        <v>4.57845810051636</v>
      </c>
      <c r="B736" s="4">
        <v>-74.106469583819703</v>
      </c>
      <c r="C736" s="5">
        <v>25</v>
      </c>
      <c r="D736" s="5">
        <v>33</v>
      </c>
      <c r="E736" s="3" t="s">
        <v>13</v>
      </c>
      <c r="F736" s="10" t="s">
        <v>1410</v>
      </c>
      <c r="G736" s="3" t="s">
        <v>1411</v>
      </c>
      <c r="H736" s="11">
        <v>2010</v>
      </c>
      <c r="I736" s="11">
        <v>7</v>
      </c>
      <c r="J736" s="11" t="s">
        <v>16</v>
      </c>
      <c r="K736" s="11"/>
      <c r="L736" s="11"/>
      <c r="M736" s="12">
        <v>728.72969187679973</v>
      </c>
      <c r="N736" s="5">
        <v>0</v>
      </c>
      <c r="O736" s="5">
        <v>0</v>
      </c>
      <c r="P736" s="5">
        <v>0</v>
      </c>
      <c r="Q736" s="5" t="s">
        <v>23</v>
      </c>
      <c r="R736" s="5">
        <v>5.6208838194211914E-2</v>
      </c>
    </row>
    <row r="737" spans="1:21" ht="28.5" customHeight="1" x14ac:dyDescent="0.25">
      <c r="A737" s="4">
        <v>4.6107519999999997</v>
      </c>
      <c r="B737" s="4">
        <v>-74.075468000000001</v>
      </c>
      <c r="C737" s="5">
        <v>29</v>
      </c>
      <c r="D737" s="5">
        <v>37</v>
      </c>
      <c r="E737" s="3" t="s">
        <v>24</v>
      </c>
      <c r="F737" s="10" t="s">
        <v>1412</v>
      </c>
      <c r="G737" s="3" t="s">
        <v>1413</v>
      </c>
      <c r="H737" s="11">
        <v>2009</v>
      </c>
      <c r="I737" s="11">
        <v>7</v>
      </c>
      <c r="J737" s="11" t="s">
        <v>151</v>
      </c>
      <c r="K737" s="11"/>
      <c r="L737" s="11"/>
      <c r="M737" s="11">
        <v>63000</v>
      </c>
      <c r="N737" s="5">
        <v>0</v>
      </c>
      <c r="O737" s="5">
        <v>0</v>
      </c>
      <c r="P737" s="5">
        <v>0</v>
      </c>
      <c r="Q737" s="5" t="s">
        <v>152</v>
      </c>
      <c r="R737" s="5">
        <v>5.6208838194211914E-2</v>
      </c>
    </row>
    <row r="738" spans="1:21" ht="28.5" customHeight="1" x14ac:dyDescent="0.25">
      <c r="A738" s="4">
        <v>4.6273999999999997</v>
      </c>
      <c r="B738" s="4">
        <v>-74.131988000000007</v>
      </c>
      <c r="C738" s="5">
        <v>31</v>
      </c>
      <c r="D738" s="5">
        <v>30</v>
      </c>
      <c r="E738" s="3" t="s">
        <v>24</v>
      </c>
      <c r="F738" s="10" t="s">
        <v>1636</v>
      </c>
      <c r="G738" s="3" t="s">
        <v>1414</v>
      </c>
      <c r="H738" s="11">
        <v>2008</v>
      </c>
      <c r="I738" s="11">
        <v>7</v>
      </c>
      <c r="J738" s="11" t="s">
        <v>27</v>
      </c>
      <c r="K738" s="11"/>
      <c r="L738" s="11"/>
      <c r="M738" s="12">
        <v>1596.3194444444443</v>
      </c>
      <c r="N738" s="5">
        <v>0</v>
      </c>
      <c r="O738" s="5">
        <v>0</v>
      </c>
      <c r="P738" s="5">
        <v>0</v>
      </c>
      <c r="Q738" s="5" t="s">
        <v>28</v>
      </c>
      <c r="R738" s="5">
        <v>5.6208838194211914E-2</v>
      </c>
    </row>
    <row r="739" spans="1:21" ht="28.5" customHeight="1" x14ac:dyDescent="0.25">
      <c r="A739" s="4">
        <v>4.5911289999999996</v>
      </c>
      <c r="B739" s="4">
        <v>-74.138360000000006</v>
      </c>
      <c r="C739" s="5">
        <v>27</v>
      </c>
      <c r="D739" s="5">
        <v>30</v>
      </c>
      <c r="E739" s="3" t="s">
        <v>24</v>
      </c>
      <c r="F739" s="6" t="s">
        <v>1415</v>
      </c>
      <c r="G739" s="3" t="s">
        <v>1416</v>
      </c>
      <c r="H739" s="19">
        <v>2011</v>
      </c>
      <c r="I739" s="3">
        <v>7</v>
      </c>
      <c r="J739" s="5" t="s">
        <v>16</v>
      </c>
      <c r="K739" s="3">
        <v>22</v>
      </c>
      <c r="L739" s="3">
        <v>35</v>
      </c>
      <c r="M739" s="3">
        <f>K739*L739</f>
        <v>770</v>
      </c>
      <c r="N739" s="5">
        <v>0</v>
      </c>
      <c r="O739" s="5">
        <v>0</v>
      </c>
      <c r="P739" s="5">
        <f>0.738210935315612*M739</f>
        <v>568.42242019302125</v>
      </c>
      <c r="Q739" s="5" t="s">
        <v>17</v>
      </c>
      <c r="R739" s="5">
        <v>5.6208838194211914E-2</v>
      </c>
    </row>
    <row r="740" spans="1:21" ht="28.5" customHeight="1" x14ac:dyDescent="0.25">
      <c r="A740" s="4">
        <v>4.6238910000000004</v>
      </c>
      <c r="B740" s="4">
        <v>-74.147915999999995</v>
      </c>
      <c r="C740" s="5">
        <v>30</v>
      </c>
      <c r="D740" s="5">
        <v>29</v>
      </c>
      <c r="E740" s="8" t="s">
        <v>13</v>
      </c>
      <c r="F740" s="10" t="s">
        <v>1417</v>
      </c>
      <c r="G740" s="3" t="s">
        <v>1418</v>
      </c>
      <c r="H740" s="25">
        <v>2008</v>
      </c>
      <c r="I740" s="38">
        <v>7</v>
      </c>
      <c r="J740" s="25" t="s">
        <v>16</v>
      </c>
      <c r="K740" s="25"/>
      <c r="L740" s="25"/>
      <c r="M740" s="25">
        <v>225</v>
      </c>
      <c r="N740" s="5">
        <v>0</v>
      </c>
      <c r="O740" s="5">
        <v>0</v>
      </c>
      <c r="P740" s="5">
        <v>0</v>
      </c>
      <c r="Q740" s="5" t="s">
        <v>23</v>
      </c>
      <c r="R740" s="5">
        <v>5.6208838194211914E-2</v>
      </c>
    </row>
    <row r="741" spans="1:21" ht="28.5" customHeight="1" x14ac:dyDescent="0.25">
      <c r="A741" s="4">
        <v>4.55196322290168</v>
      </c>
      <c r="B741" s="4">
        <v>-74.086446847308096</v>
      </c>
      <c r="C741" s="5">
        <v>22</v>
      </c>
      <c r="D741" s="5">
        <v>35</v>
      </c>
      <c r="E741" s="3" t="s">
        <v>24</v>
      </c>
      <c r="F741" s="10" t="s">
        <v>1419</v>
      </c>
      <c r="G741" s="3" t="s">
        <v>1420</v>
      </c>
      <c r="H741" s="11">
        <v>2010</v>
      </c>
      <c r="I741" s="11">
        <v>7</v>
      </c>
      <c r="J741" s="11" t="s">
        <v>16</v>
      </c>
      <c r="K741" s="11"/>
      <c r="L741" s="11"/>
      <c r="M741" s="11">
        <v>750</v>
      </c>
      <c r="N741" s="5">
        <v>0</v>
      </c>
      <c r="O741" s="5">
        <v>0</v>
      </c>
      <c r="P741" s="5">
        <v>0</v>
      </c>
      <c r="Q741" s="5" t="s">
        <v>23</v>
      </c>
      <c r="R741" s="5">
        <v>5.6208838194211914E-2</v>
      </c>
      <c r="U741" s="46"/>
    </row>
    <row r="742" spans="1:21" ht="28.5" customHeight="1" x14ac:dyDescent="0.25">
      <c r="A742" s="4">
        <v>4.5998700000000001</v>
      </c>
      <c r="B742" s="4">
        <v>-74.098910000000004</v>
      </c>
      <c r="C742" s="5">
        <v>28</v>
      </c>
      <c r="D742" s="5">
        <v>34</v>
      </c>
      <c r="E742" s="3" t="s">
        <v>24</v>
      </c>
      <c r="F742" s="10" t="s">
        <v>1421</v>
      </c>
      <c r="G742" s="3" t="s">
        <v>1422</v>
      </c>
      <c r="H742" s="18">
        <v>2011</v>
      </c>
      <c r="I742" s="11">
        <v>7</v>
      </c>
      <c r="J742" s="11" t="s">
        <v>27</v>
      </c>
      <c r="K742" s="20"/>
      <c r="L742" s="20"/>
      <c r="M742" s="20">
        <v>750</v>
      </c>
      <c r="N742" s="5">
        <v>0</v>
      </c>
      <c r="O742" s="5">
        <v>0</v>
      </c>
      <c r="P742" s="5">
        <v>0</v>
      </c>
      <c r="Q742" s="5" t="s">
        <v>28</v>
      </c>
      <c r="R742" s="5">
        <v>5.6208838194211914E-2</v>
      </c>
    </row>
    <row r="743" spans="1:21" ht="28.5" customHeight="1" x14ac:dyDescent="0.25">
      <c r="A743" s="4">
        <v>4.6009056593525699</v>
      </c>
      <c r="B743" s="4">
        <v>-74.071797902624098</v>
      </c>
      <c r="C743" s="5">
        <v>28</v>
      </c>
      <c r="D743" s="5">
        <v>37</v>
      </c>
      <c r="E743" s="8" t="s">
        <v>13</v>
      </c>
      <c r="F743" s="6" t="s">
        <v>1423</v>
      </c>
      <c r="G743" s="3" t="s">
        <v>1424</v>
      </c>
      <c r="H743" s="3">
        <v>2011</v>
      </c>
      <c r="I743" s="3">
        <v>7</v>
      </c>
      <c r="J743" s="5" t="s">
        <v>16</v>
      </c>
      <c r="K743" s="3">
        <v>20</v>
      </c>
      <c r="L743" s="3">
        <v>20</v>
      </c>
      <c r="M743" s="3">
        <f>K743*L743</f>
        <v>400</v>
      </c>
      <c r="N743" s="5">
        <v>0</v>
      </c>
      <c r="O743" s="5">
        <v>0</v>
      </c>
      <c r="P743" s="5">
        <f>0.738210935315612*M743</f>
        <v>295.28437412624481</v>
      </c>
      <c r="Q743" s="5" t="s">
        <v>17</v>
      </c>
      <c r="R743" s="5">
        <v>5.6208838194211914E-2</v>
      </c>
    </row>
    <row r="744" spans="1:21" ht="28.5" customHeight="1" x14ac:dyDescent="0.25">
      <c r="A744" s="4">
        <v>4.622072222222223</v>
      </c>
      <c r="B744" s="4">
        <v>-74.158619444444454</v>
      </c>
      <c r="C744" s="5">
        <v>30</v>
      </c>
      <c r="D744" s="5">
        <v>27</v>
      </c>
      <c r="E744" s="9" t="s">
        <v>13</v>
      </c>
      <c r="F744" s="6" t="s">
        <v>1425</v>
      </c>
      <c r="G744" s="3" t="s">
        <v>1426</v>
      </c>
      <c r="H744" s="14">
        <v>2011</v>
      </c>
      <c r="I744" s="3">
        <v>7</v>
      </c>
      <c r="J744" s="5" t="s">
        <v>16</v>
      </c>
      <c r="K744" s="3">
        <v>20</v>
      </c>
      <c r="L744" s="3">
        <v>80</v>
      </c>
      <c r="M744" s="3">
        <f>K744*L744</f>
        <v>1600</v>
      </c>
      <c r="N744" s="5">
        <v>0</v>
      </c>
      <c r="O744" s="5">
        <v>0</v>
      </c>
      <c r="P744" s="5">
        <f>0.738210935315612*M744</f>
        <v>1181.1374965049793</v>
      </c>
      <c r="Q744" s="5" t="s">
        <v>17</v>
      </c>
      <c r="R744" s="5">
        <v>5.6208838194211914E-2</v>
      </c>
    </row>
    <row r="745" spans="1:21" ht="28.5" customHeight="1" x14ac:dyDescent="0.25">
      <c r="A745" s="4">
        <v>4.7398857141946102</v>
      </c>
      <c r="B745" s="4">
        <v>-74.0940146253634</v>
      </c>
      <c r="C745" s="5">
        <v>43</v>
      </c>
      <c r="D745" s="5">
        <v>35</v>
      </c>
      <c r="E745" s="3" t="s">
        <v>24</v>
      </c>
      <c r="F745" s="6" t="s">
        <v>1427</v>
      </c>
      <c r="G745" s="3" t="s">
        <v>1428</v>
      </c>
      <c r="H745" s="3">
        <v>2011</v>
      </c>
      <c r="I745" s="3">
        <v>7</v>
      </c>
      <c r="J745" s="5" t="s">
        <v>16</v>
      </c>
      <c r="K745" s="3">
        <v>30</v>
      </c>
      <c r="L745" s="3">
        <v>30</v>
      </c>
      <c r="M745" s="3">
        <f>K745*L745</f>
        <v>900</v>
      </c>
      <c r="N745" s="5">
        <v>0</v>
      </c>
      <c r="O745" s="5">
        <v>0</v>
      </c>
      <c r="P745" s="5">
        <f>0.738210935315612*M745</f>
        <v>664.38984178405076</v>
      </c>
      <c r="Q745" s="5" t="s">
        <v>17</v>
      </c>
      <c r="R745" s="5">
        <v>5.6208838194211914E-2</v>
      </c>
    </row>
    <row r="746" spans="1:21" ht="28.5" customHeight="1" x14ac:dyDescent="0.25">
      <c r="A746" s="4">
        <v>4.6333738123132902</v>
      </c>
      <c r="B746" s="4">
        <v>-74.064475927920597</v>
      </c>
      <c r="C746" s="5">
        <v>31</v>
      </c>
      <c r="D746" s="5">
        <v>38</v>
      </c>
      <c r="E746" s="9" t="s">
        <v>13</v>
      </c>
      <c r="F746" s="10" t="s">
        <v>1429</v>
      </c>
      <c r="G746" s="3" t="s">
        <v>1430</v>
      </c>
      <c r="H746" s="3">
        <v>2010</v>
      </c>
      <c r="I746" s="11">
        <v>7</v>
      </c>
      <c r="J746" s="11" t="s">
        <v>16</v>
      </c>
      <c r="K746" s="11"/>
      <c r="L746" s="11"/>
      <c r="M746" s="12">
        <v>728.72969187679973</v>
      </c>
      <c r="N746" s="5">
        <v>0</v>
      </c>
      <c r="O746" s="5">
        <v>0</v>
      </c>
      <c r="P746" s="5">
        <v>0</v>
      </c>
      <c r="Q746" s="5" t="s">
        <v>23</v>
      </c>
      <c r="R746" s="5">
        <v>5.6208838194211914E-2</v>
      </c>
    </row>
    <row r="747" spans="1:21" ht="28.5" customHeight="1" x14ac:dyDescent="0.25">
      <c r="A747" s="4">
        <v>4.7343083333333338</v>
      </c>
      <c r="B747" s="4">
        <v>-74.085580555555552</v>
      </c>
      <c r="C747" s="5">
        <v>43</v>
      </c>
      <c r="D747" s="5">
        <v>35</v>
      </c>
      <c r="E747" s="3" t="s">
        <v>24</v>
      </c>
      <c r="F747" s="6" t="s">
        <v>1431</v>
      </c>
      <c r="G747" s="3" t="s">
        <v>1432</v>
      </c>
      <c r="H747" s="3">
        <v>2011</v>
      </c>
      <c r="I747" s="3">
        <v>7</v>
      </c>
      <c r="J747" s="5" t="s">
        <v>16</v>
      </c>
      <c r="K747" s="3">
        <v>20</v>
      </c>
      <c r="L747" s="3">
        <v>40</v>
      </c>
      <c r="M747" s="3">
        <f>K747*L747</f>
        <v>800</v>
      </c>
      <c r="N747" s="5">
        <v>0</v>
      </c>
      <c r="O747" s="5">
        <v>0</v>
      </c>
      <c r="P747" s="5">
        <f>0.738210935315612*M747</f>
        <v>590.56874825248963</v>
      </c>
      <c r="Q747" s="5" t="s">
        <v>17</v>
      </c>
      <c r="R747" s="5">
        <v>5.6208838194211914E-2</v>
      </c>
    </row>
    <row r="748" spans="1:21" ht="28.5" customHeight="1" x14ac:dyDescent="0.25">
      <c r="A748" s="4">
        <v>4.7343083333333338</v>
      </c>
      <c r="B748" s="4">
        <v>-74.085580555555552</v>
      </c>
      <c r="C748" s="5">
        <v>43</v>
      </c>
      <c r="D748" s="5">
        <v>35</v>
      </c>
      <c r="E748" s="9" t="s">
        <v>13</v>
      </c>
      <c r="F748" s="10" t="s">
        <v>1433</v>
      </c>
      <c r="G748" s="3" t="s">
        <v>1434</v>
      </c>
      <c r="H748" s="11">
        <v>2010</v>
      </c>
      <c r="I748" s="11">
        <v>7</v>
      </c>
      <c r="J748" s="11" t="s">
        <v>16</v>
      </c>
      <c r="K748" s="11"/>
      <c r="L748" s="11"/>
      <c r="M748" s="12">
        <v>728.72969187679973</v>
      </c>
      <c r="N748" s="5">
        <v>0</v>
      </c>
      <c r="O748" s="5">
        <v>0</v>
      </c>
      <c r="P748" s="5">
        <v>0</v>
      </c>
      <c r="Q748" s="5" t="s">
        <v>23</v>
      </c>
      <c r="R748" s="5">
        <v>5.6208838194211914E-2</v>
      </c>
    </row>
    <row r="749" spans="1:21" ht="28.5" customHeight="1" x14ac:dyDescent="0.25">
      <c r="A749" s="4">
        <v>4.7307759999999996</v>
      </c>
      <c r="B749" s="4">
        <v>-74.087231000000003</v>
      </c>
      <c r="C749" s="5">
        <v>42</v>
      </c>
      <c r="D749" s="5">
        <v>35</v>
      </c>
      <c r="E749" s="3" t="s">
        <v>20</v>
      </c>
      <c r="F749" s="6" t="s">
        <v>31</v>
      </c>
      <c r="G749" s="3" t="s">
        <v>32</v>
      </c>
      <c r="H749" s="3">
        <v>2011</v>
      </c>
      <c r="I749" s="3">
        <v>7</v>
      </c>
      <c r="J749" s="5" t="s">
        <v>16</v>
      </c>
      <c r="K749" s="3">
        <v>20</v>
      </c>
      <c r="L749" s="3">
        <v>100</v>
      </c>
      <c r="M749" s="3">
        <f t="shared" ref="M749:M756" si="17">K749*L749</f>
        <v>2000</v>
      </c>
      <c r="N749" s="5">
        <f>0.565555287076649*M749</f>
        <v>1131.1105741532981</v>
      </c>
      <c r="O749" s="5">
        <v>0</v>
      </c>
      <c r="P749" s="5">
        <v>0</v>
      </c>
      <c r="Q749" s="5" t="s">
        <v>10</v>
      </c>
      <c r="R749" s="5">
        <v>5.6208838194211914E-2</v>
      </c>
    </row>
    <row r="750" spans="1:21" ht="28.5" customHeight="1" x14ac:dyDescent="0.25">
      <c r="A750" s="4">
        <v>4.5733142177155104</v>
      </c>
      <c r="B750" s="4">
        <v>-74.082472613781903</v>
      </c>
      <c r="C750" s="5">
        <v>25</v>
      </c>
      <c r="D750" s="5">
        <v>36</v>
      </c>
      <c r="E750" s="3" t="s">
        <v>24</v>
      </c>
      <c r="F750" s="6" t="s">
        <v>1435</v>
      </c>
      <c r="G750" s="3" t="s">
        <v>1436</v>
      </c>
      <c r="H750" s="3">
        <v>2011</v>
      </c>
      <c r="I750" s="3">
        <v>7</v>
      </c>
      <c r="J750" s="5" t="s">
        <v>16</v>
      </c>
      <c r="K750" s="3">
        <v>20</v>
      </c>
      <c r="L750" s="3">
        <v>30</v>
      </c>
      <c r="M750" s="3">
        <f t="shared" si="17"/>
        <v>600</v>
      </c>
      <c r="N750" s="5">
        <v>0</v>
      </c>
      <c r="O750" s="5">
        <v>0</v>
      </c>
      <c r="P750" s="5">
        <f>0.738210935315612*M750</f>
        <v>442.92656118936719</v>
      </c>
      <c r="Q750" s="5" t="s">
        <v>17</v>
      </c>
      <c r="R750" s="5">
        <v>5.6208838194211914E-2</v>
      </c>
    </row>
    <row r="751" spans="1:21" ht="28.5" customHeight="1" x14ac:dyDescent="0.25">
      <c r="A751" s="4">
        <v>4.6343444444444444</v>
      </c>
      <c r="B751" s="4">
        <v>-74.162927777777782</v>
      </c>
      <c r="C751" s="5">
        <v>31</v>
      </c>
      <c r="D751" s="5">
        <v>27</v>
      </c>
      <c r="E751" s="3" t="s">
        <v>24</v>
      </c>
      <c r="F751" s="6" t="s">
        <v>1437</v>
      </c>
      <c r="G751" s="3" t="s">
        <v>1438</v>
      </c>
      <c r="H751" s="3">
        <v>2011</v>
      </c>
      <c r="I751" s="3">
        <v>7</v>
      </c>
      <c r="J751" s="5" t="s">
        <v>16</v>
      </c>
      <c r="K751" s="3">
        <v>20</v>
      </c>
      <c r="L751" s="3">
        <v>45</v>
      </c>
      <c r="M751" s="3">
        <f t="shared" si="17"/>
        <v>900</v>
      </c>
      <c r="N751" s="5">
        <v>0</v>
      </c>
      <c r="O751" s="5">
        <v>0</v>
      </c>
      <c r="P751" s="5">
        <f>0.738210935315612*M751</f>
        <v>664.38984178405076</v>
      </c>
      <c r="Q751" s="5" t="s">
        <v>17</v>
      </c>
      <c r="R751" s="5">
        <v>5.6208838194211914E-2</v>
      </c>
    </row>
    <row r="752" spans="1:21" ht="28.5" customHeight="1" x14ac:dyDescent="0.25">
      <c r="A752" s="4">
        <v>4.6211045316364201</v>
      </c>
      <c r="B752" s="4">
        <v>-74.118597239950702</v>
      </c>
      <c r="C752" s="5">
        <v>30</v>
      </c>
      <c r="D752" s="5">
        <v>32</v>
      </c>
      <c r="E752" s="3" t="s">
        <v>13</v>
      </c>
      <c r="F752" s="6" t="s">
        <v>1439</v>
      </c>
      <c r="G752" s="3" t="s">
        <v>1440</v>
      </c>
      <c r="H752" s="14">
        <v>2011</v>
      </c>
      <c r="I752" s="3">
        <v>7</v>
      </c>
      <c r="J752" s="5" t="s">
        <v>16</v>
      </c>
      <c r="K752" s="3">
        <v>22</v>
      </c>
      <c r="L752" s="3">
        <v>30</v>
      </c>
      <c r="M752" s="3">
        <f t="shared" si="17"/>
        <v>660</v>
      </c>
      <c r="N752" s="5">
        <v>0</v>
      </c>
      <c r="O752" s="5">
        <v>0</v>
      </c>
      <c r="P752" s="5">
        <f>0.738210935315612*M752</f>
        <v>487.21921730830394</v>
      </c>
      <c r="Q752" s="5" t="s">
        <v>17</v>
      </c>
      <c r="R752" s="5">
        <v>5.6208838194211914E-2</v>
      </c>
    </row>
    <row r="753" spans="1:18" ht="28.5" customHeight="1" x14ac:dyDescent="0.25">
      <c r="A753" s="4">
        <v>4.6395388888888887</v>
      </c>
      <c r="B753" s="4">
        <v>-74.172008333333338</v>
      </c>
      <c r="C753" s="5">
        <v>32</v>
      </c>
      <c r="D753" s="5">
        <v>26</v>
      </c>
      <c r="E753" s="9" t="s">
        <v>13</v>
      </c>
      <c r="F753" s="6" t="s">
        <v>1441</v>
      </c>
      <c r="G753" s="3" t="s">
        <v>1442</v>
      </c>
      <c r="H753" s="3">
        <v>2011</v>
      </c>
      <c r="I753" s="3">
        <v>7</v>
      </c>
      <c r="J753" s="5" t="s">
        <v>16</v>
      </c>
      <c r="K753" s="3">
        <v>20</v>
      </c>
      <c r="L753" s="3">
        <v>20</v>
      </c>
      <c r="M753" s="3">
        <f t="shared" si="17"/>
        <v>400</v>
      </c>
      <c r="N753" s="5">
        <v>0</v>
      </c>
      <c r="O753" s="5">
        <v>0</v>
      </c>
      <c r="P753" s="5">
        <f>0.738210935315612*M753</f>
        <v>295.28437412624481</v>
      </c>
      <c r="Q753" s="5" t="s">
        <v>17</v>
      </c>
      <c r="R753" s="5">
        <v>5.6208838194211914E-2</v>
      </c>
    </row>
    <row r="754" spans="1:18" ht="28.5" customHeight="1" x14ac:dyDescent="0.25">
      <c r="A754" s="4">
        <v>4.5618419690655303</v>
      </c>
      <c r="B754" s="4">
        <v>-74.143102542261701</v>
      </c>
      <c r="C754" s="5">
        <v>23</v>
      </c>
      <c r="D754" s="5">
        <v>29</v>
      </c>
      <c r="E754" s="3" t="s">
        <v>24</v>
      </c>
      <c r="F754" s="6" t="s">
        <v>1443</v>
      </c>
      <c r="G754" s="3" t="s">
        <v>1444</v>
      </c>
      <c r="H754" s="3">
        <v>2013</v>
      </c>
      <c r="I754" s="3">
        <v>7</v>
      </c>
      <c r="J754" s="5" t="s">
        <v>16</v>
      </c>
      <c r="K754" s="3">
        <v>20</v>
      </c>
      <c r="L754" s="3">
        <v>20</v>
      </c>
      <c r="M754" s="3">
        <f t="shared" si="17"/>
        <v>400</v>
      </c>
      <c r="N754" s="5">
        <v>0</v>
      </c>
      <c r="O754" s="5">
        <v>0</v>
      </c>
      <c r="P754" s="5">
        <v>0</v>
      </c>
      <c r="Q754" s="5" t="s">
        <v>23</v>
      </c>
      <c r="R754" s="5">
        <v>5.6208838194211914E-2</v>
      </c>
    </row>
    <row r="755" spans="1:18" ht="28.5" customHeight="1" x14ac:dyDescent="0.25">
      <c r="A755" s="4">
        <v>4.6139361111111103</v>
      </c>
      <c r="B755" s="4">
        <v>-74.176744444444452</v>
      </c>
      <c r="C755" s="5">
        <v>29</v>
      </c>
      <c r="D755" s="5">
        <v>25</v>
      </c>
      <c r="E755" s="8" t="s">
        <v>13</v>
      </c>
      <c r="F755" s="6" t="s">
        <v>1445</v>
      </c>
      <c r="G755" s="3" t="s">
        <v>1446</v>
      </c>
      <c r="H755" s="14">
        <v>2013</v>
      </c>
      <c r="I755" s="3">
        <v>7</v>
      </c>
      <c r="J755" s="5" t="s">
        <v>16</v>
      </c>
      <c r="K755" s="3">
        <v>20</v>
      </c>
      <c r="L755" s="3">
        <v>12</v>
      </c>
      <c r="M755" s="3">
        <f t="shared" si="17"/>
        <v>240</v>
      </c>
      <c r="N755" s="5">
        <v>0</v>
      </c>
      <c r="O755" s="5">
        <v>0</v>
      </c>
      <c r="P755" s="5">
        <f>0.738210935315612*M755</f>
        <v>177.17062447574688</v>
      </c>
      <c r="Q755" s="5" t="s">
        <v>17</v>
      </c>
      <c r="R755" s="5">
        <v>5.6208838194211914E-2</v>
      </c>
    </row>
    <row r="756" spans="1:18" ht="28.5" customHeight="1" x14ac:dyDescent="0.25">
      <c r="A756" s="4">
        <v>4.6348888888888888</v>
      </c>
      <c r="B756" s="4">
        <v>-74.163983333333334</v>
      </c>
      <c r="C756" s="5">
        <v>32</v>
      </c>
      <c r="D756" s="5">
        <v>27</v>
      </c>
      <c r="E756" s="3" t="s">
        <v>13</v>
      </c>
      <c r="F756" s="6" t="s">
        <v>1449</v>
      </c>
      <c r="G756" s="3" t="s">
        <v>1450</v>
      </c>
      <c r="H756" s="3">
        <v>2011</v>
      </c>
      <c r="I756" s="3">
        <v>7</v>
      </c>
      <c r="J756" s="5" t="s">
        <v>16</v>
      </c>
      <c r="K756" s="3">
        <v>15</v>
      </c>
      <c r="L756" s="3">
        <v>50</v>
      </c>
      <c r="M756" s="3">
        <f t="shared" si="17"/>
        <v>750</v>
      </c>
      <c r="N756" s="5">
        <v>0</v>
      </c>
      <c r="O756" s="5">
        <v>0</v>
      </c>
      <c r="P756" s="5">
        <f>0.738210935315612*M756</f>
        <v>553.658201486709</v>
      </c>
      <c r="Q756" s="5" t="s">
        <v>17</v>
      </c>
      <c r="R756" s="5">
        <v>5.6208838194211914E-2</v>
      </c>
    </row>
    <row r="757" spans="1:18" ht="28.5" customHeight="1" x14ac:dyDescent="0.25">
      <c r="A757" s="4">
        <v>4.7131794710664598</v>
      </c>
      <c r="B757" s="4">
        <v>-74.103909201616403</v>
      </c>
      <c r="C757" s="5">
        <v>40</v>
      </c>
      <c r="D757" s="5">
        <v>33</v>
      </c>
      <c r="E757" s="9" t="s">
        <v>13</v>
      </c>
      <c r="F757" s="10" t="s">
        <v>1451</v>
      </c>
      <c r="G757" s="3" t="s">
        <v>1452</v>
      </c>
      <c r="H757" s="11">
        <v>2010</v>
      </c>
      <c r="I757" s="11">
        <v>7</v>
      </c>
      <c r="J757" s="11" t="s">
        <v>16</v>
      </c>
      <c r="K757" s="11"/>
      <c r="L757" s="11"/>
      <c r="M757" s="11">
        <f>25*30</f>
        <v>750</v>
      </c>
      <c r="N757" s="5">
        <v>0</v>
      </c>
      <c r="O757" s="5">
        <v>0</v>
      </c>
      <c r="P757" s="5">
        <v>0</v>
      </c>
      <c r="Q757" s="5" t="s">
        <v>23</v>
      </c>
      <c r="R757" s="5">
        <v>5.6208838194211914E-2</v>
      </c>
    </row>
    <row r="758" spans="1:18" ht="28.5" customHeight="1" x14ac:dyDescent="0.25">
      <c r="A758" s="4">
        <v>4.6000583333333331</v>
      </c>
      <c r="B758" s="4">
        <v>-74.143836111111113</v>
      </c>
      <c r="C758" s="5">
        <v>28</v>
      </c>
      <c r="D758" s="5">
        <v>29</v>
      </c>
      <c r="E758" s="9" t="s">
        <v>13</v>
      </c>
      <c r="F758" s="6" t="s">
        <v>1453</v>
      </c>
      <c r="G758" s="3" t="s">
        <v>1454</v>
      </c>
      <c r="H758" s="3">
        <v>2011</v>
      </c>
      <c r="I758" s="3">
        <v>7</v>
      </c>
      <c r="J758" s="5" t="s">
        <v>16</v>
      </c>
      <c r="K758" s="3">
        <v>12</v>
      </c>
      <c r="L758" s="3">
        <v>20</v>
      </c>
      <c r="M758" s="3">
        <f t="shared" ref="M758:M767" si="18">K758*L758</f>
        <v>240</v>
      </c>
      <c r="N758" s="5">
        <v>0</v>
      </c>
      <c r="O758" s="5">
        <v>0</v>
      </c>
      <c r="P758" s="5">
        <f>0.738210935315612*M758</f>
        <v>177.17062447574688</v>
      </c>
      <c r="Q758" s="5" t="s">
        <v>17</v>
      </c>
      <c r="R758" s="5">
        <v>5.6208838194211914E-2</v>
      </c>
    </row>
    <row r="759" spans="1:18" ht="28.5" customHeight="1" x14ac:dyDescent="0.25">
      <c r="A759" s="43">
        <v>4.6190749999999996</v>
      </c>
      <c r="B759" s="43">
        <v>-74.190127000000004</v>
      </c>
      <c r="C759" s="5">
        <v>30</v>
      </c>
      <c r="D759" s="5">
        <v>24</v>
      </c>
      <c r="E759" s="9" t="s">
        <v>13</v>
      </c>
      <c r="F759" s="22" t="s">
        <v>1453</v>
      </c>
      <c r="G759" s="3" t="s">
        <v>1455</v>
      </c>
      <c r="H759" s="3">
        <v>2011</v>
      </c>
      <c r="I759" s="3">
        <v>7</v>
      </c>
      <c r="J759" s="14" t="s">
        <v>16</v>
      </c>
      <c r="K759" s="14">
        <v>25</v>
      </c>
      <c r="L759" s="14">
        <v>30</v>
      </c>
      <c r="M759" s="14">
        <f t="shared" si="18"/>
        <v>750</v>
      </c>
      <c r="N759" s="44">
        <v>0</v>
      </c>
      <c r="O759" s="45">
        <v>0</v>
      </c>
      <c r="P759" s="5">
        <f>0.738210935315612*M759</f>
        <v>553.658201486709</v>
      </c>
      <c r="Q759" s="5" t="s">
        <v>17</v>
      </c>
      <c r="R759" s="5">
        <v>5.6208838194211914E-2</v>
      </c>
    </row>
    <row r="760" spans="1:18" ht="28.5" customHeight="1" x14ac:dyDescent="0.25">
      <c r="A760" s="4">
        <v>4.6021825024127798</v>
      </c>
      <c r="B760" s="4">
        <v>-74.076678171072501</v>
      </c>
      <c r="C760" s="5">
        <v>28</v>
      </c>
      <c r="D760" s="5">
        <v>36</v>
      </c>
      <c r="E760" s="9" t="s">
        <v>13</v>
      </c>
      <c r="F760" s="6" t="s">
        <v>1456</v>
      </c>
      <c r="G760" s="3" t="s">
        <v>1457</v>
      </c>
      <c r="H760" s="3">
        <v>2011</v>
      </c>
      <c r="I760" s="3">
        <v>7</v>
      </c>
      <c r="J760" s="5" t="s">
        <v>16</v>
      </c>
      <c r="K760" s="3">
        <v>20</v>
      </c>
      <c r="L760" s="3">
        <v>20</v>
      </c>
      <c r="M760" s="3">
        <f t="shared" si="18"/>
        <v>400</v>
      </c>
      <c r="N760" s="5">
        <v>0</v>
      </c>
      <c r="O760" s="5">
        <v>0</v>
      </c>
      <c r="P760" s="5">
        <f>0.738210935315612*M760</f>
        <v>295.28437412624481</v>
      </c>
      <c r="Q760" s="5" t="s">
        <v>17</v>
      </c>
      <c r="R760" s="5">
        <v>5.6208838194211914E-2</v>
      </c>
    </row>
    <row r="761" spans="1:18" ht="28.5" customHeight="1" x14ac:dyDescent="0.25">
      <c r="A761" s="4">
        <v>4.5605227300447302</v>
      </c>
      <c r="B761" s="4">
        <v>-74.147171011984895</v>
      </c>
      <c r="C761" s="5">
        <v>23</v>
      </c>
      <c r="D761" s="5">
        <v>29</v>
      </c>
      <c r="E761" s="3" t="s">
        <v>24</v>
      </c>
      <c r="F761" s="6" t="s">
        <v>1456</v>
      </c>
      <c r="G761" s="3" t="s">
        <v>1458</v>
      </c>
      <c r="H761" s="3">
        <v>2013</v>
      </c>
      <c r="I761" s="3">
        <v>7</v>
      </c>
      <c r="J761" s="5" t="s">
        <v>16</v>
      </c>
      <c r="K761" s="3">
        <v>20</v>
      </c>
      <c r="L761" s="3">
        <v>20</v>
      </c>
      <c r="M761" s="3">
        <f t="shared" si="18"/>
        <v>400</v>
      </c>
      <c r="N761" s="5">
        <v>0</v>
      </c>
      <c r="O761" s="5">
        <v>0</v>
      </c>
      <c r="P761" s="5">
        <v>0</v>
      </c>
      <c r="Q761" s="5" t="s">
        <v>23</v>
      </c>
      <c r="R761" s="5">
        <v>5.6208838194211914E-2</v>
      </c>
    </row>
    <row r="762" spans="1:18" ht="28.5" customHeight="1" x14ac:dyDescent="0.25">
      <c r="A762" s="4">
        <v>4.5840339999999999</v>
      </c>
      <c r="B762" s="4">
        <v>-74.124251999999998</v>
      </c>
      <c r="C762" s="5">
        <v>26</v>
      </c>
      <c r="D762" s="5">
        <v>31</v>
      </c>
      <c r="E762" s="28" t="s">
        <v>13</v>
      </c>
      <c r="F762" s="6" t="s">
        <v>1456</v>
      </c>
      <c r="G762" s="3" t="s">
        <v>1459</v>
      </c>
      <c r="H762" s="16">
        <v>2011</v>
      </c>
      <c r="I762" s="3">
        <v>7</v>
      </c>
      <c r="J762" s="5" t="s">
        <v>16</v>
      </c>
      <c r="K762" s="3">
        <v>20</v>
      </c>
      <c r="L762" s="3">
        <v>30</v>
      </c>
      <c r="M762" s="3">
        <f t="shared" si="18"/>
        <v>600</v>
      </c>
      <c r="N762" s="5">
        <v>0</v>
      </c>
      <c r="O762" s="5">
        <v>0</v>
      </c>
      <c r="P762" s="5">
        <f t="shared" ref="P762:P767" si="19">0.738210935315612*M762</f>
        <v>442.92656118936719</v>
      </c>
      <c r="Q762" s="5" t="s">
        <v>17</v>
      </c>
      <c r="R762" s="5">
        <v>5.6208838194211914E-2</v>
      </c>
    </row>
    <row r="763" spans="1:18" ht="28.5" customHeight="1" x14ac:dyDescent="0.25">
      <c r="A763" s="4">
        <v>4.6143269971324798</v>
      </c>
      <c r="B763" s="4">
        <v>-74.083648399009803</v>
      </c>
      <c r="C763" s="5">
        <v>29</v>
      </c>
      <c r="D763" s="5">
        <v>36</v>
      </c>
      <c r="E763" s="9" t="s">
        <v>13</v>
      </c>
      <c r="F763" s="6" t="s">
        <v>1456</v>
      </c>
      <c r="G763" s="3" t="s">
        <v>1460</v>
      </c>
      <c r="H763" s="14">
        <v>2011</v>
      </c>
      <c r="I763" s="3">
        <v>7</v>
      </c>
      <c r="J763" s="5" t="s">
        <v>16</v>
      </c>
      <c r="K763" s="3">
        <v>20</v>
      </c>
      <c r="L763" s="3">
        <v>40</v>
      </c>
      <c r="M763" s="3">
        <f t="shared" si="18"/>
        <v>800</v>
      </c>
      <c r="N763" s="5">
        <v>0</v>
      </c>
      <c r="O763" s="5">
        <v>0</v>
      </c>
      <c r="P763" s="5">
        <f t="shared" si="19"/>
        <v>590.56874825248963</v>
      </c>
      <c r="Q763" s="5" t="s">
        <v>17</v>
      </c>
      <c r="R763" s="5">
        <v>5.6208838194211914E-2</v>
      </c>
    </row>
    <row r="764" spans="1:18" ht="28.5" customHeight="1" x14ac:dyDescent="0.25">
      <c r="A764" s="4">
        <v>4.7160942940801798</v>
      </c>
      <c r="B764" s="4">
        <v>-74.056656211059902</v>
      </c>
      <c r="C764" s="5">
        <v>41</v>
      </c>
      <c r="D764" s="5">
        <v>39</v>
      </c>
      <c r="E764" s="8" t="s">
        <v>13</v>
      </c>
      <c r="F764" s="6" t="s">
        <v>1456</v>
      </c>
      <c r="G764" s="3" t="s">
        <v>1461</v>
      </c>
      <c r="H764" s="3">
        <v>2011</v>
      </c>
      <c r="I764" s="3">
        <v>7</v>
      </c>
      <c r="J764" s="5" t="s">
        <v>16</v>
      </c>
      <c r="K764" s="3">
        <v>22</v>
      </c>
      <c r="L764" s="3">
        <v>50</v>
      </c>
      <c r="M764" s="3">
        <f t="shared" si="18"/>
        <v>1100</v>
      </c>
      <c r="N764" s="5">
        <v>0</v>
      </c>
      <c r="O764" s="5">
        <v>0</v>
      </c>
      <c r="P764" s="5">
        <f t="shared" si="19"/>
        <v>812.03202884717314</v>
      </c>
      <c r="Q764" s="5" t="s">
        <v>17</v>
      </c>
      <c r="R764" s="5">
        <v>5.6208838194211914E-2</v>
      </c>
    </row>
    <row r="765" spans="1:18" ht="28.5" customHeight="1" x14ac:dyDescent="0.25">
      <c r="A765" s="4">
        <v>4.7352237297945301</v>
      </c>
      <c r="B765" s="4">
        <v>-74.085284972623</v>
      </c>
      <c r="C765" s="5">
        <v>43</v>
      </c>
      <c r="D765" s="5">
        <v>36</v>
      </c>
      <c r="E765" s="3" t="s">
        <v>24</v>
      </c>
      <c r="F765" s="6" t="s">
        <v>1456</v>
      </c>
      <c r="G765" s="3" t="s">
        <v>1462</v>
      </c>
      <c r="H765" s="3">
        <v>2011</v>
      </c>
      <c r="I765" s="3">
        <v>7</v>
      </c>
      <c r="J765" s="5" t="s">
        <v>16</v>
      </c>
      <c r="K765" s="3">
        <v>20</v>
      </c>
      <c r="L765" s="3">
        <v>56</v>
      </c>
      <c r="M765" s="3">
        <f t="shared" si="18"/>
        <v>1120</v>
      </c>
      <c r="N765" s="5">
        <v>0</v>
      </c>
      <c r="O765" s="5">
        <v>0</v>
      </c>
      <c r="P765" s="5">
        <f t="shared" si="19"/>
        <v>826.79624755348539</v>
      </c>
      <c r="Q765" s="5" t="s">
        <v>17</v>
      </c>
      <c r="R765" s="5">
        <v>5.6208838194211914E-2</v>
      </c>
    </row>
    <row r="766" spans="1:18" ht="28.5" customHeight="1" x14ac:dyDescent="0.25">
      <c r="A766" s="4">
        <v>4.7157747120753797</v>
      </c>
      <c r="B766" s="4">
        <v>-74.053175427862996</v>
      </c>
      <c r="C766" s="5">
        <v>41</v>
      </c>
      <c r="D766" s="5">
        <v>39</v>
      </c>
      <c r="E766" s="3" t="s">
        <v>24</v>
      </c>
      <c r="F766" s="6" t="s">
        <v>1456</v>
      </c>
      <c r="G766" s="3" t="s">
        <v>1463</v>
      </c>
      <c r="H766" s="3">
        <v>2011</v>
      </c>
      <c r="I766" s="3">
        <v>7</v>
      </c>
      <c r="J766" s="5" t="s">
        <v>16</v>
      </c>
      <c r="K766" s="3">
        <v>22</v>
      </c>
      <c r="L766" s="3">
        <v>70</v>
      </c>
      <c r="M766" s="3">
        <f t="shared" si="18"/>
        <v>1540</v>
      </c>
      <c r="N766" s="5">
        <v>0</v>
      </c>
      <c r="O766" s="5">
        <v>0</v>
      </c>
      <c r="P766" s="5">
        <f t="shared" si="19"/>
        <v>1136.8448403860425</v>
      </c>
      <c r="Q766" s="5" t="s">
        <v>17</v>
      </c>
      <c r="R766" s="5">
        <v>5.6208838194211914E-2</v>
      </c>
    </row>
    <row r="767" spans="1:18" ht="28.5" customHeight="1" x14ac:dyDescent="0.25">
      <c r="A767" s="4">
        <v>4.6963700429316102</v>
      </c>
      <c r="B767" s="4">
        <v>-74.043180765956805</v>
      </c>
      <c r="C767" s="5">
        <v>38</v>
      </c>
      <c r="D767" s="5">
        <v>40</v>
      </c>
      <c r="E767" s="3" t="s">
        <v>24</v>
      </c>
      <c r="F767" s="6" t="s">
        <v>1456</v>
      </c>
      <c r="G767" s="3" t="s">
        <v>1464</v>
      </c>
      <c r="H767" s="3">
        <v>2011</v>
      </c>
      <c r="I767" s="3">
        <v>7</v>
      </c>
      <c r="J767" s="5" t="s">
        <v>16</v>
      </c>
      <c r="K767" s="3">
        <v>20</v>
      </c>
      <c r="L767" s="3">
        <v>200</v>
      </c>
      <c r="M767" s="3">
        <f t="shared" si="18"/>
        <v>4000</v>
      </c>
      <c r="N767" s="5">
        <v>0</v>
      </c>
      <c r="O767" s="5">
        <v>0</v>
      </c>
      <c r="P767" s="5">
        <f t="shared" si="19"/>
        <v>2952.843741262448</v>
      </c>
      <c r="Q767" s="5" t="s">
        <v>17</v>
      </c>
      <c r="R767" s="5">
        <v>5.6208838194211914E-2</v>
      </c>
    </row>
    <row r="768" spans="1:18" ht="28.5" customHeight="1" x14ac:dyDescent="0.25">
      <c r="A768" s="4">
        <v>4.5902444444444397</v>
      </c>
      <c r="B768" s="4">
        <v>-74.103652777777768</v>
      </c>
      <c r="C768" s="5">
        <v>27</v>
      </c>
      <c r="D768" s="5">
        <v>33</v>
      </c>
      <c r="E768" s="3" t="s">
        <v>24</v>
      </c>
      <c r="F768" s="10" t="s">
        <v>1465</v>
      </c>
      <c r="G768" s="3" t="s">
        <v>1466</v>
      </c>
      <c r="H768" s="19">
        <v>2011</v>
      </c>
      <c r="I768" s="20">
        <v>7</v>
      </c>
      <c r="J768" s="20" t="s">
        <v>151</v>
      </c>
      <c r="K768" s="20"/>
      <c r="L768" s="20"/>
      <c r="M768" s="12">
        <v>1383.3333333333333</v>
      </c>
      <c r="N768" s="5">
        <v>0</v>
      </c>
      <c r="O768" s="5">
        <v>0</v>
      </c>
      <c r="P768" s="5">
        <v>0</v>
      </c>
      <c r="Q768" s="5" t="s">
        <v>152</v>
      </c>
      <c r="R768" s="5">
        <v>5.6208838194211914E-2</v>
      </c>
    </row>
    <row r="769" spans="1:18" ht="28.5" customHeight="1" x14ac:dyDescent="0.25">
      <c r="A769" s="4">
        <v>4.6908833333333337</v>
      </c>
      <c r="B769" s="4">
        <v>-74.06242499999999</v>
      </c>
      <c r="C769" s="5">
        <v>38</v>
      </c>
      <c r="D769" s="5">
        <v>38</v>
      </c>
      <c r="E769" s="9" t="s">
        <v>13</v>
      </c>
      <c r="F769" s="10" t="s">
        <v>1456</v>
      </c>
      <c r="G769" s="3" t="s">
        <v>1467</v>
      </c>
      <c r="H769" s="11">
        <v>2010</v>
      </c>
      <c r="I769" s="11">
        <v>7</v>
      </c>
      <c r="J769" s="11" t="s">
        <v>16</v>
      </c>
      <c r="K769" s="11"/>
      <c r="L769" s="11"/>
      <c r="M769" s="11">
        <v>750</v>
      </c>
      <c r="N769" s="5">
        <v>0</v>
      </c>
      <c r="O769" s="5">
        <v>0</v>
      </c>
      <c r="P769" s="5">
        <v>0</v>
      </c>
      <c r="Q769" s="5" t="s">
        <v>23</v>
      </c>
      <c r="R769" s="5">
        <v>5.6208838194211914E-2</v>
      </c>
    </row>
    <row r="770" spans="1:18" ht="28.5" customHeight="1" x14ac:dyDescent="0.25">
      <c r="A770" s="4">
        <v>4.6262559999999997</v>
      </c>
      <c r="B770" s="4">
        <v>-74.158739999999995</v>
      </c>
      <c r="C770" s="5">
        <v>31</v>
      </c>
      <c r="D770" s="5">
        <v>27</v>
      </c>
      <c r="E770" s="3" t="s">
        <v>24</v>
      </c>
      <c r="F770" s="6" t="s">
        <v>1468</v>
      </c>
      <c r="G770" s="3" t="s">
        <v>1469</v>
      </c>
      <c r="H770" s="3">
        <v>2011</v>
      </c>
      <c r="I770" s="3">
        <v>7</v>
      </c>
      <c r="J770" s="5" t="s">
        <v>16</v>
      </c>
      <c r="K770" s="3">
        <v>20</v>
      </c>
      <c r="L770" s="3">
        <v>100</v>
      </c>
      <c r="M770" s="3">
        <f>K770*L770</f>
        <v>2000</v>
      </c>
      <c r="N770" s="5">
        <v>0</v>
      </c>
      <c r="O770" s="5">
        <v>0</v>
      </c>
      <c r="P770" s="5">
        <f>0.738210935315612*M770</f>
        <v>1476.421870631224</v>
      </c>
      <c r="Q770" s="5" t="s">
        <v>17</v>
      </c>
      <c r="R770" s="5">
        <v>5.6208838194211914E-2</v>
      </c>
    </row>
    <row r="771" spans="1:18" ht="28.5" customHeight="1" x14ac:dyDescent="0.25">
      <c r="A771" s="4">
        <v>4.7146972222222221</v>
      </c>
      <c r="B771" s="4">
        <v>-74.058677777777774</v>
      </c>
      <c r="C771" s="5">
        <v>40</v>
      </c>
      <c r="D771" s="5">
        <v>38</v>
      </c>
      <c r="E771" s="3" t="s">
        <v>24</v>
      </c>
      <c r="F771" s="6" t="s">
        <v>1470</v>
      </c>
      <c r="G771" s="3" t="s">
        <v>1471</v>
      </c>
      <c r="H771" s="3">
        <v>2011</v>
      </c>
      <c r="I771" s="3">
        <v>7</v>
      </c>
      <c r="J771" s="5" t="s">
        <v>16</v>
      </c>
      <c r="K771" s="3">
        <v>20</v>
      </c>
      <c r="L771" s="3">
        <v>60</v>
      </c>
      <c r="M771" s="3">
        <f>K771*L771</f>
        <v>1200</v>
      </c>
      <c r="N771" s="5">
        <v>0</v>
      </c>
      <c r="O771" s="5">
        <v>0</v>
      </c>
      <c r="P771" s="5">
        <f>0.738210935315612*M771</f>
        <v>885.85312237873438</v>
      </c>
      <c r="Q771" s="5" t="s">
        <v>17</v>
      </c>
      <c r="R771" s="5">
        <v>5.6208838194211914E-2</v>
      </c>
    </row>
    <row r="772" spans="1:18" ht="28.5" customHeight="1" x14ac:dyDescent="0.25">
      <c r="A772" s="4">
        <v>4.6011240000000004</v>
      </c>
      <c r="B772" s="4">
        <v>-74.144256999999996</v>
      </c>
      <c r="C772" s="5">
        <v>28</v>
      </c>
      <c r="D772" s="5">
        <v>29</v>
      </c>
      <c r="E772" s="3" t="s">
        <v>24</v>
      </c>
      <c r="F772" s="6" t="s">
        <v>1472</v>
      </c>
      <c r="G772" s="3" t="s">
        <v>1473</v>
      </c>
      <c r="H772" s="3">
        <v>2011</v>
      </c>
      <c r="I772" s="3">
        <v>7</v>
      </c>
      <c r="J772" s="5" t="s">
        <v>16</v>
      </c>
      <c r="K772" s="3">
        <v>22</v>
      </c>
      <c r="L772" s="3">
        <v>30</v>
      </c>
      <c r="M772" s="3">
        <f>K772*L772</f>
        <v>660</v>
      </c>
      <c r="N772" s="5">
        <v>0</v>
      </c>
      <c r="O772" s="5">
        <v>0</v>
      </c>
      <c r="P772" s="5">
        <f>0.738210935315612*M772</f>
        <v>487.21921730830394</v>
      </c>
      <c r="Q772" s="5" t="s">
        <v>17</v>
      </c>
      <c r="R772" s="5">
        <v>5.6208838194211914E-2</v>
      </c>
    </row>
    <row r="773" spans="1:18" ht="28.5" customHeight="1" x14ac:dyDescent="0.25">
      <c r="A773" s="4">
        <v>4.5973333333333333</v>
      </c>
      <c r="B773" s="4">
        <v>-74.090616666666662</v>
      </c>
      <c r="C773" s="5">
        <v>27</v>
      </c>
      <c r="D773" s="5">
        <v>35</v>
      </c>
      <c r="E773" s="3" t="s">
        <v>24</v>
      </c>
      <c r="F773" s="10" t="s">
        <v>1474</v>
      </c>
      <c r="G773" s="3" t="s">
        <v>1475</v>
      </c>
      <c r="H773" s="11">
        <v>2010</v>
      </c>
      <c r="I773" s="11">
        <v>7</v>
      </c>
      <c r="J773" s="11" t="s">
        <v>27</v>
      </c>
      <c r="K773" s="11"/>
      <c r="L773" s="11"/>
      <c r="M773" s="11">
        <f>5*25*4</f>
        <v>500</v>
      </c>
      <c r="N773" s="5">
        <v>0</v>
      </c>
      <c r="O773" s="5">
        <v>0</v>
      </c>
      <c r="P773" s="5">
        <v>0</v>
      </c>
      <c r="Q773" s="5" t="s">
        <v>28</v>
      </c>
      <c r="R773" s="5">
        <v>5.6208838194211914E-2</v>
      </c>
    </row>
    <row r="774" spans="1:18" ht="28.5" customHeight="1" x14ac:dyDescent="0.25">
      <c r="A774" s="4">
        <v>4.7332628579282501</v>
      </c>
      <c r="B774" s="4">
        <v>-74.102621344629398</v>
      </c>
      <c r="C774" s="5">
        <v>43</v>
      </c>
      <c r="D774" s="5">
        <v>34</v>
      </c>
      <c r="E774" s="3" t="s">
        <v>24</v>
      </c>
      <c r="F774" s="6" t="s">
        <v>1476</v>
      </c>
      <c r="G774" s="3" t="s">
        <v>1477</v>
      </c>
      <c r="H774" s="3">
        <v>2013</v>
      </c>
      <c r="I774" s="3">
        <v>7</v>
      </c>
      <c r="J774" s="5" t="s">
        <v>16</v>
      </c>
      <c r="K774" s="3">
        <v>20</v>
      </c>
      <c r="L774" s="3">
        <v>20</v>
      </c>
      <c r="M774" s="3">
        <f t="shared" ref="M774:M779" si="20">K774*L774</f>
        <v>400</v>
      </c>
      <c r="N774" s="5">
        <v>0</v>
      </c>
      <c r="O774" s="5">
        <v>0</v>
      </c>
      <c r="P774" s="5">
        <v>0</v>
      </c>
      <c r="Q774" s="5" t="s">
        <v>23</v>
      </c>
      <c r="R774" s="5">
        <v>5.6208838194211914E-2</v>
      </c>
    </row>
    <row r="775" spans="1:18" ht="28.5" customHeight="1" x14ac:dyDescent="0.25">
      <c r="A775" s="4">
        <v>4.7122843331041802</v>
      </c>
      <c r="B775" s="4">
        <v>-74.1408708513421</v>
      </c>
      <c r="C775" s="5">
        <v>31</v>
      </c>
      <c r="D775" s="5">
        <v>26</v>
      </c>
      <c r="E775" s="3" t="s">
        <v>24</v>
      </c>
      <c r="F775" s="6" t="s">
        <v>1478</v>
      </c>
      <c r="G775" s="3" t="s">
        <v>1479</v>
      </c>
      <c r="H775" s="3">
        <v>2011</v>
      </c>
      <c r="I775" s="3">
        <v>7</v>
      </c>
      <c r="J775" s="5" t="s">
        <v>16</v>
      </c>
      <c r="K775" s="3">
        <v>22</v>
      </c>
      <c r="L775" s="3">
        <v>40</v>
      </c>
      <c r="M775" s="3">
        <f t="shared" si="20"/>
        <v>880</v>
      </c>
      <c r="N775" s="5">
        <v>0</v>
      </c>
      <c r="O775" s="5">
        <v>0</v>
      </c>
      <c r="P775" s="5">
        <f>0.738210935315612*M775</f>
        <v>649.62562307773851</v>
      </c>
      <c r="Q775" s="5" t="s">
        <v>17</v>
      </c>
      <c r="R775" s="5">
        <v>5.6208838194211914E-2</v>
      </c>
    </row>
    <row r="776" spans="1:18" ht="28.5" customHeight="1" x14ac:dyDescent="0.25">
      <c r="A776" s="4">
        <v>4.6324787985565896</v>
      </c>
      <c r="B776" s="4">
        <v>-74.168915145866194</v>
      </c>
      <c r="C776" s="5">
        <v>40</v>
      </c>
      <c r="D776" s="5">
        <v>29</v>
      </c>
      <c r="E776" s="3" t="s">
        <v>24</v>
      </c>
      <c r="F776" s="6" t="s">
        <v>1480</v>
      </c>
      <c r="G776" s="3" t="s">
        <v>1481</v>
      </c>
      <c r="H776" s="3">
        <v>2011</v>
      </c>
      <c r="I776" s="3">
        <v>7</v>
      </c>
      <c r="J776" s="5" t="s">
        <v>16</v>
      </c>
      <c r="K776" s="3">
        <v>20</v>
      </c>
      <c r="L776" s="3">
        <v>60</v>
      </c>
      <c r="M776" s="3">
        <f t="shared" si="20"/>
        <v>1200</v>
      </c>
      <c r="N776" s="5">
        <v>0</v>
      </c>
      <c r="O776" s="5">
        <v>0</v>
      </c>
      <c r="P776" s="5">
        <f>0.738210935315612*M776</f>
        <v>885.85312237873438</v>
      </c>
      <c r="Q776" s="5" t="s">
        <v>17</v>
      </c>
      <c r="R776" s="5">
        <v>5.6208838194211914E-2</v>
      </c>
    </row>
    <row r="777" spans="1:18" ht="28.5" customHeight="1" x14ac:dyDescent="0.25">
      <c r="A777" s="4">
        <v>4.5842080000000003</v>
      </c>
      <c r="B777" s="4">
        <v>-74.102986000000001</v>
      </c>
      <c r="C777" s="5">
        <v>26</v>
      </c>
      <c r="D777" s="5">
        <v>34</v>
      </c>
      <c r="E777" s="3" t="s">
        <v>24</v>
      </c>
      <c r="F777" s="6" t="s">
        <v>1482</v>
      </c>
      <c r="G777" s="3" t="s">
        <v>1483</v>
      </c>
      <c r="H777" s="16">
        <v>2011</v>
      </c>
      <c r="I777" s="3">
        <v>7</v>
      </c>
      <c r="J777" s="5" t="s">
        <v>16</v>
      </c>
      <c r="K777" s="3">
        <v>20</v>
      </c>
      <c r="L777" s="3">
        <v>20</v>
      </c>
      <c r="M777" s="3">
        <f t="shared" si="20"/>
        <v>400</v>
      </c>
      <c r="N777" s="5">
        <v>0</v>
      </c>
      <c r="O777" s="5">
        <v>0</v>
      </c>
      <c r="P777" s="5">
        <f>0.738210935315612*M777</f>
        <v>295.28437412624481</v>
      </c>
      <c r="Q777" s="5" t="s">
        <v>17</v>
      </c>
      <c r="R777" s="5">
        <v>5.6208838194211914E-2</v>
      </c>
    </row>
    <row r="778" spans="1:18" ht="28.5" customHeight="1" x14ac:dyDescent="0.25">
      <c r="A778" s="4">
        <v>4.6193444444444447</v>
      </c>
      <c r="B778" s="4">
        <v>-74.153738888888896</v>
      </c>
      <c r="C778" s="5">
        <v>30</v>
      </c>
      <c r="D778" s="5">
        <v>28</v>
      </c>
      <c r="E778" s="3" t="s">
        <v>24</v>
      </c>
      <c r="F778" s="6" t="s">
        <v>1482</v>
      </c>
      <c r="G778" s="3" t="s">
        <v>1484</v>
      </c>
      <c r="H778" s="3">
        <v>2011</v>
      </c>
      <c r="I778" s="3">
        <v>7</v>
      </c>
      <c r="J778" s="5" t="s">
        <v>16</v>
      </c>
      <c r="K778" s="3">
        <v>25</v>
      </c>
      <c r="L778" s="3">
        <v>30</v>
      </c>
      <c r="M778" s="3">
        <f t="shared" si="20"/>
        <v>750</v>
      </c>
      <c r="N778" s="5">
        <v>0</v>
      </c>
      <c r="O778" s="5">
        <v>0</v>
      </c>
      <c r="P778" s="5">
        <f>0.738210935315612*M778</f>
        <v>553.658201486709</v>
      </c>
      <c r="Q778" s="5" t="s">
        <v>17</v>
      </c>
      <c r="R778" s="5">
        <v>5.6208838194211914E-2</v>
      </c>
    </row>
    <row r="779" spans="1:18" ht="28.5" customHeight="1" x14ac:dyDescent="0.25">
      <c r="A779" s="4">
        <v>4.6137180000000004</v>
      </c>
      <c r="B779" s="4">
        <v>-74.212380999999993</v>
      </c>
      <c r="C779" s="5">
        <v>29</v>
      </c>
      <c r="D779" s="5">
        <v>21</v>
      </c>
      <c r="E779" s="3" t="s">
        <v>24</v>
      </c>
      <c r="F779" s="6" t="s">
        <v>143</v>
      </c>
      <c r="G779" s="3" t="s">
        <v>156</v>
      </c>
      <c r="H779" s="14">
        <v>2011</v>
      </c>
      <c r="I779" s="3">
        <v>5</v>
      </c>
      <c r="J779" s="5" t="s">
        <v>16</v>
      </c>
      <c r="K779" s="3">
        <v>30</v>
      </c>
      <c r="L779" s="3">
        <v>1</v>
      </c>
      <c r="M779" s="3">
        <f t="shared" si="20"/>
        <v>30</v>
      </c>
      <c r="N779" s="5">
        <f>0.565555287076649*M779</f>
        <v>16.966658612299472</v>
      </c>
      <c r="O779" s="5">
        <v>0</v>
      </c>
      <c r="P779" s="5">
        <v>0</v>
      </c>
      <c r="Q779" s="5" t="s">
        <v>10</v>
      </c>
      <c r="R779" s="5">
        <v>5.6208838194211914E-2</v>
      </c>
    </row>
    <row r="780" spans="1:18" ht="28.5" customHeight="1" x14ac:dyDescent="0.25">
      <c r="A780" s="4">
        <v>4.7256198742501097</v>
      </c>
      <c r="B780" s="4">
        <v>-74.113495518781903</v>
      </c>
      <c r="C780" s="5">
        <v>42</v>
      </c>
      <c r="D780" s="5">
        <v>32</v>
      </c>
      <c r="E780" s="14" t="s">
        <v>24</v>
      </c>
      <c r="F780" s="10" t="s">
        <v>1485</v>
      </c>
      <c r="G780" s="3" t="s">
        <v>1486</v>
      </c>
      <c r="H780" s="19">
        <v>2012</v>
      </c>
      <c r="I780" s="20">
        <v>7</v>
      </c>
      <c r="J780" s="20" t="s">
        <v>16</v>
      </c>
      <c r="K780" s="20"/>
      <c r="L780" s="20"/>
      <c r="M780" s="12">
        <v>728.72969187679973</v>
      </c>
      <c r="N780" s="5">
        <v>0</v>
      </c>
      <c r="O780" s="5">
        <v>0</v>
      </c>
      <c r="P780" s="5">
        <v>0</v>
      </c>
      <c r="Q780" s="5" t="s">
        <v>23</v>
      </c>
      <c r="R780" s="5">
        <v>5.6208838194211914E-2</v>
      </c>
    </row>
    <row r="781" spans="1:18" ht="28.5" customHeight="1" x14ac:dyDescent="0.25">
      <c r="A781" s="4">
        <v>4.5713977627110998</v>
      </c>
      <c r="B781" s="4">
        <v>-74.07984914267</v>
      </c>
      <c r="C781" s="5">
        <v>24</v>
      </c>
      <c r="D781" s="5">
        <v>36</v>
      </c>
      <c r="E781" s="3" t="s">
        <v>24</v>
      </c>
      <c r="F781" s="6" t="s">
        <v>1482</v>
      </c>
      <c r="G781" s="3" t="s">
        <v>1487</v>
      </c>
      <c r="H781" s="3">
        <v>2011</v>
      </c>
      <c r="I781" s="3">
        <v>7</v>
      </c>
      <c r="J781" s="5" t="s">
        <v>16</v>
      </c>
      <c r="K781" s="3">
        <v>12</v>
      </c>
      <c r="L781" s="3">
        <v>30</v>
      </c>
      <c r="M781" s="3">
        <f>K781*L781</f>
        <v>360</v>
      </c>
      <c r="N781" s="5">
        <v>0</v>
      </c>
      <c r="O781" s="5">
        <v>0</v>
      </c>
      <c r="P781" s="5">
        <f>0.738210935315612*M781</f>
        <v>265.75593671362032</v>
      </c>
      <c r="Q781" s="5" t="s">
        <v>17</v>
      </c>
      <c r="R781" s="5">
        <v>5.6208838194211914E-2</v>
      </c>
    </row>
    <row r="782" spans="1:18" ht="28.5" customHeight="1" x14ac:dyDescent="0.25">
      <c r="A782" s="4">
        <v>4.6256777777777787</v>
      </c>
      <c r="B782" s="4">
        <v>-74.152055555555563</v>
      </c>
      <c r="C782" s="5">
        <v>31</v>
      </c>
      <c r="D782" s="5">
        <v>28</v>
      </c>
      <c r="E782" s="3" t="s">
        <v>24</v>
      </c>
      <c r="F782" s="6" t="s">
        <v>1482</v>
      </c>
      <c r="G782" s="3" t="s">
        <v>1488</v>
      </c>
      <c r="H782" s="3">
        <v>2011</v>
      </c>
      <c r="I782" s="3">
        <v>7</v>
      </c>
      <c r="J782" s="5" t="s">
        <v>16</v>
      </c>
      <c r="K782" s="3">
        <v>20</v>
      </c>
      <c r="L782" s="3">
        <v>40</v>
      </c>
      <c r="M782" s="3">
        <f>K782*L782</f>
        <v>800</v>
      </c>
      <c r="N782" s="5">
        <v>0</v>
      </c>
      <c r="O782" s="5">
        <v>0</v>
      </c>
      <c r="P782" s="5">
        <f>0.738210935315612*M782</f>
        <v>590.56874825248963</v>
      </c>
      <c r="Q782" s="5" t="s">
        <v>17</v>
      </c>
      <c r="R782" s="5">
        <v>5.6208838194211914E-2</v>
      </c>
    </row>
    <row r="783" spans="1:18" ht="28.5" customHeight="1" x14ac:dyDescent="0.25">
      <c r="A783" s="4">
        <v>4.6109978972463699</v>
      </c>
      <c r="B783" s="4">
        <v>-74.083087909974907</v>
      </c>
      <c r="C783" s="5">
        <v>29</v>
      </c>
      <c r="D783" s="5">
        <v>36</v>
      </c>
      <c r="E783" s="3" t="s">
        <v>24</v>
      </c>
      <c r="F783" s="6" t="s">
        <v>1482</v>
      </c>
      <c r="G783" s="3" t="s">
        <v>1489</v>
      </c>
      <c r="H783" s="3">
        <v>2011</v>
      </c>
      <c r="I783" s="3">
        <v>7</v>
      </c>
      <c r="J783" s="5" t="s">
        <v>16</v>
      </c>
      <c r="K783" s="3">
        <v>20</v>
      </c>
      <c r="L783" s="3">
        <v>40</v>
      </c>
      <c r="M783" s="3">
        <f>K783*L783</f>
        <v>800</v>
      </c>
      <c r="N783" s="5">
        <v>0</v>
      </c>
      <c r="O783" s="5">
        <v>0</v>
      </c>
      <c r="P783" s="5">
        <f>0.738210935315612*M783</f>
        <v>590.56874825248963</v>
      </c>
      <c r="Q783" s="5" t="s">
        <v>17</v>
      </c>
      <c r="R783" s="5">
        <v>5.6208838194211914E-2</v>
      </c>
    </row>
    <row r="784" spans="1:18" ht="28.5" customHeight="1" x14ac:dyDescent="0.25">
      <c r="A784" s="4">
        <v>4.6173339999999996</v>
      </c>
      <c r="B784" s="4">
        <v>-74.121505999999997</v>
      </c>
      <c r="C784" s="5">
        <v>30</v>
      </c>
      <c r="D784" s="5">
        <v>31</v>
      </c>
      <c r="E784" s="3" t="s">
        <v>24</v>
      </c>
      <c r="F784" s="6" t="s">
        <v>1482</v>
      </c>
      <c r="G784" s="3" t="s">
        <v>1490</v>
      </c>
      <c r="H784" s="3">
        <v>2011</v>
      </c>
      <c r="I784" s="3">
        <v>7</v>
      </c>
      <c r="J784" s="5" t="s">
        <v>16</v>
      </c>
      <c r="K784" s="3">
        <v>20</v>
      </c>
      <c r="L784" s="3">
        <v>300</v>
      </c>
      <c r="M784" s="3">
        <f>K784*L784</f>
        <v>6000</v>
      </c>
      <c r="N784" s="5">
        <v>0</v>
      </c>
      <c r="O784" s="5">
        <v>0</v>
      </c>
      <c r="P784" s="5">
        <f>0.738210935315612*M784</f>
        <v>4429.265611893672</v>
      </c>
      <c r="Q784" s="5" t="s">
        <v>17</v>
      </c>
      <c r="R784" s="5">
        <v>5.6208838194211914E-2</v>
      </c>
    </row>
    <row r="785" spans="1:18" ht="28.5" customHeight="1" x14ac:dyDescent="0.25">
      <c r="A785" s="4">
        <v>4.6284530000000004</v>
      </c>
      <c r="B785" s="4">
        <v>-74.067190999999994</v>
      </c>
      <c r="C785" s="5">
        <v>31</v>
      </c>
      <c r="D785" s="5">
        <v>38</v>
      </c>
      <c r="E785" s="9" t="s">
        <v>13</v>
      </c>
      <c r="F785" s="10" t="s">
        <v>1482</v>
      </c>
      <c r="G785" s="3" t="s">
        <v>1491</v>
      </c>
      <c r="H785" s="11">
        <v>2010</v>
      </c>
      <c r="I785" s="11">
        <v>7</v>
      </c>
      <c r="J785" s="11" t="s">
        <v>16</v>
      </c>
      <c r="K785" s="11"/>
      <c r="L785" s="11"/>
      <c r="M785" s="12">
        <v>728.72969187679973</v>
      </c>
      <c r="N785" s="5">
        <v>0</v>
      </c>
      <c r="O785" s="5">
        <v>0</v>
      </c>
      <c r="P785" s="5">
        <v>0</v>
      </c>
      <c r="Q785" s="5" t="s">
        <v>23</v>
      </c>
      <c r="R785" s="5">
        <v>5.6208838194211914E-2</v>
      </c>
    </row>
    <row r="786" spans="1:18" ht="28.5" customHeight="1" x14ac:dyDescent="0.25">
      <c r="A786" s="4">
        <v>4.6947066742105603</v>
      </c>
      <c r="B786" s="4">
        <v>-74.032735774228001</v>
      </c>
      <c r="C786" s="5">
        <v>38</v>
      </c>
      <c r="D786" s="5">
        <v>41</v>
      </c>
      <c r="E786" s="3" t="s">
        <v>24</v>
      </c>
      <c r="F786" s="10" t="s">
        <v>1482</v>
      </c>
      <c r="G786" s="3" t="s">
        <v>1492</v>
      </c>
      <c r="H786" s="3">
        <v>2010</v>
      </c>
      <c r="I786" s="11">
        <v>7</v>
      </c>
      <c r="J786" s="11" t="s">
        <v>16</v>
      </c>
      <c r="K786" s="11"/>
      <c r="L786" s="11"/>
      <c r="M786" s="12">
        <v>728.72969187679973</v>
      </c>
      <c r="N786" s="5">
        <v>0</v>
      </c>
      <c r="O786" s="5">
        <v>0</v>
      </c>
      <c r="P786" s="5">
        <v>0</v>
      </c>
      <c r="Q786" s="5" t="s">
        <v>23</v>
      </c>
      <c r="R786" s="5">
        <v>5.6208838194211914E-2</v>
      </c>
    </row>
    <row r="787" spans="1:18" ht="28.5" customHeight="1" x14ac:dyDescent="0.25">
      <c r="A787" s="4">
        <v>4.6228666666666669</v>
      </c>
      <c r="B787" s="4">
        <v>-74.079791666666665</v>
      </c>
      <c r="C787" s="5">
        <v>30</v>
      </c>
      <c r="D787" s="5">
        <v>36</v>
      </c>
      <c r="E787" s="3" t="s">
        <v>24</v>
      </c>
      <c r="F787" s="10" t="s">
        <v>1493</v>
      </c>
      <c r="G787" s="3" t="s">
        <v>1494</v>
      </c>
      <c r="H787" s="11">
        <v>2009</v>
      </c>
      <c r="I787" s="11">
        <v>5</v>
      </c>
      <c r="J787" s="11" t="s">
        <v>16</v>
      </c>
      <c r="K787" s="11"/>
      <c r="L787" s="11"/>
      <c r="M787" s="11">
        <v>1040</v>
      </c>
      <c r="N787" s="5">
        <v>0</v>
      </c>
      <c r="O787" s="5">
        <v>0</v>
      </c>
      <c r="P787" s="5">
        <v>0</v>
      </c>
      <c r="Q787" s="5" t="s">
        <v>23</v>
      </c>
      <c r="R787" s="5">
        <v>5.6208838194211914E-2</v>
      </c>
    </row>
    <row r="788" spans="1:18" ht="28.5" customHeight="1" x14ac:dyDescent="0.25">
      <c r="A788" s="4">
        <v>4.589264</v>
      </c>
      <c r="B788" s="4">
        <v>-74.108830999999995</v>
      </c>
      <c r="C788" s="5">
        <v>26</v>
      </c>
      <c r="D788" s="5">
        <v>33</v>
      </c>
      <c r="E788" s="3" t="s">
        <v>24</v>
      </c>
      <c r="F788" s="10" t="s">
        <v>1495</v>
      </c>
      <c r="G788" s="3" t="s">
        <v>1496</v>
      </c>
      <c r="H788" s="11">
        <v>2008</v>
      </c>
      <c r="I788" s="11">
        <v>7</v>
      </c>
      <c r="J788" s="11" t="s">
        <v>27</v>
      </c>
      <c r="K788" s="11"/>
      <c r="L788" s="11"/>
      <c r="M788" s="12">
        <v>1596.3194444444443</v>
      </c>
      <c r="N788" s="5">
        <v>0</v>
      </c>
      <c r="O788" s="5">
        <v>0</v>
      </c>
      <c r="P788" s="5">
        <v>0</v>
      </c>
      <c r="Q788" s="5" t="s">
        <v>28</v>
      </c>
      <c r="R788" s="5">
        <v>5.6208838194211914E-2</v>
      </c>
    </row>
    <row r="789" spans="1:18" ht="28.5" customHeight="1" x14ac:dyDescent="0.25">
      <c r="A789" s="4">
        <v>4.5237099414156097</v>
      </c>
      <c r="B789" s="4">
        <v>-74.119197240166599</v>
      </c>
      <c r="C789" s="5">
        <v>19</v>
      </c>
      <c r="D789" s="5">
        <v>32</v>
      </c>
      <c r="E789" s="3" t="s">
        <v>24</v>
      </c>
      <c r="F789" s="10" t="s">
        <v>1497</v>
      </c>
      <c r="G789" s="3" t="s">
        <v>1498</v>
      </c>
      <c r="H789" s="11">
        <v>2010</v>
      </c>
      <c r="I789" s="11">
        <v>7</v>
      </c>
      <c r="J789" s="11" t="s">
        <v>16</v>
      </c>
      <c r="K789" s="11"/>
      <c r="L789" s="11"/>
      <c r="M789" s="12">
        <v>728.72969187679973</v>
      </c>
      <c r="N789" s="5">
        <v>0</v>
      </c>
      <c r="O789" s="5">
        <v>0</v>
      </c>
      <c r="P789" s="5">
        <v>0</v>
      </c>
      <c r="Q789" s="5" t="s">
        <v>23</v>
      </c>
      <c r="R789" s="5">
        <v>5.6208838194211914E-2</v>
      </c>
    </row>
    <row r="790" spans="1:18" ht="28.5" customHeight="1" x14ac:dyDescent="0.25">
      <c r="A790" s="4">
        <v>4.6111693288534497</v>
      </c>
      <c r="B790" s="4">
        <v>-74.075896955509293</v>
      </c>
      <c r="C790" s="5">
        <v>29</v>
      </c>
      <c r="D790" s="5">
        <v>37</v>
      </c>
      <c r="E790" s="3" t="s">
        <v>24</v>
      </c>
      <c r="F790" s="6" t="s">
        <v>1499</v>
      </c>
      <c r="G790" s="3" t="s">
        <v>1500</v>
      </c>
      <c r="H790" s="14">
        <v>2011</v>
      </c>
      <c r="I790" s="3">
        <v>7</v>
      </c>
      <c r="J790" s="5" t="s">
        <v>16</v>
      </c>
      <c r="K790" s="3">
        <v>20</v>
      </c>
      <c r="L790" s="3">
        <v>40</v>
      </c>
      <c r="M790" s="3">
        <f>K790*L790</f>
        <v>800</v>
      </c>
      <c r="N790" s="5">
        <v>0</v>
      </c>
      <c r="O790" s="5">
        <v>0</v>
      </c>
      <c r="P790" s="5">
        <f>0.738210935315612*M790</f>
        <v>590.56874825248963</v>
      </c>
      <c r="Q790" s="5" t="s">
        <v>17</v>
      </c>
      <c r="R790" s="5">
        <v>5.6208838194211914E-2</v>
      </c>
    </row>
    <row r="791" spans="1:18" ht="28.5" customHeight="1" x14ac:dyDescent="0.25">
      <c r="A791" s="4">
        <v>4.6020380000000003</v>
      </c>
      <c r="B791" s="4">
        <v>-74.097168999999994</v>
      </c>
      <c r="C791" s="5">
        <v>28</v>
      </c>
      <c r="D791" s="5">
        <v>34</v>
      </c>
      <c r="E791" s="3" t="s">
        <v>24</v>
      </c>
      <c r="F791" s="10" t="s">
        <v>1501</v>
      </c>
      <c r="G791" s="3" t="s">
        <v>1502</v>
      </c>
      <c r="H791" s="11">
        <v>2009</v>
      </c>
      <c r="I791" s="11">
        <v>7</v>
      </c>
      <c r="J791" s="11" t="s">
        <v>16</v>
      </c>
      <c r="K791" s="11"/>
      <c r="L791" s="11"/>
      <c r="M791" s="11">
        <f>25*25</f>
        <v>625</v>
      </c>
      <c r="N791" s="5">
        <v>0</v>
      </c>
      <c r="O791" s="5">
        <v>0</v>
      </c>
      <c r="P791" s="5">
        <v>0</v>
      </c>
      <c r="Q791" s="5" t="s">
        <v>23</v>
      </c>
      <c r="R791" s="5">
        <v>5.6208838194211914E-2</v>
      </c>
    </row>
    <row r="792" spans="1:18" ht="28.5" customHeight="1" x14ac:dyDescent="0.25">
      <c r="A792" s="4">
        <v>4.6456909229046897</v>
      </c>
      <c r="B792" s="4">
        <v>-74.147822481183894</v>
      </c>
      <c r="C792" s="5">
        <v>33</v>
      </c>
      <c r="D792" s="5">
        <v>29</v>
      </c>
      <c r="E792" s="3" t="s">
        <v>24</v>
      </c>
      <c r="F792" s="6" t="s">
        <v>1503</v>
      </c>
      <c r="G792" s="3" t="s">
        <v>1504</v>
      </c>
      <c r="H792" s="3">
        <v>2011</v>
      </c>
      <c r="I792" s="3">
        <v>7</v>
      </c>
      <c r="J792" s="5" t="s">
        <v>16</v>
      </c>
      <c r="K792" s="3">
        <v>20</v>
      </c>
      <c r="L792" s="3">
        <v>25</v>
      </c>
      <c r="M792" s="3">
        <f>K792*L792</f>
        <v>500</v>
      </c>
      <c r="N792" s="5">
        <v>0</v>
      </c>
      <c r="O792" s="5">
        <v>0</v>
      </c>
      <c r="P792" s="5">
        <f>0.738210935315612*M792</f>
        <v>369.105467657806</v>
      </c>
      <c r="Q792" s="5" t="s">
        <v>17</v>
      </c>
      <c r="R792" s="5">
        <v>5.6208838194211914E-2</v>
      </c>
    </row>
    <row r="793" spans="1:18" ht="28.5" customHeight="1" x14ac:dyDescent="0.25">
      <c r="A793" s="4">
        <v>4.6682420000000002</v>
      </c>
      <c r="B793" s="4">
        <v>-74.139993000000004</v>
      </c>
      <c r="C793" s="5">
        <v>35</v>
      </c>
      <c r="D793" s="5">
        <v>29</v>
      </c>
      <c r="E793" s="9" t="s">
        <v>13</v>
      </c>
      <c r="F793" s="6" t="s">
        <v>1505</v>
      </c>
      <c r="G793" s="3" t="s">
        <v>1506</v>
      </c>
      <c r="H793" s="3">
        <v>2011</v>
      </c>
      <c r="I793" s="3">
        <v>7</v>
      </c>
      <c r="J793" s="5" t="s">
        <v>16</v>
      </c>
      <c r="K793" s="3">
        <v>22</v>
      </c>
      <c r="L793" s="3">
        <v>12</v>
      </c>
      <c r="M793" s="3">
        <f>K793*L793</f>
        <v>264</v>
      </c>
      <c r="N793" s="5">
        <v>0</v>
      </c>
      <c r="O793" s="5">
        <v>0</v>
      </c>
      <c r="P793" s="5">
        <f>0.738210935315612*M793</f>
        <v>194.88768692332155</v>
      </c>
      <c r="Q793" s="5" t="s">
        <v>17</v>
      </c>
      <c r="R793" s="5">
        <v>5.6208838194211914E-2</v>
      </c>
    </row>
    <row r="794" spans="1:18" ht="28.5" customHeight="1" x14ac:dyDescent="0.25">
      <c r="A794" s="4">
        <v>4.6727903565743301</v>
      </c>
      <c r="B794" s="4">
        <v>-74.146013670871795</v>
      </c>
      <c r="C794" s="5">
        <v>36</v>
      </c>
      <c r="D794" s="5">
        <v>29</v>
      </c>
      <c r="E794" s="3" t="s">
        <v>24</v>
      </c>
      <c r="F794" s="10" t="s">
        <v>1507</v>
      </c>
      <c r="G794" s="3" t="s">
        <v>1508</v>
      </c>
      <c r="H794" s="3">
        <v>2011</v>
      </c>
      <c r="I794" s="19">
        <v>7</v>
      </c>
      <c r="J794" s="11" t="s">
        <v>27</v>
      </c>
      <c r="K794" s="19"/>
      <c r="L794" s="19"/>
      <c r="M794" s="12">
        <v>1596.3194444444443</v>
      </c>
      <c r="N794" s="5">
        <v>0</v>
      </c>
      <c r="O794" s="5">
        <v>0</v>
      </c>
      <c r="P794" s="5">
        <v>0</v>
      </c>
      <c r="Q794" s="5" t="s">
        <v>28</v>
      </c>
      <c r="R794" s="5">
        <v>5.6208838194211914E-2</v>
      </c>
    </row>
    <row r="795" spans="1:18" ht="28.5" customHeight="1" x14ac:dyDescent="0.25">
      <c r="A795" s="4">
        <v>4.6557329999999997</v>
      </c>
      <c r="B795" s="4">
        <v>-74.071775000000002</v>
      </c>
      <c r="C795" s="5">
        <v>34</v>
      </c>
      <c r="D795" s="5">
        <v>37</v>
      </c>
      <c r="E795" s="3" t="s">
        <v>24</v>
      </c>
      <c r="F795" s="6" t="s">
        <v>1509</v>
      </c>
      <c r="G795" s="3" t="s">
        <v>1510</v>
      </c>
      <c r="H795" s="3">
        <v>2011</v>
      </c>
      <c r="I795" s="3">
        <v>7</v>
      </c>
      <c r="J795" s="5" t="s">
        <v>16</v>
      </c>
      <c r="K795" s="3">
        <v>20</v>
      </c>
      <c r="L795" s="3">
        <v>3</v>
      </c>
      <c r="M795" s="3">
        <f>K795*L795</f>
        <v>60</v>
      </c>
      <c r="N795" s="5">
        <v>0</v>
      </c>
      <c r="O795" s="5">
        <v>0</v>
      </c>
      <c r="P795" s="5">
        <f>0.738210935315612*M795</f>
        <v>44.292656118936719</v>
      </c>
      <c r="Q795" s="5" t="s">
        <v>17</v>
      </c>
      <c r="R795" s="5">
        <v>5.6208838194211914E-2</v>
      </c>
    </row>
    <row r="796" spans="1:18" ht="28.5" customHeight="1" x14ac:dyDescent="0.25">
      <c r="A796" s="4">
        <v>4.7333131196165903</v>
      </c>
      <c r="B796" s="4">
        <v>-74.102600513747404</v>
      </c>
      <c r="C796" s="5">
        <v>43</v>
      </c>
      <c r="D796" s="5">
        <v>34</v>
      </c>
      <c r="E796" s="3" t="s">
        <v>24</v>
      </c>
      <c r="F796" s="6" t="s">
        <v>1511</v>
      </c>
      <c r="G796" s="3" t="s">
        <v>1512</v>
      </c>
      <c r="H796" s="3">
        <v>2013</v>
      </c>
      <c r="I796" s="3">
        <v>7</v>
      </c>
      <c r="J796" s="5" t="s">
        <v>16</v>
      </c>
      <c r="K796" s="3">
        <v>20</v>
      </c>
      <c r="L796" s="3">
        <v>20</v>
      </c>
      <c r="M796" s="3">
        <f>K796*L796</f>
        <v>400</v>
      </c>
      <c r="N796" s="5">
        <v>0</v>
      </c>
      <c r="O796" s="5">
        <v>0</v>
      </c>
      <c r="P796" s="5">
        <v>0</v>
      </c>
      <c r="Q796" s="5" t="s">
        <v>23</v>
      </c>
      <c r="R796" s="5">
        <v>5.6208838194211914E-2</v>
      </c>
    </row>
    <row r="797" spans="1:18" ht="28.5" customHeight="1" x14ac:dyDescent="0.25">
      <c r="A797" s="4">
        <v>4.7629777777777775</v>
      </c>
      <c r="B797" s="4">
        <v>-74.028938888888888</v>
      </c>
      <c r="C797" s="5">
        <v>46</v>
      </c>
      <c r="D797" s="5">
        <v>42</v>
      </c>
      <c r="E797" s="3" t="s">
        <v>24</v>
      </c>
      <c r="F797" s="6" t="s">
        <v>1513</v>
      </c>
      <c r="G797" s="3" t="s">
        <v>1514</v>
      </c>
      <c r="H797" s="3">
        <v>2011</v>
      </c>
      <c r="I797" s="3">
        <v>7</v>
      </c>
      <c r="J797" s="5" t="s">
        <v>16</v>
      </c>
      <c r="K797" s="3">
        <v>20</v>
      </c>
      <c r="L797" s="3">
        <v>20</v>
      </c>
      <c r="M797" s="3">
        <f>K797*L797</f>
        <v>400</v>
      </c>
      <c r="N797" s="5">
        <v>0</v>
      </c>
      <c r="O797" s="5">
        <v>0</v>
      </c>
      <c r="P797" s="5">
        <f>0.738210935315612*M797</f>
        <v>295.28437412624481</v>
      </c>
      <c r="Q797" s="5" t="s">
        <v>17</v>
      </c>
      <c r="R797" s="5">
        <v>5.6208838194211914E-2</v>
      </c>
    </row>
    <row r="798" spans="1:18" ht="28.5" customHeight="1" x14ac:dyDescent="0.25">
      <c r="A798" s="4">
        <v>4.6211963539616701</v>
      </c>
      <c r="B798" s="4">
        <v>-74.121216445329196</v>
      </c>
      <c r="C798" s="5">
        <v>30</v>
      </c>
      <c r="D798" s="5">
        <v>32</v>
      </c>
      <c r="E798" s="3" t="s">
        <v>24</v>
      </c>
      <c r="F798" s="6" t="s">
        <v>1515</v>
      </c>
      <c r="G798" s="3" t="s">
        <v>1516</v>
      </c>
      <c r="H798" s="14">
        <v>2011</v>
      </c>
      <c r="I798" s="3">
        <v>7</v>
      </c>
      <c r="J798" s="5" t="s">
        <v>16</v>
      </c>
      <c r="K798" s="3">
        <v>20</v>
      </c>
      <c r="L798" s="3">
        <v>30</v>
      </c>
      <c r="M798" s="3">
        <f>K798*L798</f>
        <v>600</v>
      </c>
      <c r="N798" s="5">
        <v>0</v>
      </c>
      <c r="O798" s="5">
        <v>0</v>
      </c>
      <c r="P798" s="5">
        <f>0.738210935315612*M798</f>
        <v>442.92656118936719</v>
      </c>
      <c r="Q798" s="5" t="s">
        <v>17</v>
      </c>
      <c r="R798" s="5">
        <v>5.6208838194211914E-2</v>
      </c>
    </row>
    <row r="799" spans="1:18" ht="28.5" customHeight="1" x14ac:dyDescent="0.25">
      <c r="A799" s="4">
        <v>4.6499344094004798</v>
      </c>
      <c r="B799" s="4">
        <v>-74.065089214571103</v>
      </c>
      <c r="C799" s="5">
        <v>33</v>
      </c>
      <c r="D799" s="5">
        <v>38</v>
      </c>
      <c r="E799" s="3" t="s">
        <v>24</v>
      </c>
      <c r="F799" s="10" t="s">
        <v>1515</v>
      </c>
      <c r="G799" s="3" t="s">
        <v>1517</v>
      </c>
      <c r="H799" s="9">
        <v>2011</v>
      </c>
      <c r="I799" s="9">
        <v>2</v>
      </c>
      <c r="J799" s="11" t="s">
        <v>27</v>
      </c>
      <c r="K799" s="9"/>
      <c r="L799" s="9"/>
      <c r="M799" s="12">
        <v>96</v>
      </c>
      <c r="N799" s="5">
        <v>0</v>
      </c>
      <c r="O799" s="5">
        <v>0</v>
      </c>
      <c r="P799" s="5">
        <v>0</v>
      </c>
      <c r="Q799" s="5" t="s">
        <v>28</v>
      </c>
      <c r="R799" s="5">
        <v>5.6208838194211914E-2</v>
      </c>
    </row>
    <row r="800" spans="1:18" ht="28.5" customHeight="1" x14ac:dyDescent="0.25">
      <c r="A800" s="4">
        <v>4.5895666666666664</v>
      </c>
      <c r="B800" s="4">
        <v>-74.159166666666678</v>
      </c>
      <c r="C800" s="5">
        <v>26</v>
      </c>
      <c r="D800" s="5">
        <v>27</v>
      </c>
      <c r="E800" s="3" t="s">
        <v>24</v>
      </c>
      <c r="F800" s="6" t="s">
        <v>1518</v>
      </c>
      <c r="G800" s="3" t="s">
        <v>1519</v>
      </c>
      <c r="H800" s="3">
        <v>2013</v>
      </c>
      <c r="I800" s="3">
        <v>7</v>
      </c>
      <c r="J800" s="5" t="s">
        <v>16</v>
      </c>
      <c r="K800" s="3">
        <v>20</v>
      </c>
      <c r="L800" s="3">
        <v>15</v>
      </c>
      <c r="M800" s="3">
        <f>K800*L800</f>
        <v>300</v>
      </c>
      <c r="N800" s="5">
        <v>0</v>
      </c>
      <c r="O800" s="5">
        <v>0</v>
      </c>
      <c r="P800" s="5">
        <f>0.738210935315612*M800</f>
        <v>221.4632805946836</v>
      </c>
      <c r="Q800" s="5" t="s">
        <v>17</v>
      </c>
      <c r="R800" s="5">
        <v>5.6208838194211914E-2</v>
      </c>
    </row>
    <row r="801" spans="1:18" ht="28.5" customHeight="1" x14ac:dyDescent="0.25">
      <c r="A801" s="4">
        <v>4.6384689999999997</v>
      </c>
      <c r="B801" s="4">
        <v>-74.160622000000004</v>
      </c>
      <c r="C801" s="5">
        <v>32</v>
      </c>
      <c r="D801" s="5">
        <v>27</v>
      </c>
      <c r="E801" s="3" t="s">
        <v>24</v>
      </c>
      <c r="F801" s="6" t="s">
        <v>1520</v>
      </c>
      <c r="G801" s="3" t="s">
        <v>1521</v>
      </c>
      <c r="H801" s="3">
        <v>2011</v>
      </c>
      <c r="I801" s="3">
        <v>7</v>
      </c>
      <c r="J801" s="5" t="s">
        <v>16</v>
      </c>
      <c r="K801" s="3">
        <v>20</v>
      </c>
      <c r="L801" s="3">
        <v>17</v>
      </c>
      <c r="M801" s="3">
        <f>K801*L801</f>
        <v>340</v>
      </c>
      <c r="N801" s="5">
        <v>0</v>
      </c>
      <c r="O801" s="5">
        <v>0</v>
      </c>
      <c r="P801" s="5">
        <f>0.738210935315612*M801</f>
        <v>250.99171800730807</v>
      </c>
      <c r="Q801" s="5" t="s">
        <v>17</v>
      </c>
      <c r="R801" s="5">
        <v>5.6208838194211914E-2</v>
      </c>
    </row>
    <row r="802" spans="1:18" ht="28.5" customHeight="1" x14ac:dyDescent="0.25">
      <c r="A802" s="4">
        <v>4.6015037399718599</v>
      </c>
      <c r="B802" s="4">
        <v>-74.097558510860495</v>
      </c>
      <c r="C802" s="5">
        <v>28</v>
      </c>
      <c r="D802" s="5">
        <v>34</v>
      </c>
      <c r="E802" s="3" t="s">
        <v>24</v>
      </c>
      <c r="F802" s="10" t="s">
        <v>1501</v>
      </c>
      <c r="G802" s="3" t="s">
        <v>1522</v>
      </c>
      <c r="H802" s="24">
        <v>2012</v>
      </c>
      <c r="I802" s="11">
        <v>7</v>
      </c>
      <c r="J802" s="9" t="s">
        <v>27</v>
      </c>
      <c r="K802" s="8"/>
      <c r="L802" s="8"/>
      <c r="M802" s="8">
        <f>50*30</f>
        <v>1500</v>
      </c>
      <c r="N802" s="5">
        <v>0</v>
      </c>
      <c r="O802" s="5">
        <v>0</v>
      </c>
      <c r="P802" s="5">
        <v>0</v>
      </c>
      <c r="Q802" s="5" t="s">
        <v>28</v>
      </c>
      <c r="R802" s="5">
        <v>5.6208838194211914E-2</v>
      </c>
    </row>
    <row r="803" spans="1:18" ht="28.5" customHeight="1" x14ac:dyDescent="0.25">
      <c r="A803" s="4">
        <v>4.7174722222222227</v>
      </c>
      <c r="B803" s="4">
        <v>-74.055586111111111</v>
      </c>
      <c r="C803" s="5">
        <v>41</v>
      </c>
      <c r="D803" s="5">
        <v>39</v>
      </c>
      <c r="E803" s="9" t="s">
        <v>13</v>
      </c>
      <c r="F803" s="6" t="s">
        <v>1520</v>
      </c>
      <c r="G803" s="3" t="s">
        <v>1523</v>
      </c>
      <c r="H803" s="3">
        <v>2011</v>
      </c>
      <c r="I803" s="3">
        <v>7</v>
      </c>
      <c r="J803" s="5" t="s">
        <v>16</v>
      </c>
      <c r="K803" s="3">
        <v>20</v>
      </c>
      <c r="L803" s="3">
        <v>70</v>
      </c>
      <c r="M803" s="3">
        <f t="shared" ref="M803:M808" si="21">K803*L803</f>
        <v>1400</v>
      </c>
      <c r="N803" s="5">
        <v>0</v>
      </c>
      <c r="O803" s="5">
        <v>0</v>
      </c>
      <c r="P803" s="5">
        <f>0.738210935315612*M803</f>
        <v>1033.4953094418568</v>
      </c>
      <c r="Q803" s="5" t="s">
        <v>17</v>
      </c>
      <c r="R803" s="5">
        <v>5.6208838194211914E-2</v>
      </c>
    </row>
    <row r="804" spans="1:18" ht="28.5" customHeight="1" x14ac:dyDescent="0.25">
      <c r="A804" s="4">
        <v>4.6742632071669403</v>
      </c>
      <c r="B804" s="4">
        <v>-74.083423325555998</v>
      </c>
      <c r="C804" s="5">
        <v>36</v>
      </c>
      <c r="D804" s="5">
        <v>36</v>
      </c>
      <c r="E804" s="9" t="s">
        <v>13</v>
      </c>
      <c r="F804" s="6" t="s">
        <v>1520</v>
      </c>
      <c r="G804" s="3" t="s">
        <v>1524</v>
      </c>
      <c r="H804" s="3">
        <v>2013</v>
      </c>
      <c r="I804" s="3">
        <v>7</v>
      </c>
      <c r="J804" s="5" t="s">
        <v>16</v>
      </c>
      <c r="K804" s="3">
        <v>20</v>
      </c>
      <c r="L804" s="3">
        <v>120</v>
      </c>
      <c r="M804" s="3">
        <f t="shared" si="21"/>
        <v>2400</v>
      </c>
      <c r="N804" s="5">
        <v>0</v>
      </c>
      <c r="O804" s="5">
        <v>0</v>
      </c>
      <c r="P804" s="5">
        <f>0.738210935315612*M804</f>
        <v>1771.7062447574688</v>
      </c>
      <c r="Q804" s="5" t="s">
        <v>17</v>
      </c>
      <c r="R804" s="5">
        <v>5.6208838194211914E-2</v>
      </c>
    </row>
    <row r="805" spans="1:18" ht="28.5" customHeight="1" x14ac:dyDescent="0.25">
      <c r="A805" s="4">
        <v>4.6927815740589498</v>
      </c>
      <c r="B805" s="4">
        <v>-74.101608347187195</v>
      </c>
      <c r="C805" s="5">
        <v>38</v>
      </c>
      <c r="D805" s="5">
        <v>34</v>
      </c>
      <c r="E805" s="9" t="s">
        <v>13</v>
      </c>
      <c r="F805" s="6" t="s">
        <v>1525</v>
      </c>
      <c r="G805" s="3" t="s">
        <v>1526</v>
      </c>
      <c r="H805" s="3">
        <v>2011</v>
      </c>
      <c r="I805" s="3">
        <v>7</v>
      </c>
      <c r="J805" s="5" t="s">
        <v>16</v>
      </c>
      <c r="K805" s="3">
        <v>20</v>
      </c>
      <c r="L805" s="3">
        <v>20</v>
      </c>
      <c r="M805" s="3">
        <f t="shared" si="21"/>
        <v>400</v>
      </c>
      <c r="N805" s="5">
        <v>0</v>
      </c>
      <c r="O805" s="5">
        <v>0</v>
      </c>
      <c r="P805" s="5">
        <v>0</v>
      </c>
      <c r="Q805" s="5" t="s">
        <v>23</v>
      </c>
      <c r="R805" s="5">
        <v>5.6208838194211914E-2</v>
      </c>
    </row>
    <row r="806" spans="1:18" ht="28.5" customHeight="1" x14ac:dyDescent="0.25">
      <c r="A806" s="4">
        <v>4.6281424399447602</v>
      </c>
      <c r="B806" s="4">
        <v>-74.151106327997596</v>
      </c>
      <c r="C806" s="5">
        <v>31</v>
      </c>
      <c r="D806" s="5">
        <v>28</v>
      </c>
      <c r="E806" s="9" t="s">
        <v>13</v>
      </c>
      <c r="F806" s="6" t="s">
        <v>1527</v>
      </c>
      <c r="G806" s="3" t="s">
        <v>1528</v>
      </c>
      <c r="H806" s="3">
        <v>2011</v>
      </c>
      <c r="I806" s="3">
        <v>7</v>
      </c>
      <c r="J806" s="5" t="s">
        <v>16</v>
      </c>
      <c r="K806" s="3">
        <v>22</v>
      </c>
      <c r="L806" s="3">
        <v>40</v>
      </c>
      <c r="M806" s="3">
        <f t="shared" si="21"/>
        <v>880</v>
      </c>
      <c r="N806" s="5">
        <v>0</v>
      </c>
      <c r="O806" s="5">
        <v>0</v>
      </c>
      <c r="P806" s="5">
        <f>0.738210935315612*M806</f>
        <v>649.62562307773851</v>
      </c>
      <c r="Q806" s="5" t="s">
        <v>17</v>
      </c>
      <c r="R806" s="5">
        <v>5.6208838194211914E-2</v>
      </c>
    </row>
    <row r="807" spans="1:18" ht="28.5" customHeight="1" x14ac:dyDescent="0.25">
      <c r="A807" s="4">
        <v>4.616888888888889</v>
      </c>
      <c r="B807" s="4">
        <v>-74.137636111111121</v>
      </c>
      <c r="C807" s="5">
        <v>30</v>
      </c>
      <c r="D807" s="5">
        <v>30</v>
      </c>
      <c r="E807" s="9" t="s">
        <v>13</v>
      </c>
      <c r="F807" s="6" t="s">
        <v>1529</v>
      </c>
      <c r="G807" s="3" t="s">
        <v>1530</v>
      </c>
      <c r="H807" s="3">
        <v>2011</v>
      </c>
      <c r="I807" s="3">
        <v>7</v>
      </c>
      <c r="J807" s="5" t="s">
        <v>16</v>
      </c>
      <c r="K807" s="3">
        <v>25</v>
      </c>
      <c r="L807" s="3">
        <v>15</v>
      </c>
      <c r="M807" s="3">
        <f t="shared" si="21"/>
        <v>375</v>
      </c>
      <c r="N807" s="5">
        <v>0</v>
      </c>
      <c r="O807" s="5">
        <v>0</v>
      </c>
      <c r="P807" s="5">
        <f>0.738210935315612*M807</f>
        <v>276.8291007433545</v>
      </c>
      <c r="Q807" s="5" t="s">
        <v>17</v>
      </c>
      <c r="R807" s="5">
        <v>5.6208838194211914E-2</v>
      </c>
    </row>
    <row r="808" spans="1:18" ht="28.5" customHeight="1" x14ac:dyDescent="0.25">
      <c r="A808" s="4">
        <v>4.6164083333333332</v>
      </c>
      <c r="B808" s="4">
        <v>-74.137127777777778</v>
      </c>
      <c r="C808" s="5">
        <v>29</v>
      </c>
      <c r="D808" s="5">
        <v>30</v>
      </c>
      <c r="E808" s="3" t="s">
        <v>24</v>
      </c>
      <c r="F808" s="6" t="s">
        <v>1531</v>
      </c>
      <c r="G808" s="3" t="s">
        <v>1532</v>
      </c>
      <c r="H808" s="3">
        <v>2011</v>
      </c>
      <c r="I808" s="3">
        <v>7</v>
      </c>
      <c r="J808" s="5" t="s">
        <v>16</v>
      </c>
      <c r="K808" s="3">
        <v>25</v>
      </c>
      <c r="L808" s="3">
        <v>15</v>
      </c>
      <c r="M808" s="3">
        <f t="shared" si="21"/>
        <v>375</v>
      </c>
      <c r="N808" s="5">
        <v>0</v>
      </c>
      <c r="O808" s="5">
        <v>0</v>
      </c>
      <c r="P808" s="5">
        <f>0.738210935315612*M808</f>
        <v>276.8291007433545</v>
      </c>
      <c r="Q808" s="5" t="s">
        <v>17</v>
      </c>
      <c r="R808" s="5">
        <v>5.6208838194211914E-2</v>
      </c>
    </row>
    <row r="809" spans="1:18" ht="28.5" customHeight="1" x14ac:dyDescent="0.25">
      <c r="A809" s="4">
        <v>4.6377990000000002</v>
      </c>
      <c r="B809" s="4">
        <v>-74.117537999999996</v>
      </c>
      <c r="C809" s="5">
        <v>32</v>
      </c>
      <c r="D809" s="5">
        <v>32</v>
      </c>
      <c r="E809" s="3" t="s">
        <v>24</v>
      </c>
      <c r="F809" s="10" t="s">
        <v>1533</v>
      </c>
      <c r="G809" s="3" t="s">
        <v>1534</v>
      </c>
      <c r="H809" s="3">
        <v>2007</v>
      </c>
      <c r="I809" s="11">
        <v>7</v>
      </c>
      <c r="J809" s="11" t="s">
        <v>16</v>
      </c>
      <c r="K809" s="11"/>
      <c r="L809" s="11"/>
      <c r="M809" s="12">
        <v>728.72969187679973</v>
      </c>
      <c r="N809" s="5">
        <v>0</v>
      </c>
      <c r="O809" s="5">
        <v>0</v>
      </c>
      <c r="P809" s="5">
        <v>0</v>
      </c>
      <c r="Q809" s="5" t="s">
        <v>23</v>
      </c>
      <c r="R809" s="5">
        <v>5.6208838194211914E-2</v>
      </c>
    </row>
    <row r="810" spans="1:18" ht="28.5" customHeight="1" x14ac:dyDescent="0.25">
      <c r="A810" s="4">
        <v>4.75685</v>
      </c>
      <c r="B810" s="4">
        <v>-74.103738000000007</v>
      </c>
      <c r="C810" s="5">
        <v>45</v>
      </c>
      <c r="D810" s="5">
        <v>33</v>
      </c>
      <c r="E810" s="3" t="s">
        <v>24</v>
      </c>
      <c r="F810" s="22" t="s">
        <v>1535</v>
      </c>
      <c r="G810" s="3" t="s">
        <v>1536</v>
      </c>
      <c r="H810" s="3">
        <v>2013</v>
      </c>
      <c r="I810" s="11">
        <v>7</v>
      </c>
      <c r="J810" s="14" t="s">
        <v>16</v>
      </c>
      <c r="K810" s="14">
        <v>20</v>
      </c>
      <c r="L810" s="14"/>
      <c r="M810" s="12">
        <v>728.72969187679973</v>
      </c>
      <c r="N810" s="36">
        <v>0</v>
      </c>
      <c r="O810" s="36">
        <v>0</v>
      </c>
      <c r="P810" s="36">
        <v>0</v>
      </c>
      <c r="Q810" s="5" t="s">
        <v>23</v>
      </c>
      <c r="R810" s="5">
        <v>5.6208838194211914E-2</v>
      </c>
    </row>
    <row r="811" spans="1:18" ht="28.5" customHeight="1" x14ac:dyDescent="0.25">
      <c r="A811" s="4">
        <v>4.63412050344993</v>
      </c>
      <c r="B811" s="4">
        <v>-74.171938759661998</v>
      </c>
      <c r="C811" s="5">
        <v>31</v>
      </c>
      <c r="D811" s="5">
        <v>26</v>
      </c>
      <c r="E811" s="9" t="s">
        <v>13</v>
      </c>
      <c r="F811" s="6" t="s">
        <v>1537</v>
      </c>
      <c r="G811" s="3" t="s">
        <v>1538</v>
      </c>
      <c r="H811" s="3">
        <v>2011</v>
      </c>
      <c r="I811" s="3">
        <v>7</v>
      </c>
      <c r="J811" s="5" t="s">
        <v>16</v>
      </c>
      <c r="K811" s="3">
        <v>20</v>
      </c>
      <c r="L811" s="3">
        <v>25</v>
      </c>
      <c r="M811" s="3">
        <f>K811*L811</f>
        <v>500</v>
      </c>
      <c r="N811" s="5">
        <v>0</v>
      </c>
      <c r="O811" s="5">
        <v>0</v>
      </c>
      <c r="P811" s="5">
        <f>0.738210935315612*M811</f>
        <v>369.105467657806</v>
      </c>
      <c r="Q811" s="5" t="s">
        <v>17</v>
      </c>
      <c r="R811" s="5">
        <v>5.6208838194211914E-2</v>
      </c>
    </row>
    <row r="812" spans="1:18" ht="28.5" customHeight="1" x14ac:dyDescent="0.25">
      <c r="A812" s="4">
        <v>4.6201413938980602</v>
      </c>
      <c r="B812" s="4">
        <v>-74.161239500210002</v>
      </c>
      <c r="C812" s="5">
        <v>30</v>
      </c>
      <c r="D812" s="5">
        <v>27</v>
      </c>
      <c r="E812" s="3" t="s">
        <v>24</v>
      </c>
      <c r="F812" s="6" t="s">
        <v>1539</v>
      </c>
      <c r="G812" s="3" t="s">
        <v>1540</v>
      </c>
      <c r="H812" s="3">
        <v>2011</v>
      </c>
      <c r="I812" s="3">
        <v>7</v>
      </c>
      <c r="J812" s="5" t="s">
        <v>16</v>
      </c>
      <c r="K812" s="3">
        <v>15</v>
      </c>
      <c r="L812" s="3">
        <v>15</v>
      </c>
      <c r="M812" s="3">
        <f>K812*L812</f>
        <v>225</v>
      </c>
      <c r="N812" s="5">
        <v>0</v>
      </c>
      <c r="O812" s="5">
        <v>0</v>
      </c>
      <c r="P812" s="5">
        <f>0.738210935315612*M812</f>
        <v>166.09746044601269</v>
      </c>
      <c r="Q812" s="5" t="s">
        <v>17</v>
      </c>
      <c r="R812" s="5">
        <v>5.6208838194211914E-2</v>
      </c>
    </row>
    <row r="813" spans="1:18" ht="28.5" customHeight="1" x14ac:dyDescent="0.25">
      <c r="A813" s="4">
        <v>4.7200388888888893</v>
      </c>
      <c r="B813" s="4">
        <v>-74.070441666666667</v>
      </c>
      <c r="C813" s="5">
        <v>41</v>
      </c>
      <c r="D813" s="5">
        <v>37</v>
      </c>
      <c r="E813" s="3" t="s">
        <v>24</v>
      </c>
      <c r="F813" s="10" t="s">
        <v>1541</v>
      </c>
      <c r="G813" s="3" t="s">
        <v>1542</v>
      </c>
      <c r="H813" s="11">
        <v>2009</v>
      </c>
      <c r="I813" s="11">
        <v>7</v>
      </c>
      <c r="J813" s="11" t="s">
        <v>16</v>
      </c>
      <c r="K813" s="11"/>
      <c r="L813" s="11"/>
      <c r="M813" s="11">
        <v>150</v>
      </c>
      <c r="N813" s="5">
        <v>0</v>
      </c>
      <c r="O813" s="5">
        <v>0</v>
      </c>
      <c r="P813" s="5">
        <v>0</v>
      </c>
      <c r="Q813" s="5" t="s">
        <v>23</v>
      </c>
      <c r="R813" s="5">
        <v>5.6208838194211914E-2</v>
      </c>
    </row>
    <row r="814" spans="1:18" ht="28.5" customHeight="1" x14ac:dyDescent="0.25">
      <c r="A814" s="4">
        <v>4.66711371925848</v>
      </c>
      <c r="B814" s="4">
        <v>-74.054024299103901</v>
      </c>
      <c r="C814" s="5">
        <v>35</v>
      </c>
      <c r="D814" s="5">
        <v>39</v>
      </c>
      <c r="E814" s="3" t="s">
        <v>24</v>
      </c>
      <c r="F814" s="10" t="s">
        <v>1543</v>
      </c>
      <c r="G814" s="3" t="s">
        <v>1544</v>
      </c>
      <c r="H814" s="11">
        <v>2010</v>
      </c>
      <c r="I814" s="11">
        <v>7</v>
      </c>
      <c r="J814" s="11" t="s">
        <v>16</v>
      </c>
      <c r="K814" s="11"/>
      <c r="L814" s="11"/>
      <c r="M814" s="12">
        <v>728.72969187679973</v>
      </c>
      <c r="N814" s="5">
        <v>0</v>
      </c>
      <c r="O814" s="5">
        <v>0</v>
      </c>
      <c r="P814" s="5">
        <v>0</v>
      </c>
      <c r="Q814" s="5" t="s">
        <v>23</v>
      </c>
      <c r="R814" s="5">
        <v>5.6208838194211914E-2</v>
      </c>
    </row>
    <row r="815" spans="1:18" ht="28.5" customHeight="1" x14ac:dyDescent="0.25">
      <c r="A815" s="4">
        <v>4.7200817684713998</v>
      </c>
      <c r="B815" s="4">
        <v>-74.045576517538294</v>
      </c>
      <c r="C815" s="5">
        <v>41</v>
      </c>
      <c r="D815" s="5">
        <v>40</v>
      </c>
      <c r="E815" s="9" t="s">
        <v>13</v>
      </c>
      <c r="F815" s="10" t="s">
        <v>1545</v>
      </c>
      <c r="G815" s="3" t="s">
        <v>1546</v>
      </c>
      <c r="H815" s="11">
        <v>2009</v>
      </c>
      <c r="I815" s="11">
        <v>2</v>
      </c>
      <c r="J815" s="11" t="s">
        <v>16</v>
      </c>
      <c r="K815" s="11"/>
      <c r="L815" s="11"/>
      <c r="M815" s="12">
        <v>295</v>
      </c>
      <c r="N815" s="5">
        <v>0</v>
      </c>
      <c r="O815" s="5">
        <v>0</v>
      </c>
      <c r="P815" s="5">
        <v>0</v>
      </c>
      <c r="Q815" s="5" t="s">
        <v>23</v>
      </c>
      <c r="R815" s="5">
        <v>5.6208838194211914E-2</v>
      </c>
    </row>
    <row r="816" spans="1:18" ht="28.5" customHeight="1" x14ac:dyDescent="0.25">
      <c r="A816" s="4">
        <v>4.6043839999999996</v>
      </c>
      <c r="B816" s="4">
        <v>-74.101761999999994</v>
      </c>
      <c r="C816" s="5">
        <v>28</v>
      </c>
      <c r="D816" s="5">
        <v>34</v>
      </c>
      <c r="E816" s="3" t="s">
        <v>24</v>
      </c>
      <c r="F816" s="10" t="s">
        <v>1547</v>
      </c>
      <c r="G816" s="3" t="s">
        <v>1548</v>
      </c>
      <c r="H816" s="18">
        <v>2009</v>
      </c>
      <c r="I816" s="11">
        <v>7</v>
      </c>
      <c r="J816" s="11" t="s">
        <v>16</v>
      </c>
      <c r="K816" s="11"/>
      <c r="L816" s="11"/>
      <c r="M816" s="11">
        <v>720</v>
      </c>
      <c r="N816" s="5">
        <v>0</v>
      </c>
      <c r="O816" s="5">
        <v>0</v>
      </c>
      <c r="P816" s="5">
        <v>0</v>
      </c>
      <c r="Q816" s="5" t="s">
        <v>23</v>
      </c>
      <c r="R816" s="5">
        <v>5.6208838194211914E-2</v>
      </c>
    </row>
    <row r="817" spans="1:18" ht="28.5" customHeight="1" x14ac:dyDescent="0.25">
      <c r="A817" s="4">
        <v>4.6101295403062901</v>
      </c>
      <c r="B817" s="4">
        <v>-74.097386825986902</v>
      </c>
      <c r="C817" s="5">
        <v>29</v>
      </c>
      <c r="D817" s="5">
        <v>34</v>
      </c>
      <c r="E817" s="3" t="s">
        <v>24</v>
      </c>
      <c r="F817" s="10" t="s">
        <v>1549</v>
      </c>
      <c r="G817" s="3" t="s">
        <v>1550</v>
      </c>
      <c r="H817" s="11">
        <v>2010</v>
      </c>
      <c r="I817" s="11">
        <v>0</v>
      </c>
      <c r="J817" s="11" t="s">
        <v>151</v>
      </c>
      <c r="K817" s="11"/>
      <c r="L817" s="11"/>
      <c r="M817" s="11">
        <v>0</v>
      </c>
      <c r="N817" s="5">
        <v>0</v>
      </c>
      <c r="O817" s="5">
        <v>0</v>
      </c>
      <c r="P817" s="5">
        <v>0</v>
      </c>
      <c r="Q817" s="5" t="s">
        <v>152</v>
      </c>
      <c r="R817" s="5">
        <v>5.6208838194211914E-2</v>
      </c>
    </row>
    <row r="818" spans="1:18" ht="28.5" customHeight="1" x14ac:dyDescent="0.25">
      <c r="A818" s="4">
        <v>4.6916118815867298</v>
      </c>
      <c r="B818" s="4">
        <v>-74.099237690552002</v>
      </c>
      <c r="C818" s="5">
        <v>38</v>
      </c>
      <c r="D818" s="5">
        <v>34</v>
      </c>
      <c r="E818" s="3" t="s">
        <v>24</v>
      </c>
      <c r="F818" s="6" t="s">
        <v>1551</v>
      </c>
      <c r="G818" s="3" t="s">
        <v>1552</v>
      </c>
      <c r="H818" s="3">
        <v>2011</v>
      </c>
      <c r="I818" s="3">
        <v>6</v>
      </c>
      <c r="J818" s="5" t="s">
        <v>16</v>
      </c>
      <c r="K818" s="3">
        <v>20</v>
      </c>
      <c r="L818" s="3">
        <v>10</v>
      </c>
      <c r="M818" s="3">
        <f>K818*L818</f>
        <v>200</v>
      </c>
      <c r="N818" s="5">
        <v>0</v>
      </c>
      <c r="O818" s="5">
        <v>0</v>
      </c>
      <c r="P818" s="5">
        <v>0</v>
      </c>
      <c r="Q818" s="5" t="s">
        <v>23</v>
      </c>
      <c r="R818" s="5">
        <v>5.6208838194211914E-2</v>
      </c>
    </row>
    <row r="819" spans="1:18" ht="28.5" customHeight="1" x14ac:dyDescent="0.25">
      <c r="A819" s="4">
        <v>4.724941666666667</v>
      </c>
      <c r="B819" s="4">
        <v>-74.091144444444438</v>
      </c>
      <c r="C819" s="5">
        <v>42</v>
      </c>
      <c r="D819" s="5">
        <v>35</v>
      </c>
      <c r="E819" s="3" t="s">
        <v>24</v>
      </c>
      <c r="F819" s="6" t="s">
        <v>1553</v>
      </c>
      <c r="G819" s="3" t="s">
        <v>1554</v>
      </c>
      <c r="H819" s="3">
        <v>2011</v>
      </c>
      <c r="I819" s="3">
        <v>2</v>
      </c>
      <c r="J819" s="5" t="s">
        <v>16</v>
      </c>
      <c r="K819" s="3">
        <v>12</v>
      </c>
      <c r="L819" s="3">
        <v>12</v>
      </c>
      <c r="M819" s="3">
        <f>K819*L819</f>
        <v>144</v>
      </c>
      <c r="N819" s="5">
        <v>0</v>
      </c>
      <c r="O819" s="5">
        <v>0</v>
      </c>
      <c r="P819" s="5">
        <f>0.738210935315612*M819</f>
        <v>106.30237468544813</v>
      </c>
      <c r="Q819" s="5" t="s">
        <v>17</v>
      </c>
      <c r="R819" s="5">
        <v>5.6208838194211914E-2</v>
      </c>
    </row>
    <row r="820" spans="1:18" ht="28.5" customHeight="1" x14ac:dyDescent="0.25">
      <c r="A820" s="4">
        <v>4.5837849482098898</v>
      </c>
      <c r="B820" s="4">
        <v>-74.1242855058576</v>
      </c>
      <c r="C820" s="5">
        <v>26</v>
      </c>
      <c r="D820" s="5">
        <v>31</v>
      </c>
      <c r="E820" s="3" t="s">
        <v>24</v>
      </c>
      <c r="F820" s="6" t="s">
        <v>1555</v>
      </c>
      <c r="G820" s="3" t="s">
        <v>1556</v>
      </c>
      <c r="H820" s="16">
        <v>2011</v>
      </c>
      <c r="I820" s="3">
        <v>7</v>
      </c>
      <c r="J820" s="5" t="s">
        <v>16</v>
      </c>
      <c r="K820" s="3">
        <v>20</v>
      </c>
      <c r="L820" s="3">
        <v>30</v>
      </c>
      <c r="M820" s="3">
        <f>K820*L820</f>
        <v>600</v>
      </c>
      <c r="N820" s="5">
        <v>0</v>
      </c>
      <c r="O820" s="5">
        <v>0</v>
      </c>
      <c r="P820" s="5">
        <f>0.738210935315612*M820</f>
        <v>442.92656118936719</v>
      </c>
      <c r="Q820" s="5" t="s">
        <v>17</v>
      </c>
      <c r="R820" s="5">
        <v>5.6208838194211914E-2</v>
      </c>
    </row>
    <row r="821" spans="1:18" ht="28.5" customHeight="1" x14ac:dyDescent="0.25">
      <c r="A821" s="4">
        <v>4.7106079999999997</v>
      </c>
      <c r="B821" s="4">
        <v>-74.139681999999993</v>
      </c>
      <c r="C821" s="5">
        <v>40</v>
      </c>
      <c r="D821" s="5">
        <v>29</v>
      </c>
      <c r="E821" s="3" t="s">
        <v>24</v>
      </c>
      <c r="F821" s="6" t="s">
        <v>97</v>
      </c>
      <c r="G821" s="3" t="s">
        <v>98</v>
      </c>
      <c r="H821" s="3">
        <v>2011</v>
      </c>
      <c r="I821" s="3">
        <v>7</v>
      </c>
      <c r="J821" s="5" t="s">
        <v>16</v>
      </c>
      <c r="K821" s="3">
        <v>20</v>
      </c>
      <c r="L821" s="3">
        <v>25</v>
      </c>
      <c r="M821" s="3">
        <f>K821*L821</f>
        <v>500</v>
      </c>
      <c r="N821" s="5">
        <f>0.565555287076649*M821</f>
        <v>282.77764353832453</v>
      </c>
      <c r="O821" s="5">
        <v>0</v>
      </c>
      <c r="P821" s="5">
        <v>0</v>
      </c>
      <c r="Q821" s="5" t="s">
        <v>10</v>
      </c>
      <c r="R821" s="5">
        <v>5.6208838194211914E-2</v>
      </c>
    </row>
    <row r="822" spans="1:18" ht="28.5" customHeight="1" x14ac:dyDescent="0.25">
      <c r="A822" s="4">
        <v>4.6227750000000007</v>
      </c>
      <c r="B822" s="4">
        <v>-74.117077777777766</v>
      </c>
      <c r="C822" s="5">
        <v>30</v>
      </c>
      <c r="D822" s="5">
        <v>32</v>
      </c>
      <c r="E822" s="3" t="s">
        <v>13</v>
      </c>
      <c r="F822" s="6" t="s">
        <v>1587</v>
      </c>
      <c r="G822" s="3" t="s">
        <v>1588</v>
      </c>
      <c r="H822" s="3">
        <v>2011</v>
      </c>
      <c r="I822" s="3">
        <v>7</v>
      </c>
      <c r="J822" s="5" t="s">
        <v>16</v>
      </c>
      <c r="K822" s="3">
        <v>25</v>
      </c>
      <c r="L822" s="3">
        <v>60</v>
      </c>
      <c r="M822" s="3">
        <f>K822*L822</f>
        <v>1500</v>
      </c>
      <c r="N822" s="5">
        <v>0</v>
      </c>
      <c r="O822" s="5">
        <f>0.392899638837687*M822</f>
        <v>589.34945825653051</v>
      </c>
      <c r="P822" s="5">
        <v>0</v>
      </c>
      <c r="Q822" s="5" t="s">
        <v>282</v>
      </c>
      <c r="R822" s="5">
        <v>5.6208838194211914E-2</v>
      </c>
    </row>
    <row r="823" spans="1:18" ht="28.5" customHeight="1" x14ac:dyDescent="0.25">
      <c r="A823" s="4">
        <v>4.7161638888888895</v>
      </c>
      <c r="B823" s="4">
        <v>-74.022077777777781</v>
      </c>
      <c r="C823" s="5">
        <v>41</v>
      </c>
      <c r="D823" s="5">
        <v>43</v>
      </c>
      <c r="E823" s="3" t="s">
        <v>24</v>
      </c>
      <c r="F823" s="10" t="s">
        <v>1557</v>
      </c>
      <c r="G823" s="3" t="s">
        <v>1558</v>
      </c>
      <c r="H823" s="3">
        <v>2009</v>
      </c>
      <c r="I823" s="11">
        <v>7</v>
      </c>
      <c r="J823" s="11" t="s">
        <v>16</v>
      </c>
      <c r="K823" s="11"/>
      <c r="L823" s="11"/>
      <c r="M823" s="11">
        <v>240</v>
      </c>
      <c r="N823" s="5">
        <v>0</v>
      </c>
      <c r="O823" s="5">
        <v>0</v>
      </c>
      <c r="P823" s="5">
        <v>0</v>
      </c>
      <c r="Q823" s="5" t="s">
        <v>23</v>
      </c>
      <c r="R823" s="5">
        <v>5.6208838194211914E-2</v>
      </c>
    </row>
    <row r="824" spans="1:18" ht="28.5" customHeight="1" x14ac:dyDescent="0.25">
      <c r="A824" s="4">
        <v>4.5508841291396998</v>
      </c>
      <c r="B824" s="4">
        <v>-74.099579135986303</v>
      </c>
      <c r="C824" s="5">
        <v>22</v>
      </c>
      <c r="D824" s="5">
        <v>34</v>
      </c>
      <c r="E824" s="3" t="s">
        <v>24</v>
      </c>
      <c r="F824" s="10" t="s">
        <v>1559</v>
      </c>
      <c r="G824" s="3" t="s">
        <v>1560</v>
      </c>
      <c r="H824" s="11">
        <v>2009</v>
      </c>
      <c r="I824" s="11">
        <v>7</v>
      </c>
      <c r="J824" s="11" t="s">
        <v>16</v>
      </c>
      <c r="K824" s="11"/>
      <c r="L824" s="11"/>
      <c r="M824" s="11">
        <f>25*(90/7)</f>
        <v>321.42857142857144</v>
      </c>
      <c r="N824" s="5">
        <v>0</v>
      </c>
      <c r="O824" s="5">
        <v>0</v>
      </c>
      <c r="P824" s="5">
        <v>0</v>
      </c>
      <c r="Q824" s="5" t="s">
        <v>23</v>
      </c>
      <c r="R824" s="5">
        <v>5.6208838194211914E-2</v>
      </c>
    </row>
    <row r="825" spans="1:18" ht="28.5" customHeight="1" x14ac:dyDescent="0.25">
      <c r="A825" s="4">
        <v>4.6065395434330103</v>
      </c>
      <c r="B825" s="4">
        <v>-74.132357876214598</v>
      </c>
      <c r="C825" s="5">
        <v>28</v>
      </c>
      <c r="D825" s="5">
        <v>30</v>
      </c>
      <c r="E825" s="3" t="s">
        <v>24</v>
      </c>
      <c r="F825" s="10" t="s">
        <v>1561</v>
      </c>
      <c r="G825" s="3" t="s">
        <v>1562</v>
      </c>
      <c r="H825" s="11">
        <v>2010</v>
      </c>
      <c r="I825" s="11">
        <v>7</v>
      </c>
      <c r="J825" s="11" t="s">
        <v>16</v>
      </c>
      <c r="K825" s="11"/>
      <c r="L825" s="11"/>
      <c r="M825" s="12">
        <v>728.72969187679973</v>
      </c>
      <c r="N825" s="5">
        <v>0</v>
      </c>
      <c r="O825" s="5">
        <v>0</v>
      </c>
      <c r="P825" s="5">
        <v>0</v>
      </c>
      <c r="Q825" s="5" t="s">
        <v>23</v>
      </c>
      <c r="R825" s="5">
        <v>5.6208838194211914E-2</v>
      </c>
    </row>
    <row r="826" spans="1:18" ht="28.5" customHeight="1" x14ac:dyDescent="0.25">
      <c r="A826" s="4">
        <v>4.714377777777778</v>
      </c>
      <c r="B826" s="4">
        <v>-74.058663888888887</v>
      </c>
      <c r="C826" s="5">
        <v>40</v>
      </c>
      <c r="D826" s="5">
        <v>38</v>
      </c>
      <c r="E826" s="3" t="s">
        <v>13</v>
      </c>
      <c r="F826" s="6" t="s">
        <v>1593</v>
      </c>
      <c r="G826" s="3" t="s">
        <v>1594</v>
      </c>
      <c r="H826" s="3">
        <v>2011</v>
      </c>
      <c r="I826" s="3">
        <v>6</v>
      </c>
      <c r="J826" s="5" t="s">
        <v>16</v>
      </c>
      <c r="K826" s="3">
        <v>12</v>
      </c>
      <c r="L826" s="3">
        <v>5</v>
      </c>
      <c r="M826" s="3">
        <f>K826*L826</f>
        <v>60</v>
      </c>
      <c r="N826" s="5">
        <v>0</v>
      </c>
      <c r="O826" s="5">
        <f>0.392899638837687*M826</f>
        <v>23.573978330261223</v>
      </c>
      <c r="P826" s="5">
        <v>0</v>
      </c>
      <c r="Q826" s="5" t="s">
        <v>282</v>
      </c>
      <c r="R826" s="5">
        <v>5.6208838194211914E-2</v>
      </c>
    </row>
    <row r="827" spans="1:18" ht="28.5" customHeight="1" x14ac:dyDescent="0.25">
      <c r="A827" s="4">
        <v>4.6324472222222228</v>
      </c>
      <c r="B827" s="4">
        <v>-74.063161111111114</v>
      </c>
      <c r="C827" s="5">
        <v>31</v>
      </c>
      <c r="D827" s="5">
        <v>38</v>
      </c>
      <c r="E827" s="3" t="s">
        <v>24</v>
      </c>
      <c r="F827" s="10" t="s">
        <v>1563</v>
      </c>
      <c r="G827" s="3" t="s">
        <v>1564</v>
      </c>
      <c r="H827" s="3">
        <v>2009</v>
      </c>
      <c r="I827" s="11">
        <v>2</v>
      </c>
      <c r="J827" s="11" t="s">
        <v>151</v>
      </c>
      <c r="K827" s="11"/>
      <c r="L827" s="11"/>
      <c r="M827" s="11">
        <v>160</v>
      </c>
      <c r="N827" s="5">
        <v>0</v>
      </c>
      <c r="O827" s="5">
        <v>0</v>
      </c>
      <c r="P827" s="5">
        <v>0</v>
      </c>
      <c r="Q827" s="5" t="s">
        <v>152</v>
      </c>
      <c r="R827" s="5">
        <v>5.6208838194211914E-2</v>
      </c>
    </row>
    <row r="828" spans="1:18" ht="28.5" customHeight="1" x14ac:dyDescent="0.25">
      <c r="A828" s="4">
        <v>4.5833089999999999</v>
      </c>
      <c r="B828" s="4">
        <v>-74.101134000000002</v>
      </c>
      <c r="C828" s="5">
        <v>26</v>
      </c>
      <c r="D828" s="5">
        <v>34</v>
      </c>
      <c r="E828" s="9" t="s">
        <v>13</v>
      </c>
      <c r="F828" s="6" t="s">
        <v>1637</v>
      </c>
      <c r="G828" s="3" t="s">
        <v>1565</v>
      </c>
      <c r="H828" s="16">
        <v>2011</v>
      </c>
      <c r="I828" s="3">
        <v>7</v>
      </c>
      <c r="J828" s="5" t="s">
        <v>16</v>
      </c>
      <c r="K828" s="3">
        <v>22</v>
      </c>
      <c r="L828" s="3">
        <v>2</v>
      </c>
      <c r="M828" s="3">
        <f>K828*L828</f>
        <v>44</v>
      </c>
      <c r="N828" s="5">
        <v>0</v>
      </c>
      <c r="O828" s="5">
        <v>0</v>
      </c>
      <c r="P828" s="5">
        <v>0</v>
      </c>
      <c r="Q828" s="5" t="s">
        <v>23</v>
      </c>
      <c r="R828" s="5">
        <v>5.6208838194211914E-2</v>
      </c>
    </row>
    <row r="829" spans="1:18" ht="28.5" customHeight="1" x14ac:dyDescent="0.25">
      <c r="A829" s="4">
        <v>4.6073912219069397</v>
      </c>
      <c r="B829" s="4">
        <v>-74.092428837454705</v>
      </c>
      <c r="C829" s="5">
        <v>28</v>
      </c>
      <c r="D829" s="5">
        <v>35</v>
      </c>
      <c r="E829" s="14" t="s">
        <v>24</v>
      </c>
      <c r="F829" s="10" t="s">
        <v>1566</v>
      </c>
      <c r="G829" s="3" t="s">
        <v>1567</v>
      </c>
      <c r="H829" s="11">
        <v>2009</v>
      </c>
      <c r="I829" s="11">
        <v>7</v>
      </c>
      <c r="J829" s="11" t="s">
        <v>16</v>
      </c>
      <c r="K829" s="11"/>
      <c r="L829" s="11"/>
      <c r="M829" s="11">
        <v>375</v>
      </c>
      <c r="N829" s="5">
        <v>0</v>
      </c>
      <c r="O829" s="5">
        <v>0</v>
      </c>
      <c r="P829" s="5">
        <v>0</v>
      </c>
      <c r="Q829" s="5" t="s">
        <v>23</v>
      </c>
      <c r="R829" s="5">
        <v>5.6208838194211914E-2</v>
      </c>
    </row>
    <row r="830" spans="1:18" ht="28.5" customHeight="1" x14ac:dyDescent="0.25">
      <c r="A830" s="4">
        <v>4.6950667835339601</v>
      </c>
      <c r="B830" s="4">
        <v>-74.121898302870406</v>
      </c>
      <c r="C830" s="5">
        <v>38</v>
      </c>
      <c r="D830" s="5">
        <v>31</v>
      </c>
      <c r="E830" s="3" t="s">
        <v>24</v>
      </c>
      <c r="F830" s="10" t="s">
        <v>1568</v>
      </c>
      <c r="G830" s="3" t="s">
        <v>1569</v>
      </c>
      <c r="H830" s="3">
        <v>2010</v>
      </c>
      <c r="I830" s="11">
        <v>7</v>
      </c>
      <c r="J830" s="11" t="s">
        <v>16</v>
      </c>
      <c r="K830" s="11"/>
      <c r="L830" s="11"/>
      <c r="M830" s="12">
        <v>728.72969187679973</v>
      </c>
      <c r="N830" s="5">
        <v>0</v>
      </c>
      <c r="O830" s="5">
        <v>0</v>
      </c>
      <c r="P830" s="5">
        <v>0</v>
      </c>
      <c r="Q830" s="5" t="s">
        <v>23</v>
      </c>
      <c r="R830" s="5">
        <v>5.6208838194211914E-2</v>
      </c>
    </row>
    <row r="831" spans="1:18" ht="28.5" customHeight="1" x14ac:dyDescent="0.25">
      <c r="A831" s="4">
        <v>4.5563333333333329</v>
      </c>
      <c r="B831" s="4">
        <v>-74.121327777777765</v>
      </c>
      <c r="C831" s="5">
        <v>23</v>
      </c>
      <c r="D831" s="5">
        <v>32</v>
      </c>
      <c r="E831" s="3" t="s">
        <v>24</v>
      </c>
      <c r="F831" s="10" t="s">
        <v>1570</v>
      </c>
      <c r="G831" s="3" t="s">
        <v>1571</v>
      </c>
      <c r="H831" s="11">
        <v>2009</v>
      </c>
      <c r="I831" s="11">
        <v>7</v>
      </c>
      <c r="J831" s="11" t="s">
        <v>16</v>
      </c>
      <c r="K831" s="11"/>
      <c r="L831" s="11"/>
      <c r="M831" s="12">
        <v>728.72969187679973</v>
      </c>
      <c r="N831" s="5">
        <v>0</v>
      </c>
      <c r="O831" s="5">
        <v>0</v>
      </c>
      <c r="P831" s="5">
        <v>0</v>
      </c>
      <c r="Q831" s="5" t="s">
        <v>23</v>
      </c>
      <c r="R831" s="5">
        <v>5.6208838194211914E-2</v>
      </c>
    </row>
    <row r="832" spans="1:18" ht="28.5" customHeight="1" x14ac:dyDescent="0.25">
      <c r="A832" s="4">
        <v>4.6962462064695902</v>
      </c>
      <c r="B832" s="4">
        <v>-74.109519815735695</v>
      </c>
      <c r="C832" s="5">
        <v>38</v>
      </c>
      <c r="D832" s="5">
        <v>33</v>
      </c>
      <c r="E832" s="9" t="s">
        <v>13</v>
      </c>
      <c r="F832" s="10" t="s">
        <v>1572</v>
      </c>
      <c r="G832" s="3" t="s">
        <v>1573</v>
      </c>
      <c r="H832" s="3">
        <v>2011</v>
      </c>
      <c r="I832" s="11">
        <v>7</v>
      </c>
      <c r="J832" s="11" t="s">
        <v>16</v>
      </c>
      <c r="K832" s="11"/>
      <c r="L832" s="11"/>
      <c r="M832" s="12">
        <v>728.72969187679973</v>
      </c>
      <c r="N832" s="5">
        <v>0</v>
      </c>
      <c r="O832" s="5">
        <v>0</v>
      </c>
      <c r="P832" s="5">
        <v>0</v>
      </c>
      <c r="Q832" s="5" t="s">
        <v>23</v>
      </c>
      <c r="R832" s="5">
        <v>5.6208838194211914E-2</v>
      </c>
    </row>
    <row r="833" spans="1:18" ht="28.5" customHeight="1" x14ac:dyDescent="0.25">
      <c r="A833" s="4">
        <v>4.7124170000000003</v>
      </c>
      <c r="B833" s="4">
        <v>-74.125694999999993</v>
      </c>
      <c r="C833" s="5">
        <v>40</v>
      </c>
      <c r="D833" s="5">
        <v>31</v>
      </c>
      <c r="E833" s="9" t="s">
        <v>13</v>
      </c>
      <c r="F833" s="10" t="s">
        <v>1574</v>
      </c>
      <c r="G833" s="3" t="s">
        <v>1575</v>
      </c>
      <c r="H833" s="11">
        <v>2008</v>
      </c>
      <c r="I833" s="38">
        <v>7</v>
      </c>
      <c r="J833" s="11" t="s">
        <v>27</v>
      </c>
      <c r="K833" s="11"/>
      <c r="L833" s="11"/>
      <c r="M833" s="11">
        <f>10*30</f>
        <v>300</v>
      </c>
      <c r="N833" s="5">
        <v>0</v>
      </c>
      <c r="O833" s="5">
        <v>0</v>
      </c>
      <c r="P833" s="5">
        <v>0</v>
      </c>
      <c r="Q833" s="5" t="s">
        <v>28</v>
      </c>
      <c r="R833" s="5">
        <v>5.6208838194211914E-2</v>
      </c>
    </row>
    <row r="834" spans="1:18" ht="28.5" customHeight="1" x14ac:dyDescent="0.25">
      <c r="A834" s="4">
        <v>4.7170333333333332</v>
      </c>
      <c r="B834" s="4">
        <v>-74.033908333333329</v>
      </c>
      <c r="C834" s="5">
        <v>41</v>
      </c>
      <c r="D834" s="5">
        <v>41</v>
      </c>
      <c r="E834" s="9" t="s">
        <v>20</v>
      </c>
      <c r="F834" s="6" t="s">
        <v>21</v>
      </c>
      <c r="G834" s="3" t="s">
        <v>1576</v>
      </c>
      <c r="H834" s="3">
        <v>2011</v>
      </c>
      <c r="I834" s="3">
        <v>5</v>
      </c>
      <c r="J834" s="5" t="s">
        <v>16</v>
      </c>
      <c r="K834" s="3">
        <v>20</v>
      </c>
      <c r="L834" s="3">
        <v>1</v>
      </c>
      <c r="M834" s="3">
        <f>K834*L834</f>
        <v>20</v>
      </c>
      <c r="N834" s="5">
        <v>0</v>
      </c>
      <c r="O834" s="5">
        <v>0</v>
      </c>
      <c r="P834" s="5">
        <v>0</v>
      </c>
      <c r="Q834" s="5" t="s">
        <v>23</v>
      </c>
      <c r="R834" s="5">
        <v>5.6208838194211914E-2</v>
      </c>
    </row>
    <row r="835" spans="1:18" ht="28.5" customHeight="1" x14ac:dyDescent="0.25">
      <c r="A835" s="4">
        <v>4.7328416666666664</v>
      </c>
      <c r="B835" s="4">
        <v>-74.04450277777778</v>
      </c>
      <c r="C835" s="5">
        <v>42</v>
      </c>
      <c r="D835" s="5">
        <v>40</v>
      </c>
      <c r="E835" s="9" t="s">
        <v>13</v>
      </c>
      <c r="F835" s="6" t="s">
        <v>1577</v>
      </c>
      <c r="G835" s="3" t="s">
        <v>1578</v>
      </c>
      <c r="H835" s="11">
        <v>2011</v>
      </c>
      <c r="I835" s="3">
        <v>7</v>
      </c>
      <c r="J835" s="5" t="s">
        <v>16</v>
      </c>
      <c r="K835" s="3">
        <v>20</v>
      </c>
      <c r="L835" s="3">
        <v>20</v>
      </c>
      <c r="M835" s="3">
        <f>K835*L835</f>
        <v>400</v>
      </c>
      <c r="N835" s="5">
        <v>0</v>
      </c>
      <c r="O835" s="5">
        <v>0</v>
      </c>
      <c r="P835" s="5">
        <f>0.738210935315612*M835</f>
        <v>295.28437412624481</v>
      </c>
      <c r="Q835" s="5" t="s">
        <v>17</v>
      </c>
      <c r="R835" s="5">
        <v>5.6208838194211914E-2</v>
      </c>
    </row>
    <row r="836" spans="1:18" ht="28.5" customHeight="1" x14ac:dyDescent="0.25">
      <c r="A836" s="4">
        <v>4.7235777777777779</v>
      </c>
      <c r="B836" s="4">
        <v>-74.045952777777771</v>
      </c>
      <c r="C836" s="5">
        <v>41</v>
      </c>
      <c r="D836" s="5">
        <v>40</v>
      </c>
      <c r="E836" s="3" t="s">
        <v>13</v>
      </c>
      <c r="F836" s="6" t="s">
        <v>113</v>
      </c>
      <c r="G836" s="3" t="s">
        <v>114</v>
      </c>
      <c r="H836" s="3">
        <v>2011</v>
      </c>
      <c r="I836" s="3">
        <v>7</v>
      </c>
      <c r="J836" s="5" t="s">
        <v>16</v>
      </c>
      <c r="K836" s="3">
        <v>20</v>
      </c>
      <c r="L836" s="3">
        <v>20</v>
      </c>
      <c r="M836" s="3">
        <f>K836*L836</f>
        <v>400</v>
      </c>
      <c r="N836" s="5">
        <f>0.565555287076649*M836</f>
        <v>226.22211483065962</v>
      </c>
      <c r="O836" s="5">
        <v>0</v>
      </c>
      <c r="P836" s="5">
        <v>0</v>
      </c>
      <c r="Q836" s="5" t="s">
        <v>10</v>
      </c>
      <c r="R836" s="5">
        <v>5.6208838194211914E-2</v>
      </c>
    </row>
    <row r="837" spans="1:18" ht="28.5" customHeight="1" x14ac:dyDescent="0.25">
      <c r="A837" s="4">
        <v>4.6276400000000004</v>
      </c>
      <c r="B837" s="4">
        <v>-74.101118</v>
      </c>
      <c r="C837" s="5">
        <v>31</v>
      </c>
      <c r="D837" s="5">
        <v>34</v>
      </c>
      <c r="E837" s="3" t="s">
        <v>13</v>
      </c>
      <c r="F837" s="10" t="s">
        <v>1579</v>
      </c>
      <c r="G837" s="3" t="s">
        <v>1580</v>
      </c>
      <c r="H837" s="11">
        <v>2010</v>
      </c>
      <c r="I837" s="11">
        <v>7</v>
      </c>
      <c r="J837" s="11" t="s">
        <v>16</v>
      </c>
      <c r="K837" s="11"/>
      <c r="L837" s="11"/>
      <c r="M837" s="11">
        <v>260</v>
      </c>
      <c r="N837" s="5">
        <v>0</v>
      </c>
      <c r="O837" s="5">
        <v>0</v>
      </c>
      <c r="P837" s="5">
        <v>0</v>
      </c>
      <c r="Q837" s="5" t="s">
        <v>23</v>
      </c>
      <c r="R837" s="5">
        <v>5.6208838194211914E-2</v>
      </c>
    </row>
    <row r="838" spans="1:18" ht="28.5" customHeight="1" x14ac:dyDescent="0.25">
      <c r="A838" s="4">
        <v>4.7155906009129298</v>
      </c>
      <c r="B838" s="4">
        <v>-74.116737604193204</v>
      </c>
      <c r="C838" s="5">
        <v>41</v>
      </c>
      <c r="D838" s="5">
        <v>32</v>
      </c>
      <c r="E838" s="3" t="s">
        <v>24</v>
      </c>
      <c r="F838" s="6" t="s">
        <v>1581</v>
      </c>
      <c r="G838" s="3" t="s">
        <v>1582</v>
      </c>
      <c r="H838" s="3">
        <v>2011</v>
      </c>
      <c r="I838" s="3">
        <v>7</v>
      </c>
      <c r="J838" s="5" t="s">
        <v>151</v>
      </c>
      <c r="K838" s="3">
        <v>1000</v>
      </c>
      <c r="L838" s="3">
        <v>1</v>
      </c>
      <c r="M838" s="3">
        <f>K838*L838</f>
        <v>1000</v>
      </c>
      <c r="N838" s="5">
        <v>0</v>
      </c>
      <c r="O838" s="5">
        <v>0</v>
      </c>
      <c r="P838" s="5">
        <v>0</v>
      </c>
      <c r="Q838" s="5" t="s">
        <v>152</v>
      </c>
      <c r="R838" s="5">
        <v>5.6208838194211914E-2</v>
      </c>
    </row>
    <row r="839" spans="1:18" ht="28.5" customHeight="1" x14ac:dyDescent="0.25">
      <c r="A839" s="4">
        <v>4.6039830000000004</v>
      </c>
      <c r="B839" s="4">
        <v>-74.123807999999997</v>
      </c>
      <c r="C839" s="5">
        <v>28</v>
      </c>
      <c r="D839" s="5">
        <v>31</v>
      </c>
      <c r="E839" s="3" t="s">
        <v>24</v>
      </c>
      <c r="F839" s="10" t="s">
        <v>1583</v>
      </c>
      <c r="G839" s="3" t="s">
        <v>1584</v>
      </c>
      <c r="H839" s="18">
        <v>2012</v>
      </c>
      <c r="I839" s="11">
        <v>7</v>
      </c>
      <c r="J839" s="11" t="s">
        <v>27</v>
      </c>
      <c r="K839" s="8"/>
      <c r="L839" s="8"/>
      <c r="M839" s="12">
        <v>1596.3194444444443</v>
      </c>
      <c r="N839" s="5">
        <v>0</v>
      </c>
      <c r="O839" s="5">
        <v>0</v>
      </c>
      <c r="P839" s="5">
        <v>0</v>
      </c>
      <c r="Q839" s="5" t="s">
        <v>28</v>
      </c>
      <c r="R839" s="5">
        <v>5.6208838194211914E-2</v>
      </c>
    </row>
    <row r="840" spans="1:18" ht="28.5" customHeight="1" x14ac:dyDescent="0.25">
      <c r="A840" s="4">
        <v>4.6325727541889599</v>
      </c>
      <c r="B840" s="4">
        <v>-74.168969137630199</v>
      </c>
      <c r="C840" s="5">
        <v>31</v>
      </c>
      <c r="D840" s="5">
        <v>26</v>
      </c>
      <c r="E840" s="3" t="s">
        <v>13</v>
      </c>
      <c r="F840" s="6" t="s">
        <v>1585</v>
      </c>
      <c r="G840" s="3" t="s">
        <v>1586</v>
      </c>
      <c r="H840" s="3">
        <v>2011</v>
      </c>
      <c r="I840" s="3">
        <v>7</v>
      </c>
      <c r="J840" s="5" t="s">
        <v>16</v>
      </c>
      <c r="K840" s="3">
        <v>20</v>
      </c>
      <c r="L840" s="3">
        <v>50</v>
      </c>
      <c r="M840" s="3">
        <f>K840*L840</f>
        <v>1000</v>
      </c>
      <c r="N840" s="5">
        <v>0</v>
      </c>
      <c r="O840" s="5">
        <v>0</v>
      </c>
      <c r="P840" s="5">
        <f>0.738210935315612*M840</f>
        <v>738.21093531561201</v>
      </c>
      <c r="Q840" s="5" t="s">
        <v>17</v>
      </c>
      <c r="R840" s="5">
        <v>5.6208838194211914E-2</v>
      </c>
    </row>
    <row r="841" spans="1:18" ht="28.5" customHeight="1" x14ac:dyDescent="0.25">
      <c r="A841" s="4">
        <v>4.5659299999999998</v>
      </c>
      <c r="B841" s="4">
        <v>-74.101579999999998</v>
      </c>
      <c r="C841" s="5">
        <v>24</v>
      </c>
      <c r="D841" s="5">
        <v>34</v>
      </c>
      <c r="E841" s="9" t="s">
        <v>13</v>
      </c>
      <c r="F841" s="10" t="s">
        <v>1589</v>
      </c>
      <c r="G841" s="3" t="s">
        <v>1590</v>
      </c>
      <c r="H841" s="11">
        <v>2010</v>
      </c>
      <c r="I841" s="11">
        <v>2</v>
      </c>
      <c r="J841" s="11" t="s">
        <v>151</v>
      </c>
      <c r="K841" s="11"/>
      <c r="L841" s="11"/>
      <c r="M841" s="12">
        <v>135.55555555555554</v>
      </c>
      <c r="N841" s="5">
        <v>0</v>
      </c>
      <c r="O841" s="5">
        <v>0</v>
      </c>
      <c r="P841" s="5">
        <v>0</v>
      </c>
      <c r="Q841" s="5" t="s">
        <v>152</v>
      </c>
      <c r="R841" s="5">
        <v>5.6208838194211914E-2</v>
      </c>
    </row>
    <row r="842" spans="1:18" ht="28.5" customHeight="1" x14ac:dyDescent="0.25">
      <c r="A842" s="4">
        <v>4.7357923070772596</v>
      </c>
      <c r="B842" s="4">
        <v>-74.101561043000999</v>
      </c>
      <c r="C842" s="5">
        <v>43</v>
      </c>
      <c r="D842" s="5">
        <v>34</v>
      </c>
      <c r="E842" s="9" t="s">
        <v>13</v>
      </c>
      <c r="F842" s="6" t="s">
        <v>1591</v>
      </c>
      <c r="G842" s="3" t="s">
        <v>1592</v>
      </c>
      <c r="H842" s="3">
        <v>2013</v>
      </c>
      <c r="I842" s="3">
        <v>7</v>
      </c>
      <c r="J842" s="5" t="s">
        <v>16</v>
      </c>
      <c r="K842" s="3">
        <v>20</v>
      </c>
      <c r="L842" s="3">
        <v>20</v>
      </c>
      <c r="M842" s="3">
        <f>K842*L842</f>
        <v>400</v>
      </c>
      <c r="N842" s="5">
        <v>0</v>
      </c>
      <c r="O842" s="5">
        <v>0</v>
      </c>
      <c r="P842" s="5">
        <v>0</v>
      </c>
      <c r="Q842" s="5" t="s">
        <v>23</v>
      </c>
      <c r="R842" s="5">
        <v>5.6208838194211914E-2</v>
      </c>
    </row>
    <row r="843" spans="1:18" ht="28.5" customHeight="1" x14ac:dyDescent="0.25">
      <c r="A843" s="4">
        <v>4.6325084071409899</v>
      </c>
      <c r="B843" s="4">
        <v>-74.072032326300203</v>
      </c>
      <c r="C843" s="5">
        <v>31</v>
      </c>
      <c r="D843" s="5">
        <v>37</v>
      </c>
      <c r="E843" s="9" t="s">
        <v>13</v>
      </c>
      <c r="F843" s="10" t="s">
        <v>1638</v>
      </c>
      <c r="G843" s="3" t="s">
        <v>1595</v>
      </c>
      <c r="H843" s="3">
        <v>2006</v>
      </c>
      <c r="I843" s="11">
        <v>7</v>
      </c>
      <c r="J843" s="11" t="s">
        <v>27</v>
      </c>
      <c r="K843" s="11"/>
      <c r="L843" s="11"/>
      <c r="M843" s="12">
        <v>1596.3194444444443</v>
      </c>
      <c r="N843" s="5">
        <v>0</v>
      </c>
      <c r="O843" s="5">
        <v>0</v>
      </c>
      <c r="P843" s="5">
        <v>0</v>
      </c>
      <c r="Q843" s="5" t="s">
        <v>28</v>
      </c>
      <c r="R843" s="5">
        <v>5.6208838194211914E-2</v>
      </c>
    </row>
    <row r="844" spans="1:18" ht="28.5" customHeight="1" x14ac:dyDescent="0.25">
      <c r="A844" s="4">
        <v>4.7159540458307099</v>
      </c>
      <c r="B844" s="4">
        <v>-74.058381794939294</v>
      </c>
      <c r="C844" s="5">
        <v>41</v>
      </c>
      <c r="D844" s="5">
        <v>39</v>
      </c>
      <c r="E844" s="3" t="s">
        <v>13</v>
      </c>
      <c r="F844" s="6" t="s">
        <v>1596</v>
      </c>
      <c r="G844" s="3" t="s">
        <v>1597</v>
      </c>
      <c r="H844" s="3">
        <v>2011</v>
      </c>
      <c r="I844" s="3">
        <v>7</v>
      </c>
      <c r="J844" s="5" t="s">
        <v>16</v>
      </c>
      <c r="K844" s="3">
        <v>20</v>
      </c>
      <c r="L844" s="3">
        <v>120</v>
      </c>
      <c r="M844" s="3">
        <f>K844*L844</f>
        <v>2400</v>
      </c>
      <c r="N844" s="5">
        <v>0</v>
      </c>
      <c r="O844" s="5">
        <v>0</v>
      </c>
      <c r="P844" s="5">
        <f>0.738210935315612*M844</f>
        <v>1771.7062447574688</v>
      </c>
      <c r="Q844" s="5" t="s">
        <v>17</v>
      </c>
      <c r="R844" s="5">
        <v>5.6208838194211914E-2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2016-06-14T15:11:17Z</dcterms:created>
  <dcterms:modified xsi:type="dcterms:W3CDTF">2016-06-15T16:34:46Z</dcterms:modified>
</cp:coreProperties>
</file>