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 defaultThemeVersion="124226"/>
  <bookViews>
    <workbookView xWindow="600" yWindow="165" windowWidth="19440" windowHeight="12240"/>
  </bookViews>
  <sheets>
    <sheet name="CalculoDesagrega" sheetId="2" r:id="rId1"/>
    <sheet name="Hoja3" sheetId="3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5" i="2"/>
  <c r="CI5"/>
  <c r="CJ4"/>
  <c r="CI4"/>
  <c r="CB4"/>
  <c r="BF5" l="1"/>
  <c r="BF4"/>
  <c r="BE5"/>
  <c r="BE4"/>
  <c r="BC5" l="1"/>
  <c r="BD5" l="1"/>
  <c r="C5"/>
  <c r="BQ5"/>
  <c r="BR5"/>
  <c r="BS5"/>
  <c r="BT5"/>
  <c r="BG5" l="1"/>
  <c r="BI5"/>
  <c r="BK5"/>
  <c r="BO5"/>
  <c r="BU5"/>
  <c r="BY5"/>
  <c r="BH5"/>
  <c r="BJ5"/>
  <c r="BL5"/>
  <c r="BP5"/>
  <c r="BV5"/>
  <c r="BZ5"/>
  <c r="BM5" l="1"/>
  <c r="BW5"/>
  <c r="CA5"/>
  <c r="CC5"/>
  <c r="CE5"/>
  <c r="CG5"/>
  <c r="BN5"/>
  <c r="BX5"/>
  <c r="CB5"/>
  <c r="CD5"/>
  <c r="CF5"/>
  <c r="CH5"/>
  <c r="BD4"/>
  <c r="CL5" l="1"/>
  <c r="CK5"/>
  <c r="BC4"/>
  <c r="BG4" s="1"/>
  <c r="CH4"/>
  <c r="CG4"/>
  <c r="CF4"/>
  <c r="CE4"/>
  <c r="CD4"/>
  <c r="CC4"/>
  <c r="CA4"/>
  <c r="BX4"/>
  <c r="BW4"/>
  <c r="BN4"/>
  <c r="BM4"/>
  <c r="BT4"/>
  <c r="BS4"/>
  <c r="BR4"/>
  <c r="BQ4"/>
  <c r="C4"/>
  <c r="BY4" l="1"/>
  <c r="BU4"/>
  <c r="BO4"/>
  <c r="BL4"/>
  <c r="BK4"/>
  <c r="BJ4"/>
  <c r="BI4"/>
  <c r="BH4"/>
  <c r="CK4" l="1"/>
  <c r="BP4"/>
  <c r="BV4"/>
  <c r="BZ4"/>
  <c r="CL4" l="1"/>
</calcChain>
</file>

<file path=xl/sharedStrings.xml><?xml version="1.0" encoding="utf-8"?>
<sst xmlns="http://schemas.openxmlformats.org/spreadsheetml/2006/main" count="126" uniqueCount="35">
  <si>
    <t>AUT</t>
  </si>
  <si>
    <t>MIB</t>
  </si>
  <si>
    <t>BT</t>
  </si>
  <si>
    <t>BUS</t>
  </si>
  <si>
    <t>AL</t>
  </si>
  <si>
    <t>AT</t>
  </si>
  <si>
    <t>BA</t>
  </si>
  <si>
    <t>ESP</t>
  </si>
  <si>
    <t>INT</t>
  </si>
  <si>
    <t>C2P</t>
  </si>
  <si>
    <t>C2G</t>
  </si>
  <si>
    <t>C3C4</t>
  </si>
  <si>
    <t>C5E</t>
  </si>
  <si>
    <t>SC5E</t>
  </si>
  <si>
    <t>MOTO</t>
  </si>
  <si>
    <t>TOTAL</t>
  </si>
  <si>
    <t>Celda</t>
  </si>
  <si>
    <t>Flujo Total</t>
  </si>
  <si>
    <t>FE (g/km-veh)</t>
  </si>
  <si>
    <t>L (km)</t>
  </si>
  <si>
    <t>F (veh/h)</t>
  </si>
  <si>
    <t>Valor</t>
  </si>
  <si>
    <t>Incertidumbre</t>
  </si>
  <si>
    <t>IDEstacion</t>
  </si>
  <si>
    <t>Arterial</t>
  </si>
  <si>
    <t>Intermedia</t>
  </si>
  <si>
    <t>LocalResidencial</t>
  </si>
  <si>
    <t>Local</t>
  </si>
  <si>
    <t>Rural</t>
  </si>
  <si>
    <t>Transmilenio</t>
  </si>
  <si>
    <t>E (g/h)</t>
  </si>
  <si>
    <t>Suma pesada 1</t>
  </si>
  <si>
    <t>Suma pesada 2</t>
  </si>
  <si>
    <t>ksec</t>
  </si>
  <si>
    <t>ksecf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</si>
</sst>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/>
    <xf numFmtId="1" fontId="0" fillId="0" borderId="7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L6"/>
  <sheetViews>
    <sheetView tabSelected="1" topLeftCell="BX1" zoomScale="130" zoomScaleNormal="130" zoomScalePageLayoutView="130" workbookViewId="0">
      <selection activeCell="CA12" sqref="CA12:CM14"/>
    </sheetView>
  </sheetViews>
  <sheetFormatPr baseColWidth="10" defaultRowHeight="15"/>
  <cols>
    <col min="19" max="19" width="12.85546875" bestFit="1" customWidth="1"/>
    <col min="20" max="20" width="16.140625" bestFit="1" customWidth="1"/>
    <col min="21" max="21" width="21.42578125" bestFit="1" customWidth="1"/>
    <col min="22" max="22" width="15.85546875" bestFit="1" customWidth="1"/>
    <col min="23" max="39" width="15.85546875" customWidth="1"/>
    <col min="43" max="43" width="13.140625" bestFit="1" customWidth="1"/>
    <col min="55" max="56" width="14" bestFit="1" customWidth="1"/>
    <col min="57" max="58" width="14" customWidth="1"/>
  </cols>
  <sheetData>
    <row r="1" spans="1:90">
      <c r="A1" s="21"/>
      <c r="B1" s="12"/>
      <c r="C1" s="12" t="s">
        <v>20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12" t="s">
        <v>19</v>
      </c>
      <c r="T1" s="4">
        <v>0.37</v>
      </c>
      <c r="U1" s="4">
        <v>0.22</v>
      </c>
      <c r="V1" s="4">
        <v>0.22</v>
      </c>
      <c r="W1" s="4">
        <v>0.22</v>
      </c>
      <c r="X1" s="5"/>
      <c r="Y1" s="12" t="s">
        <v>18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/>
      <c r="BC1" s="4"/>
      <c r="BD1" s="4"/>
      <c r="BE1" s="4"/>
      <c r="BF1" s="4"/>
      <c r="BG1" s="3" t="s">
        <v>30</v>
      </c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5"/>
      <c r="CK1" s="12" t="s">
        <v>30</v>
      </c>
      <c r="CL1" s="5"/>
    </row>
    <row r="2" spans="1:90">
      <c r="A2" s="22" t="s">
        <v>16</v>
      </c>
      <c r="B2" s="29" t="s">
        <v>23</v>
      </c>
      <c r="C2" s="16" t="s">
        <v>17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8" t="s">
        <v>14</v>
      </c>
      <c r="S2" s="16" t="s">
        <v>24</v>
      </c>
      <c r="T2" s="2" t="s">
        <v>25</v>
      </c>
      <c r="U2" s="2" t="s">
        <v>26</v>
      </c>
      <c r="V2" s="2" t="s">
        <v>27</v>
      </c>
      <c r="W2" s="31" t="s">
        <v>28</v>
      </c>
      <c r="X2" s="17" t="s">
        <v>29</v>
      </c>
      <c r="Y2" s="33" t="s">
        <v>0</v>
      </c>
      <c r="Z2" s="35"/>
      <c r="AA2" s="35" t="s">
        <v>1</v>
      </c>
      <c r="AB2" s="35"/>
      <c r="AC2" s="35" t="s">
        <v>2</v>
      </c>
      <c r="AD2" s="35"/>
      <c r="AE2" s="35" t="s">
        <v>3</v>
      </c>
      <c r="AF2" s="35"/>
      <c r="AG2" s="35" t="s">
        <v>4</v>
      </c>
      <c r="AH2" s="35"/>
      <c r="AI2" s="35" t="s">
        <v>5</v>
      </c>
      <c r="AJ2" s="35"/>
      <c r="AK2" s="35" t="s">
        <v>6</v>
      </c>
      <c r="AL2" s="35"/>
      <c r="AM2" s="35" t="s">
        <v>7</v>
      </c>
      <c r="AN2" s="35"/>
      <c r="AO2" s="35" t="s">
        <v>8</v>
      </c>
      <c r="AP2" s="35"/>
      <c r="AQ2" s="35" t="s">
        <v>9</v>
      </c>
      <c r="AR2" s="35"/>
      <c r="AS2" s="35" t="s">
        <v>10</v>
      </c>
      <c r="AT2" s="35"/>
      <c r="AU2" s="35" t="s">
        <v>11</v>
      </c>
      <c r="AV2" s="35"/>
      <c r="AW2" s="35" t="s">
        <v>12</v>
      </c>
      <c r="AX2" s="35"/>
      <c r="AY2" s="35" t="s">
        <v>13</v>
      </c>
      <c r="AZ2" s="35"/>
      <c r="BA2" s="35" t="s">
        <v>14</v>
      </c>
      <c r="BB2" s="34"/>
      <c r="BC2" s="24" t="s">
        <v>31</v>
      </c>
      <c r="BD2" s="27" t="s">
        <v>32</v>
      </c>
      <c r="BE2" s="32" t="s">
        <v>33</v>
      </c>
      <c r="BF2" s="28" t="s">
        <v>34</v>
      </c>
      <c r="BG2" s="33" t="s">
        <v>0</v>
      </c>
      <c r="BH2" s="35"/>
      <c r="BI2" s="35" t="s">
        <v>1</v>
      </c>
      <c r="BJ2" s="35"/>
      <c r="BK2" s="35" t="s">
        <v>2</v>
      </c>
      <c r="BL2" s="35"/>
      <c r="BM2" s="35" t="s">
        <v>3</v>
      </c>
      <c r="BN2" s="35"/>
      <c r="BO2" s="35" t="s">
        <v>4</v>
      </c>
      <c r="BP2" s="35"/>
      <c r="BQ2" s="35" t="s">
        <v>5</v>
      </c>
      <c r="BR2" s="35"/>
      <c r="BS2" s="35" t="s">
        <v>6</v>
      </c>
      <c r="BT2" s="35"/>
      <c r="BU2" s="35" t="s">
        <v>7</v>
      </c>
      <c r="BV2" s="35"/>
      <c r="BW2" s="35" t="s">
        <v>8</v>
      </c>
      <c r="BX2" s="35"/>
      <c r="BY2" s="35" t="s">
        <v>9</v>
      </c>
      <c r="BZ2" s="35"/>
      <c r="CA2" s="35" t="s">
        <v>10</v>
      </c>
      <c r="CB2" s="35"/>
      <c r="CC2" s="35" t="s">
        <v>11</v>
      </c>
      <c r="CD2" s="35"/>
      <c r="CE2" s="35" t="s">
        <v>12</v>
      </c>
      <c r="CF2" s="35"/>
      <c r="CG2" s="35" t="s">
        <v>13</v>
      </c>
      <c r="CH2" s="35"/>
      <c r="CI2" s="35" t="s">
        <v>14</v>
      </c>
      <c r="CJ2" s="34"/>
      <c r="CK2" s="33" t="s">
        <v>15</v>
      </c>
      <c r="CL2" s="34"/>
    </row>
    <row r="3" spans="1:90">
      <c r="A3" s="22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7"/>
      <c r="S3" s="16"/>
      <c r="T3" s="2"/>
      <c r="U3" s="2"/>
      <c r="V3" s="2"/>
      <c r="W3" s="2"/>
      <c r="X3" s="17"/>
      <c r="Y3" s="6" t="s">
        <v>21</v>
      </c>
      <c r="Z3" s="7" t="s">
        <v>22</v>
      </c>
      <c r="AA3" s="7" t="s">
        <v>21</v>
      </c>
      <c r="AB3" s="7" t="s">
        <v>22</v>
      </c>
      <c r="AC3" s="7" t="s">
        <v>21</v>
      </c>
      <c r="AD3" s="7" t="s">
        <v>22</v>
      </c>
      <c r="AE3" s="7" t="s">
        <v>21</v>
      </c>
      <c r="AF3" s="7" t="s">
        <v>22</v>
      </c>
      <c r="AG3" s="7" t="s">
        <v>21</v>
      </c>
      <c r="AH3" s="7" t="s">
        <v>22</v>
      </c>
      <c r="AI3" s="7" t="s">
        <v>21</v>
      </c>
      <c r="AJ3" s="7" t="s">
        <v>22</v>
      </c>
      <c r="AK3" s="7" t="s">
        <v>21</v>
      </c>
      <c r="AL3" s="7" t="s">
        <v>22</v>
      </c>
      <c r="AM3" s="7" t="s">
        <v>21</v>
      </c>
      <c r="AN3" s="7" t="s">
        <v>22</v>
      </c>
      <c r="AO3" s="7" t="s">
        <v>21</v>
      </c>
      <c r="AP3" s="7" t="s">
        <v>22</v>
      </c>
      <c r="AQ3" s="7" t="s">
        <v>21</v>
      </c>
      <c r="AR3" s="7" t="s">
        <v>22</v>
      </c>
      <c r="AS3" s="7" t="s">
        <v>21</v>
      </c>
      <c r="AT3" s="7" t="s">
        <v>22</v>
      </c>
      <c r="AU3" s="7" t="s">
        <v>21</v>
      </c>
      <c r="AV3" s="7" t="s">
        <v>22</v>
      </c>
      <c r="AW3" s="7" t="s">
        <v>21</v>
      </c>
      <c r="AX3" s="7" t="s">
        <v>22</v>
      </c>
      <c r="AY3" s="7" t="s">
        <v>21</v>
      </c>
      <c r="AZ3" s="7" t="s">
        <v>22</v>
      </c>
      <c r="BA3" s="7" t="s">
        <v>21</v>
      </c>
      <c r="BB3" s="8" t="s">
        <v>22</v>
      </c>
      <c r="BC3" s="7"/>
      <c r="BD3" s="7"/>
      <c r="BE3" s="7"/>
      <c r="BF3" s="7"/>
      <c r="BG3" s="6" t="s">
        <v>21</v>
      </c>
      <c r="BH3" s="7" t="s">
        <v>22</v>
      </c>
      <c r="BI3" s="7" t="s">
        <v>21</v>
      </c>
      <c r="BJ3" s="7" t="s">
        <v>22</v>
      </c>
      <c r="BK3" s="7" t="s">
        <v>21</v>
      </c>
      <c r="BL3" s="7" t="s">
        <v>22</v>
      </c>
      <c r="BM3" s="7" t="s">
        <v>21</v>
      </c>
      <c r="BN3" s="7" t="s">
        <v>22</v>
      </c>
      <c r="BO3" s="7" t="s">
        <v>21</v>
      </c>
      <c r="BP3" s="7" t="s">
        <v>22</v>
      </c>
      <c r="BQ3" s="7" t="s">
        <v>21</v>
      </c>
      <c r="BR3" s="7" t="s">
        <v>22</v>
      </c>
      <c r="BS3" s="7" t="s">
        <v>21</v>
      </c>
      <c r="BT3" s="7" t="s">
        <v>22</v>
      </c>
      <c r="BU3" s="7" t="s">
        <v>21</v>
      </c>
      <c r="BV3" s="7" t="s">
        <v>22</v>
      </c>
      <c r="BW3" s="7" t="s">
        <v>21</v>
      </c>
      <c r="BX3" s="7" t="s">
        <v>22</v>
      </c>
      <c r="BY3" s="7" t="s">
        <v>21</v>
      </c>
      <c r="BZ3" s="7" t="s">
        <v>22</v>
      </c>
      <c r="CA3" s="7" t="s">
        <v>21</v>
      </c>
      <c r="CB3" s="7" t="s">
        <v>22</v>
      </c>
      <c r="CC3" s="7" t="s">
        <v>21</v>
      </c>
      <c r="CD3" s="7" t="s">
        <v>22</v>
      </c>
      <c r="CE3" s="7" t="s">
        <v>21</v>
      </c>
      <c r="CF3" s="7" t="s">
        <v>22</v>
      </c>
      <c r="CG3" s="7" t="s">
        <v>21</v>
      </c>
      <c r="CH3" s="7" t="s">
        <v>22</v>
      </c>
      <c r="CI3" s="7" t="s">
        <v>21</v>
      </c>
      <c r="CJ3" s="8" t="s">
        <v>22</v>
      </c>
      <c r="CK3" s="6" t="s">
        <v>21</v>
      </c>
      <c r="CL3" s="8" t="s">
        <v>22</v>
      </c>
    </row>
    <row r="4" spans="1:90" ht="15.75" thickBot="1">
      <c r="A4" s="23">
        <v>29</v>
      </c>
      <c r="B4" s="9">
        <v>8</v>
      </c>
      <c r="C4" s="30">
        <f>SUM(D4:R4)</f>
        <v>1429.6</v>
      </c>
      <c r="D4" s="19">
        <v>1001.3</v>
      </c>
      <c r="E4" s="19">
        <v>12.6</v>
      </c>
      <c r="F4" s="19">
        <v>5.95</v>
      </c>
      <c r="G4" s="19">
        <v>57.099999999999902</v>
      </c>
      <c r="H4" s="19">
        <v>0</v>
      </c>
      <c r="I4" s="19">
        <v>39.950000000000003</v>
      </c>
      <c r="J4" s="19">
        <v>0</v>
      </c>
      <c r="K4" s="19">
        <v>16.7</v>
      </c>
      <c r="L4" s="19">
        <v>0.1</v>
      </c>
      <c r="M4" s="19">
        <v>15</v>
      </c>
      <c r="N4" s="19">
        <v>7.6999999999999904</v>
      </c>
      <c r="O4" s="19">
        <v>0.79999999999999905</v>
      </c>
      <c r="P4" s="19">
        <v>0</v>
      </c>
      <c r="Q4" s="19">
        <v>0</v>
      </c>
      <c r="R4" s="20">
        <v>272.39999999999998</v>
      </c>
      <c r="S4" s="9">
        <v>2.57</v>
      </c>
      <c r="T4" s="10">
        <v>3.02</v>
      </c>
      <c r="U4" s="10">
        <v>30.58</v>
      </c>
      <c r="V4" s="10">
        <v>0</v>
      </c>
      <c r="W4" s="10">
        <v>0</v>
      </c>
      <c r="X4" s="11">
        <v>0</v>
      </c>
      <c r="Y4" s="13">
        <v>297.45796992987226</v>
      </c>
      <c r="Z4" s="14">
        <v>52.89617537061487</v>
      </c>
      <c r="AA4" s="14">
        <v>338.53899006343676</v>
      </c>
      <c r="AB4" s="14">
        <v>60.937018211418625</v>
      </c>
      <c r="AC4" s="14">
        <v>614.74878309827739</v>
      </c>
      <c r="AD4" s="14">
        <v>110.65478095768994</v>
      </c>
      <c r="AE4" s="14">
        <v>614.74878309827739</v>
      </c>
      <c r="AF4" s="14">
        <v>110.65478095768994</v>
      </c>
      <c r="AG4" s="14">
        <v>561.16</v>
      </c>
      <c r="AH4" s="14">
        <v>101.00879999999999</v>
      </c>
      <c r="AI4" s="14">
        <v>685.16</v>
      </c>
      <c r="AJ4" s="14">
        <v>123.32879999999999</v>
      </c>
      <c r="AK4" s="14">
        <v>685.16</v>
      </c>
      <c r="AL4" s="14">
        <v>123.32879999999999</v>
      </c>
      <c r="AM4" s="14">
        <v>710.30785326086948</v>
      </c>
      <c r="AN4" s="14">
        <v>127.85541358695652</v>
      </c>
      <c r="AO4" s="14">
        <v>614.74878309827739</v>
      </c>
      <c r="AP4" s="14">
        <v>110.65478095768994</v>
      </c>
      <c r="AQ4" s="14">
        <v>492.06541078090282</v>
      </c>
      <c r="AR4" s="14">
        <v>88.571773940562494</v>
      </c>
      <c r="AS4" s="14">
        <v>492.06541078090282</v>
      </c>
      <c r="AT4" s="14">
        <v>88.571773940562494</v>
      </c>
      <c r="AU4" s="14">
        <v>492.06541078090282</v>
      </c>
      <c r="AV4" s="14">
        <v>88.571773940562494</v>
      </c>
      <c r="AW4" s="14">
        <v>492.06541078090282</v>
      </c>
      <c r="AX4" s="14">
        <v>88.571773940562494</v>
      </c>
      <c r="AY4" s="14">
        <v>492.06541078090282</v>
      </c>
      <c r="AZ4" s="14">
        <v>88.571773940562494</v>
      </c>
      <c r="BA4" s="14">
        <v>174.57655155487706</v>
      </c>
      <c r="BB4" s="15">
        <v>31.42377927987787</v>
      </c>
      <c r="BC4" s="14">
        <f>S4+(T4*$T$1+U4*$U$1+V4*$V$1+W4*$W$1)*BF4</f>
        <v>5.14</v>
      </c>
      <c r="BD4" s="14">
        <f>S4+(T4*$T$1+V4*$V$1+W4*$W$1)*BF4</f>
        <v>2.9360571064372207</v>
      </c>
      <c r="BE4" s="14">
        <f>C4*S4/(C4*$T$1*T4+C4*$U$1*U4+C4*$V$1*V4+C4*$W$1*W4)</f>
        <v>0.32759719566602929</v>
      </c>
      <c r="BF4" s="14">
        <f>IF(BE4&lt;1,BE4,1)</f>
        <v>0.32759719566602929</v>
      </c>
      <c r="BG4" s="25">
        <f>Y4*D4*$BC4</f>
        <v>1530921.5795946147</v>
      </c>
      <c r="BH4" s="26">
        <f>Z4*D4*$BC4</f>
        <v>272239.79364878684</v>
      </c>
      <c r="BI4" s="10">
        <f>AA4*E4*$BC4</f>
        <v>21925.139152468419</v>
      </c>
      <c r="BJ4" s="10">
        <f>AB4*E4*$BC4</f>
        <v>3946.5250474443155</v>
      </c>
      <c r="BK4" s="10">
        <f>AC4*F4*$BC4</f>
        <v>18800.862033494617</v>
      </c>
      <c r="BL4" s="10">
        <f>AD4*F4*$BC4</f>
        <v>3384.1551660290311</v>
      </c>
      <c r="BM4" s="10">
        <f>AE4*G4*BD4</f>
        <v>103061.93315082062</v>
      </c>
      <c r="BN4" s="10">
        <f>AF4*G4*BD4</f>
        <v>18551.147967147714</v>
      </c>
      <c r="BO4" s="10">
        <f>AG4*H4*$BC4</f>
        <v>0</v>
      </c>
      <c r="BP4" s="10">
        <f>AH4*H4*$BC4</f>
        <v>0</v>
      </c>
      <c r="BQ4" s="10">
        <f>AI4*I4*X4</f>
        <v>0</v>
      </c>
      <c r="BR4" s="10">
        <f>AJ4*I4*X4</f>
        <v>0</v>
      </c>
      <c r="BS4" s="10">
        <f>AK4*J4*X4</f>
        <v>0</v>
      </c>
      <c r="BT4" s="10">
        <f>AL4*J4*X4</f>
        <v>0</v>
      </c>
      <c r="BU4" s="10">
        <f>AM4*K4*$BC4</f>
        <v>60971.40550820651</v>
      </c>
      <c r="BV4" s="10">
        <f>AN4*K4*$BC4</f>
        <v>10974.852991477173</v>
      </c>
      <c r="BW4" s="10">
        <f>AO4*L4*BD4</f>
        <v>180.49375332893311</v>
      </c>
      <c r="BX4" s="10">
        <f>AP4*L4*BD4</f>
        <v>32.488875599207965</v>
      </c>
      <c r="BY4" s="10">
        <f>AQ4*M4*$BC4</f>
        <v>37938.243171207607</v>
      </c>
      <c r="BZ4" s="10">
        <f>AR4*M4*$BC4</f>
        <v>6828.8837708173678</v>
      </c>
      <c r="CA4" s="10">
        <f>AS4*N4*$BD4</f>
        <v>11124.43752539518</v>
      </c>
      <c r="CB4" s="10">
        <f>AT4*N4*$BD4</f>
        <v>2002.398754571132</v>
      </c>
      <c r="CC4" s="10">
        <f>AU4*O4*$BD4</f>
        <v>1155.7857169241747</v>
      </c>
      <c r="CD4" s="10">
        <f>AV4*O4*$BD4</f>
        <v>208.04142904635137</v>
      </c>
      <c r="CE4" s="10">
        <f>AW4*P4*$BD4</f>
        <v>0</v>
      </c>
      <c r="CF4" s="10">
        <f>AX4*P4*$BD4</f>
        <v>0</v>
      </c>
      <c r="CG4" s="10">
        <f>AY4*Q4*$BD4</f>
        <v>0</v>
      </c>
      <c r="CH4" s="10">
        <f>AZ4*Q4*$BD4</f>
        <v>0</v>
      </c>
      <c r="CI4" s="10">
        <f>BA4*R4*$BC4</f>
        <v>244430.9145878393</v>
      </c>
      <c r="CJ4" s="11">
        <f>BB4*R4*$BC4</f>
        <v>43997.564625811072</v>
      </c>
      <c r="CK4" s="9">
        <f>BG4+BI4+BK4+BM4+BO4+BQ4+BS4+BU4+BW4+BY4+CA4+CC4+CE4+CG4+CI4</f>
        <v>2030510.7941942997</v>
      </c>
      <c r="CL4" s="11">
        <f>BH4+BJ4+BL4+BN4+BP4+BR4+BT4+BV4+BX4+BZ4+CB4+CD4+CF4+CH4+CJ4</f>
        <v>362165.85227673029</v>
      </c>
    </row>
    <row r="5" spans="1:90" ht="15.75" thickBot="1">
      <c r="A5" s="23">
        <v>695</v>
      </c>
      <c r="B5" s="9">
        <v>1</v>
      </c>
      <c r="C5" s="30">
        <f>SUM(D5:R5)</f>
        <v>2245.3529411764689</v>
      </c>
      <c r="D5" s="19">
        <v>1581</v>
      </c>
      <c r="E5" s="19">
        <v>11.529411764705801</v>
      </c>
      <c r="F5" s="19">
        <v>3.6470588235294099</v>
      </c>
      <c r="G5" s="19">
        <v>55.529411764705799</v>
      </c>
      <c r="H5" s="19">
        <v>8.8235294117646994</v>
      </c>
      <c r="I5" s="19">
        <v>92.823529411764696</v>
      </c>
      <c r="J5" s="19">
        <v>6</v>
      </c>
      <c r="K5" s="19">
        <v>104.35294117647</v>
      </c>
      <c r="L5" s="19">
        <v>21.823529411764699</v>
      </c>
      <c r="M5" s="19">
        <v>63.176470588235198</v>
      </c>
      <c r="N5" s="19">
        <v>27.705882352941099</v>
      </c>
      <c r="O5" s="19">
        <v>9.8823529411764692</v>
      </c>
      <c r="P5" s="19">
        <v>2.4117647058823501</v>
      </c>
      <c r="Q5" s="19">
        <v>4.5882352941176396</v>
      </c>
      <c r="R5" s="20">
        <v>252.058823529411</v>
      </c>
      <c r="S5" s="9">
        <v>2.9</v>
      </c>
      <c r="T5" s="10">
        <v>0</v>
      </c>
      <c r="U5" s="10">
        <v>0</v>
      </c>
      <c r="V5" s="10">
        <v>1.3</v>
      </c>
      <c r="W5" s="10">
        <v>0</v>
      </c>
      <c r="X5" s="11">
        <v>0</v>
      </c>
      <c r="Y5" s="13">
        <v>297.45796992987226</v>
      </c>
      <c r="Z5" s="14">
        <v>52.89617537061487</v>
      </c>
      <c r="AA5" s="14">
        <v>338.53899006343676</v>
      </c>
      <c r="AB5" s="14">
        <v>60.937018211418625</v>
      </c>
      <c r="AC5" s="14">
        <v>614.74878309827739</v>
      </c>
      <c r="AD5" s="14">
        <v>110.65478095768994</v>
      </c>
      <c r="AE5" s="14">
        <v>614.74878309827739</v>
      </c>
      <c r="AF5" s="14">
        <v>110.65478095768994</v>
      </c>
      <c r="AG5" s="14">
        <v>561.16</v>
      </c>
      <c r="AH5" s="14">
        <v>101.00879999999999</v>
      </c>
      <c r="AI5" s="14">
        <v>685.16</v>
      </c>
      <c r="AJ5" s="14">
        <v>123.32879999999999</v>
      </c>
      <c r="AK5" s="14">
        <v>685.16</v>
      </c>
      <c r="AL5" s="14">
        <v>123.32879999999999</v>
      </c>
      <c r="AM5" s="14">
        <v>710.30785326086948</v>
      </c>
      <c r="AN5" s="14">
        <v>127.85541358695652</v>
      </c>
      <c r="AO5" s="14">
        <v>614.74878309827739</v>
      </c>
      <c r="AP5" s="14">
        <v>110.65478095768994</v>
      </c>
      <c r="AQ5" s="14">
        <v>492.06541078090282</v>
      </c>
      <c r="AR5" s="14">
        <v>88.571773940562494</v>
      </c>
      <c r="AS5" s="14">
        <v>492.06541078090282</v>
      </c>
      <c r="AT5" s="14">
        <v>88.571773940562494</v>
      </c>
      <c r="AU5" s="14">
        <v>492.06541078090282</v>
      </c>
      <c r="AV5" s="14">
        <v>88.571773940562494</v>
      </c>
      <c r="AW5" s="14">
        <v>492.06541078090282</v>
      </c>
      <c r="AX5" s="14">
        <v>88.571773940562494</v>
      </c>
      <c r="AY5" s="14">
        <v>492.06541078090282</v>
      </c>
      <c r="AZ5" s="14">
        <v>88.571773940562494</v>
      </c>
      <c r="BA5" s="14">
        <v>174.57655155487706</v>
      </c>
      <c r="BB5" s="15">
        <v>31.42377927987787</v>
      </c>
      <c r="BC5" s="14">
        <f>S5+(T5*$T$1+U5*$U$1+V5*$V$1+W5*$W$1)*BF5</f>
        <v>3.1859999999999999</v>
      </c>
      <c r="BD5" s="14">
        <f>S5+(T5*$T$1+V5*$V$1+W5*$W$1)*BF5</f>
        <v>3.1859999999999999</v>
      </c>
      <c r="BE5" s="14">
        <f>C5*S5/(C5*$T$1*T5+C5*$U$1*U5+C5*$V$1*V5+C5*$W$1*W5)</f>
        <v>10.139860139860138</v>
      </c>
      <c r="BF5" s="14">
        <f>IF(BE5&lt;1,BE5,1)</f>
        <v>1</v>
      </c>
      <c r="BG5" s="25">
        <f>Y5*D5*$BC5</f>
        <v>1498315.426762782</v>
      </c>
      <c r="BH5" s="26">
        <f>Z5*D5*$BC5</f>
        <v>266441.52648936154</v>
      </c>
      <c r="BI5" s="10">
        <f>AA5*E5*$BC5</f>
        <v>12435.453151708938</v>
      </c>
      <c r="BJ5" s="10">
        <f>AB5*E5*$BC5</f>
        <v>2238.3815673076092</v>
      </c>
      <c r="BK5" s="10">
        <f>AC5*F5*$BC5</f>
        <v>7143.0915660569917</v>
      </c>
      <c r="BL5" s="10">
        <f>AD5*F5*$BC5</f>
        <v>1285.7564818902588</v>
      </c>
      <c r="BM5" s="10">
        <f>AE5*G5*BD5</f>
        <v>108759.32965093215</v>
      </c>
      <c r="BN5" s="10">
        <f>AF5*G5*BD5</f>
        <v>19576.679337167789</v>
      </c>
      <c r="BO5" s="10">
        <f>AG5*H5*$BC5</f>
        <v>15775.197882352928</v>
      </c>
      <c r="BP5" s="10">
        <f>AH5*H5*$BC5</f>
        <v>2839.5356188235273</v>
      </c>
      <c r="BQ5" s="10">
        <f>AI5*I5*X5</f>
        <v>0</v>
      </c>
      <c r="BR5" s="10">
        <f>AJ5*I5*X5</f>
        <v>0</v>
      </c>
      <c r="BS5" s="10">
        <f>AK5*J5*X5</f>
        <v>0</v>
      </c>
      <c r="BT5" s="10">
        <f>AL5*J5*X5</f>
        <v>0</v>
      </c>
      <c r="BU5" s="10">
        <f>AM5*K5*$BC5</f>
        <v>236154.9656204526</v>
      </c>
      <c r="BV5" s="10">
        <f>AN5*K5*$BC5</f>
        <v>42507.893811681468</v>
      </c>
      <c r="BW5" s="10">
        <f>AO5*L5*BD5</f>
        <v>42743.338242050719</v>
      </c>
      <c r="BX5" s="10">
        <f>AP5*L5*BD5</f>
        <v>7693.8008835691298</v>
      </c>
      <c r="BY5" s="10">
        <f>AQ5*M5*$BC5</f>
        <v>99043.041662076619</v>
      </c>
      <c r="BZ5" s="10">
        <f>AR5*M5*$BC5</f>
        <v>17827.747499173791</v>
      </c>
      <c r="CA5" s="10">
        <f>AS5*N5*$BD5</f>
        <v>43435.076930016789</v>
      </c>
      <c r="CB5" s="10">
        <f>AT5*N5*$BD5</f>
        <v>7818.3138474030211</v>
      </c>
      <c r="CC5" s="10">
        <f>AU5*O5*$BD5</f>
        <v>15492.766293509212</v>
      </c>
      <c r="CD5" s="10">
        <f>AV5*O5*$BD5</f>
        <v>2788.6979328316579</v>
      </c>
      <c r="CE5" s="10">
        <f>AW5*P5*$BD5</f>
        <v>3780.9727263921259</v>
      </c>
      <c r="CF5" s="10">
        <f>AX5*P5*$BD5</f>
        <v>680.57509075058249</v>
      </c>
      <c r="CG5" s="10">
        <f>AY5*Q5*$BD5</f>
        <v>7193.0700648435532</v>
      </c>
      <c r="CH5" s="10">
        <f>AZ5*Q5*$BD5</f>
        <v>1294.7526116718393</v>
      </c>
      <c r="CI5" s="10">
        <f>BA5*R5*$BC5</f>
        <v>140195.34279957</v>
      </c>
      <c r="CJ5" s="11">
        <f>BB5*R5*$BC5</f>
        <v>25235.1617039226</v>
      </c>
      <c r="CK5" s="9">
        <f>BG5+BI5+BK5+BM5+BO5+BQ5+BS5+BU5+BW5+BY5+CA5+CC5+CE5+CG5+CI5</f>
        <v>2230467.0733527448</v>
      </c>
      <c r="CL5" s="11">
        <f>BH5+BJ5+BL5+BN5+BP5+BR5+BT5+BV5+BX5+BZ5+CB5+CD5+CF5+CH5+CJ5</f>
        <v>398228.82287555491</v>
      </c>
    </row>
    <row r="6" spans="1:90" ht="15.75" thickBot="1">
      <c r="A6" s="23"/>
      <c r="B6" s="9"/>
      <c r="C6" s="3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9"/>
      <c r="T6" s="10"/>
      <c r="U6" s="10"/>
      <c r="V6" s="10"/>
      <c r="W6" s="10"/>
      <c r="X6" s="11"/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5"/>
      <c r="BC6" s="14"/>
      <c r="BD6" s="14"/>
      <c r="BE6" s="14"/>
      <c r="BF6" s="14"/>
      <c r="BG6" s="25"/>
      <c r="BH6" s="26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1"/>
      <c r="CK6" s="9"/>
      <c r="CL6" s="11"/>
    </row>
  </sheetData>
  <mergeCells count="31">
    <mergeCell ref="AU2:AV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BW2:BX2"/>
    <mergeCell ref="AW2:AX2"/>
    <mergeCell ref="AY2:AZ2"/>
    <mergeCell ref="BA2:BB2"/>
    <mergeCell ref="BG2:BH2"/>
    <mergeCell ref="BI2:BJ2"/>
    <mergeCell ref="BK2:BL2"/>
    <mergeCell ref="BM2:BN2"/>
    <mergeCell ref="BO2:BP2"/>
    <mergeCell ref="BQ2:BR2"/>
    <mergeCell ref="BS2:BT2"/>
    <mergeCell ref="BU2:BV2"/>
    <mergeCell ref="CK2:CL2"/>
    <mergeCell ref="BY2:BZ2"/>
    <mergeCell ref="CA2:CB2"/>
    <mergeCell ref="CC2:CD2"/>
    <mergeCell ref="CE2:CF2"/>
    <mergeCell ref="CG2:CH2"/>
    <mergeCell ref="CI2:CJ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CalculoDesagrega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PC</dc:creator>
  <cp:lastModifiedBy>iq german</cp:lastModifiedBy>
  <dcterms:created xsi:type="dcterms:W3CDTF">2014-03-26T14:02:36Z</dcterms:created>
  <dcterms:modified xsi:type="dcterms:W3CDTF">2014-07-23T14:24:56Z</dcterms:modified>
</cp:coreProperties>
</file>