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9360" activeTab="3"/>
  </bookViews>
  <sheets>
    <sheet name="v1" sheetId="1" r:id="rId1"/>
    <sheet name="v2" sheetId="2" r:id="rId2"/>
    <sheet name="v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<sst xmlns="http://schemas.openxmlformats.org/spreadsheetml/2006/main" count="116" uniqueCount="26">
  <si>
    <t>风能系数=2</t>
  </si>
  <si>
    <t>负载缩放=1.36</t>
  </si>
  <si>
    <t>case</t>
  </si>
  <si>
    <t>LOLP</t>
  </si>
  <si>
    <t>LOLE</t>
  </si>
  <si>
    <t>LOLF</t>
  </si>
  <si>
    <t>EDNS</t>
  </si>
  <si>
    <t>EUE</t>
  </si>
  <si>
    <t>case_storage</t>
  </si>
  <si>
    <t>1(F)</t>
  </si>
  <si>
    <t>2(C)</t>
  </si>
  <si>
    <t>3(B)</t>
  </si>
  <si>
    <t>4(CF)</t>
  </si>
  <si>
    <t>5(BF)</t>
  </si>
  <si>
    <t>MDT</t>
  </si>
  <si>
    <t>alpha</t>
  </si>
  <si>
    <t>t_RESS</t>
  </si>
  <si>
    <t>P_RESS</t>
  </si>
  <si>
    <t>S_RESS</t>
  </si>
  <si>
    <t>风能系数=1</t>
  </si>
  <si>
    <t>负载缩放=1.27</t>
  </si>
  <si>
    <t>负载缩放=1.35</t>
  </si>
  <si>
    <t>CF</t>
  </si>
  <si>
    <t>0.0000003805175</t>
  </si>
  <si>
    <t>0.00000152207</t>
  </si>
  <si>
    <t>0.0000019025875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</si>
</sst>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</numFmts>
  <fonts count="26">
    <font>
      <sz val="11"/>
      <color theme="1"/>
      <name val="宋体"/>
      <charset val="134"/>
      <scheme val="minor"/>
    </font>
    <font>
      <b/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6"/>
      <color theme="1"/>
      <name val="Microsoft YaHei"/>
      <charset val="134"/>
    </font>
    <font>
      <b/>
      <sz val="11"/>
      <color rgb="FFFFFFFF"/>
      <name val="Microsoft YaHei"/>
      <charset val="134"/>
    </font>
    <font>
      <sz val="11"/>
      <color rgb="FFFF000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theme="4"/>
      </left>
      <right style="thin">
        <color theme="4" tint="0.6"/>
      </right>
      <top style="thin">
        <color theme="4"/>
      </top>
      <bottom style="thin">
        <color theme="4"/>
      </bottom>
      <diagonal/>
    </border>
    <border>
      <left style="thin">
        <color theme="4" tint="0.6"/>
      </left>
      <right style="thin">
        <color theme="4" tint="0.6"/>
      </right>
      <top style="thin">
        <color theme="4"/>
      </top>
      <bottom style="thin">
        <color theme="4"/>
      </bottom>
      <diagonal/>
    </border>
    <border>
      <left style="thin">
        <color theme="4" tint="0.6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 tint="0.6"/>
      </bottom>
      <diagonal/>
    </border>
    <border>
      <left/>
      <right style="thin">
        <color theme="4" tint="0.6"/>
      </right>
      <top/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/>
      <bottom style="thin">
        <color theme="4" tint="0.6"/>
      </bottom>
      <diagonal/>
    </border>
    <border>
      <left style="thin">
        <color theme="4" tint="0.6"/>
      </left>
      <right style="thin">
        <color theme="4"/>
      </right>
      <top/>
      <bottom style="thin">
        <color theme="4" tint="0.6"/>
      </bottom>
      <diagonal/>
    </border>
    <border>
      <left style="thin">
        <color theme="4"/>
      </left>
      <right style="thin">
        <color theme="4"/>
      </right>
      <top style="thin">
        <color theme="4" tint="0.6"/>
      </top>
      <bottom/>
      <diagonal/>
    </border>
    <border>
      <left/>
      <right style="thin">
        <color theme="4" tint="0.6"/>
      </right>
      <top style="thin">
        <color theme="4" tint="0.6"/>
      </top>
      <bottom/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/>
      <diagonal/>
    </border>
    <border>
      <left style="thin">
        <color theme="4" tint="0.6"/>
      </left>
      <right style="thin">
        <color theme="4"/>
      </right>
      <top style="thin">
        <color theme="4" tint="0.6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auto="1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 tint="0.6"/>
      </bottom>
      <diagonal/>
    </border>
    <border>
      <left/>
      <right style="thin">
        <color theme="4" tint="0.6"/>
      </right>
      <top style="thin">
        <color theme="4"/>
      </top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 style="thin">
        <color theme="4"/>
      </top>
      <bottom style="thin">
        <color theme="4" tint="0.6"/>
      </bottom>
      <diagonal/>
    </border>
    <border>
      <left style="thin">
        <color theme="4" tint="0.6"/>
      </left>
      <right style="thin">
        <color theme="4"/>
      </right>
      <top style="thin">
        <color theme="4"/>
      </top>
      <bottom style="thin">
        <color theme="4" tint="0.6"/>
      </bottom>
      <diagonal/>
    </border>
    <border>
      <left/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theme="4" tint="0.6"/>
      </left>
      <right style="thin">
        <color theme="4"/>
      </right>
      <top style="thin">
        <color theme="4" tint="0.6"/>
      </top>
      <bottom style="thin">
        <color theme="4" tint="0.6"/>
      </bottom>
      <diagonal/>
    </border>
    <border>
      <left style="thin">
        <color theme="4"/>
      </left>
      <right style="thin">
        <color theme="4"/>
      </right>
      <top style="thin">
        <color theme="4" tint="0.6"/>
      </top>
      <bottom style="thin">
        <color theme="4" tint="0.6"/>
      </bottom>
      <diagonal/>
    </border>
    <border>
      <left/>
      <right style="thin">
        <color theme="4" tint="0.6"/>
      </right>
      <top style="thin">
        <color theme="4" tint="0.6"/>
      </top>
      <bottom style="thin">
        <color theme="4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/>
      </bottom>
      <diagonal/>
    </border>
    <border>
      <left style="thin">
        <color theme="4" tint="0.6"/>
      </left>
      <right style="thin">
        <color theme="4"/>
      </right>
      <top style="thin">
        <color theme="4" tint="0.6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 tint="0.6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9" applyNumberFormat="0" applyAlignment="0" applyProtection="0">
      <alignment vertical="center"/>
    </xf>
    <xf numFmtId="0" fontId="16" fillId="8" borderId="30" applyNumberFormat="0" applyAlignment="0" applyProtection="0">
      <alignment vertical="center"/>
    </xf>
    <xf numFmtId="0" fontId="17" fillId="8" borderId="29" applyNumberFormat="0" applyAlignment="0" applyProtection="0">
      <alignment vertical="center"/>
    </xf>
    <xf numFmtId="0" fontId="18" fillId="9" borderId="31" applyNumberFormat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76" fontId="5" fillId="4" borderId="6" xfId="0" applyNumberFormat="1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176" fontId="5" fillId="5" borderId="10" xfId="0" applyNumberFormat="1" applyFont="1" applyFill="1" applyBorder="1" applyAlignment="1">
      <alignment horizontal="center" vertical="center" wrapText="1"/>
    </xf>
    <xf numFmtId="176" fontId="6" fillId="5" borderId="10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176" fontId="6" fillId="4" borderId="12" xfId="0" applyNumberFormat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6" fontId="5" fillId="0" borderId="0" xfId="0" applyNumberFormat="1" applyFont="1" applyFill="1" applyAlignment="1">
      <alignment horizontal="center" vertical="center" wrapText="1"/>
    </xf>
    <xf numFmtId="176" fontId="6" fillId="0" borderId="0" xfId="0" applyNumberFormat="1" applyFont="1" applyFill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76" fontId="6" fillId="5" borderId="18" xfId="0" applyNumberFormat="1" applyFont="1" applyFill="1" applyBorder="1" applyAlignment="1">
      <alignment horizontal="center" vertical="center" wrapText="1"/>
    </xf>
    <xf numFmtId="176" fontId="6" fillId="5" borderId="19" xfId="0" applyNumberFormat="1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177" fontId="6" fillId="5" borderId="20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176" fontId="6" fillId="4" borderId="18" xfId="0" applyNumberFormat="1" applyFont="1" applyFill="1" applyBorder="1" applyAlignment="1">
      <alignment horizontal="center" vertical="center" wrapText="1"/>
    </xf>
    <xf numFmtId="176" fontId="6" fillId="4" borderId="19" xfId="0" applyNumberFormat="1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177" fontId="6" fillId="2" borderId="20" xfId="0" applyNumberFormat="1" applyFont="1" applyFill="1" applyBorder="1" applyAlignment="1">
      <alignment horizontal="center" vertical="center" wrapText="1"/>
    </xf>
    <xf numFmtId="176" fontId="6" fillId="5" borderId="22" xfId="0" applyNumberFormat="1" applyFont="1" applyFill="1" applyBorder="1" applyAlignment="1">
      <alignment horizontal="center" vertical="center" wrapText="1"/>
    </xf>
    <xf numFmtId="176" fontId="6" fillId="5" borderId="23" xfId="0" applyNumberFormat="1" applyFont="1" applyFill="1" applyBorder="1" applyAlignment="1">
      <alignment horizontal="center" vertical="center" wrapText="1"/>
    </xf>
    <xf numFmtId="176" fontId="5" fillId="5" borderId="23" xfId="0" applyNumberFormat="1" applyFont="1" applyFill="1" applyBorder="1" applyAlignment="1">
      <alignment horizontal="center" vertical="center" wrapText="1"/>
    </xf>
    <xf numFmtId="177" fontId="6" fillId="5" borderId="24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176" fontId="6" fillId="4" borderId="23" xfId="0" applyNumberFormat="1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77" fontId="6" fillId="4" borderId="20" xfId="0" applyNumberFormat="1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176" fontId="5" fillId="5" borderId="19" xfId="0" applyNumberFormat="1" applyFont="1" applyFill="1" applyBorder="1" applyAlignment="1">
      <alignment horizontal="center" vertical="center" wrapText="1"/>
    </xf>
    <xf numFmtId="176" fontId="5" fillId="4" borderId="19" xfId="0" applyNumberFormat="1" applyFont="1" applyFill="1" applyBorder="1" applyAlignment="1">
      <alignment horizontal="center" vertical="center" wrapText="1"/>
    </xf>
    <xf numFmtId="176" fontId="5" fillId="4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5" xfId="0" applyFont="1" applyFill="1" applyBorder="1" applyAlignment="1" quotePrefix="1">
      <alignment horizontal="center" vertical="center" wrapText="1"/>
    </xf>
    <xf numFmtId="0" fontId="5" fillId="5" borderId="9" xfId="0" applyFont="1" applyFill="1" applyBorder="1" applyAlignment="1" quotePrefix="1">
      <alignment horizontal="center" vertical="center" wrapText="1"/>
    </xf>
    <xf numFmtId="0" fontId="5" fillId="4" borderId="12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fill>
        <patternFill patternType="solid">
          <bgColor rgb="FFFFFFFF"/>
        </patternFill>
      </fill>
      <border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0"/>
      </font>
      <fill>
        <patternFill patternType="solid">
          <bgColor theme="4"/>
        </patternFill>
      </fill>
      <border>
        <left style="thin">
          <color theme="4"/>
        </left>
        <right style="thin">
          <color theme="4" tint="0.6"/>
        </right>
        <top style="thin">
          <color theme="4"/>
        </top>
        <bottom style="thin">
          <color theme="4" tint="0.6"/>
        </bottom>
        <vertical/>
        <horizontal/>
      </border>
    </dxf>
    <dxf>
      <border>
        <left style="thin">
          <color theme="4" tint="0.6"/>
        </left>
        <right style="thin">
          <color theme="4" tint="0.6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ill>
        <patternFill patternType="solid">
          <bgColor theme="4" tint="0.9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"/>
        </vertical>
        <horizontal style="thin">
          <color theme="4" tint="0.6"/>
        </horizontal>
      </border>
    </dxf>
    <dxf>
      <fill>
        <patternFill patternType="solid">
          <bgColor theme="4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 style="thin">
          <color theme="4" tint="0.6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"/>
        </vertical>
        <horizontal style="thin">
          <color theme="4" tint="0.6"/>
        </horizontal>
      </border>
    </dxf>
  </dxfs>
  <tableStyles count="1" defaultTableStyle="TableStyleMedium2" defaultPivotStyle="PivotStyleLight16">
    <tableStyle name="中色系标题行标题列镶边行表格样式_29c806" count="11" xr9:uid="{887F3D2E-2710-48B4-909C-2569D44C1D12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secondRowStripe" dxfId="5"/>
      <tableStyleElement type="firstColumnStripe" dxfId="4"/>
      <tableStyleElement type="secondColumnStripe" dxfId="3"/>
      <tableStyleElement type="firstHeaderCell" dxfId="2"/>
      <tableStyleElement type="firstTotal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259715</xdr:colOff>
      <xdr:row>17</xdr:row>
      <xdr:rowOff>63500</xdr:rowOff>
    </xdr:from>
    <xdr:to>
      <xdr:col>7</xdr:col>
      <xdr:colOff>52705</xdr:colOff>
      <xdr:row>44</xdr:row>
      <xdr:rowOff>36195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9715" y="5175250"/>
          <a:ext cx="5162550" cy="4773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85" zoomScaleNormal="85" topLeftCell="A2" workbookViewId="0">
      <selection activeCell="L13" sqref="L13"/>
    </sheetView>
  </sheetViews>
  <sheetFormatPr defaultColWidth="9" defaultRowHeight="14"/>
  <cols>
    <col min="1" max="1" width="9.37272727272727" style="90" customWidth="1"/>
    <col min="2" max="4" width="11.3727272727273" style="90" customWidth="1"/>
    <col min="5" max="5" width="13.0090909090909" style="90" customWidth="1"/>
    <col min="6" max="6" width="11.3727272727273" style="90" customWidth="1"/>
    <col min="7" max="7" width="9" style="90"/>
    <col min="8" max="8" width="15.4" style="90" customWidth="1"/>
    <col min="9" max="9" width="10.0545454545455" style="90" customWidth="1"/>
    <col min="10" max="10" width="11.9727272727273" style="90" customWidth="1"/>
    <col min="11" max="11" width="11.0181818181818" style="90" customWidth="1"/>
    <col min="12" max="12" width="11.4454545454545" style="90" customWidth="1"/>
    <col min="13" max="16384" width="9" style="90"/>
  </cols>
  <sheetData>
    <row r="1" ht="51" customHeight="1" spans="1:6">
      <c r="A1" s="4" t="s">
        <v>0</v>
      </c>
      <c r="B1" s="71" t="s">
        <v>1</v>
      </c>
      <c r="C1" s="6"/>
      <c r="D1" s="6"/>
      <c r="E1" s="6"/>
      <c r="F1" s="6"/>
    </row>
    <row r="2" ht="22.5" customHeight="1" spans="1:6">
      <c r="A2" s="7"/>
      <c r="B2" s="7"/>
      <c r="C2" s="7"/>
      <c r="D2" s="7"/>
      <c r="E2" s="7"/>
      <c r="F2" s="7"/>
    </row>
    <row r="3" ht="22.5" customHeight="1" spans="1:6">
      <c r="A3" s="7"/>
      <c r="B3" s="7"/>
      <c r="C3" s="7"/>
      <c r="D3" s="7"/>
      <c r="E3" s="7"/>
      <c r="F3" s="7"/>
    </row>
    <row r="4" ht="22.5" customHeight="1" spans="1:13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10" t="s">
        <v>7</v>
      </c>
      <c r="H4" s="8" t="s">
        <v>8</v>
      </c>
      <c r="I4" s="9" t="s">
        <v>3</v>
      </c>
      <c r="J4" s="9" t="s">
        <v>4</v>
      </c>
      <c r="K4" s="9" t="s">
        <v>5</v>
      </c>
      <c r="L4" s="9" t="s">
        <v>6</v>
      </c>
      <c r="M4" s="10" t="s">
        <v>7</v>
      </c>
    </row>
    <row r="5" ht="22.5" customHeight="1" spans="1:13">
      <c r="A5" s="11" t="s">
        <v>9</v>
      </c>
      <c r="B5" s="12">
        <v>0.0043</v>
      </c>
      <c r="C5" s="13">
        <f>(B5*8760)</f>
        <v>37.668</v>
      </c>
      <c r="D5" s="68">
        <v>14.72</v>
      </c>
      <c r="E5" s="15">
        <f>(F5/8760)</f>
        <v>0.594246575342466</v>
      </c>
      <c r="F5" s="16">
        <v>5205.6</v>
      </c>
      <c r="H5" s="11" t="s">
        <v>9</v>
      </c>
      <c r="I5" s="12">
        <v>0.0043</v>
      </c>
      <c r="J5" s="13">
        <f t="shared" ref="J5:J9" si="0">(I5*8760)</f>
        <v>37.668</v>
      </c>
      <c r="K5" s="68">
        <v>14.72</v>
      </c>
      <c r="L5" s="15">
        <f t="shared" ref="L5:L9" si="1">(M5/8760)</f>
        <v>0.594246575342466</v>
      </c>
      <c r="M5" s="16">
        <v>5205.6</v>
      </c>
    </row>
    <row r="6" ht="22.5" customHeight="1" spans="1:13">
      <c r="A6" s="54" t="s">
        <v>10</v>
      </c>
      <c r="B6" s="72">
        <v>0.0038</v>
      </c>
      <c r="C6" s="73">
        <f>(B6*8760)</f>
        <v>33.288</v>
      </c>
      <c r="D6" s="52">
        <v>14.12</v>
      </c>
      <c r="E6" s="51">
        <f>(F6/8760)</f>
        <v>0.503207762557078</v>
      </c>
      <c r="F6" s="74">
        <v>4408.1</v>
      </c>
      <c r="H6" s="54" t="s">
        <v>10</v>
      </c>
      <c r="I6" s="72">
        <v>0.0038</v>
      </c>
      <c r="J6" s="73">
        <f t="shared" si="0"/>
        <v>33.288</v>
      </c>
      <c r="K6" s="52">
        <v>14.12</v>
      </c>
      <c r="L6" s="51">
        <f t="shared" si="1"/>
        <v>0.503207762557078</v>
      </c>
      <c r="M6" s="74">
        <v>4408.1</v>
      </c>
    </row>
    <row r="7" ht="22.5" customHeight="1" spans="1:13">
      <c r="A7" s="54" t="s">
        <v>11</v>
      </c>
      <c r="B7" s="75">
        <v>0.004</v>
      </c>
      <c r="C7" s="76">
        <f>(B7*8760)</f>
        <v>35.04</v>
      </c>
      <c r="D7" s="57">
        <v>13.02</v>
      </c>
      <c r="E7" s="56">
        <f>(F7/8760)</f>
        <v>0.565924657534247</v>
      </c>
      <c r="F7" s="77">
        <v>4957.5</v>
      </c>
      <c r="H7" s="54" t="s">
        <v>11</v>
      </c>
      <c r="I7" s="75">
        <v>0.004</v>
      </c>
      <c r="J7" s="76">
        <f t="shared" si="0"/>
        <v>35.04</v>
      </c>
      <c r="K7" s="57">
        <v>13.02</v>
      </c>
      <c r="L7" s="56">
        <f t="shared" si="1"/>
        <v>0.565924657534247</v>
      </c>
      <c r="M7" s="77">
        <v>4957.5</v>
      </c>
    </row>
    <row r="8" ht="22.5" customHeight="1" spans="1:13">
      <c r="A8" s="54" t="s">
        <v>12</v>
      </c>
      <c r="B8" s="72">
        <v>0.0043</v>
      </c>
      <c r="C8" s="73">
        <f>(B8*8760)</f>
        <v>37.668</v>
      </c>
      <c r="D8" s="52">
        <v>14.34</v>
      </c>
      <c r="E8" s="51">
        <f>(F8/8760)</f>
        <v>0.537442922374429</v>
      </c>
      <c r="F8" s="74">
        <v>4708</v>
      </c>
      <c r="H8" s="54" t="s">
        <v>12</v>
      </c>
      <c r="I8" s="72">
        <v>0.0043</v>
      </c>
      <c r="J8" s="73">
        <f t="shared" si="0"/>
        <v>37.668</v>
      </c>
      <c r="K8" s="52">
        <v>14.34</v>
      </c>
      <c r="L8" s="51">
        <f t="shared" si="1"/>
        <v>0.537442922374429</v>
      </c>
      <c r="M8" s="74">
        <v>4708</v>
      </c>
    </row>
    <row r="9" ht="22.5" customHeight="1" spans="1:13">
      <c r="A9" s="78" t="s">
        <v>13</v>
      </c>
      <c r="B9" s="79">
        <v>0.0043</v>
      </c>
      <c r="C9" s="80">
        <f>(B9*8760)</f>
        <v>37.668</v>
      </c>
      <c r="D9" s="81">
        <v>14.38</v>
      </c>
      <c r="E9" s="82">
        <f>(F9/8760)</f>
        <v>0.539269406392694</v>
      </c>
      <c r="F9" s="83">
        <v>4724</v>
      </c>
      <c r="H9" s="78" t="s">
        <v>13</v>
      </c>
      <c r="I9" s="79">
        <v>0.0043</v>
      </c>
      <c r="J9" s="80">
        <f t="shared" si="0"/>
        <v>37.668</v>
      </c>
      <c r="K9" s="81">
        <v>14.38</v>
      </c>
      <c r="L9" s="82">
        <f t="shared" si="1"/>
        <v>0.539269406392694</v>
      </c>
      <c r="M9" s="83">
        <v>4724</v>
      </c>
    </row>
    <row r="10" ht="22.5" customHeight="1" spans="1:6">
      <c r="A10" s="7"/>
      <c r="B10" s="7"/>
      <c r="C10" s="7"/>
      <c r="D10" s="7"/>
      <c r="E10" s="7"/>
      <c r="F10" s="7"/>
    </row>
    <row r="11" ht="22.5" customHeight="1" spans="1:6">
      <c r="A11" s="46" t="s">
        <v>2</v>
      </c>
      <c r="B11" s="47" t="s">
        <v>14</v>
      </c>
      <c r="C11" s="48" t="s">
        <v>15</v>
      </c>
      <c r="D11" s="48" t="s">
        <v>16</v>
      </c>
      <c r="E11" s="48" t="s">
        <v>17</v>
      </c>
      <c r="F11" s="49" t="s">
        <v>18</v>
      </c>
    </row>
    <row r="12" ht="22.5" customHeight="1" spans="1:6">
      <c r="A12" s="54" t="s">
        <v>9</v>
      </c>
      <c r="B12" s="50">
        <f>(B5*8760/D5)</f>
        <v>2.55896739130435</v>
      </c>
      <c r="C12" s="51">
        <f>(0.000274/B5)</f>
        <v>0.0637209302325581</v>
      </c>
      <c r="D12" s="51">
        <f>((-B12*LN(C12)/0.95))</f>
        <v>7.41627052433629</v>
      </c>
      <c r="E12" s="52">
        <v>353.6389</v>
      </c>
      <c r="F12" s="53">
        <f>(D12*E12)</f>
        <v>2622.68175032871</v>
      </c>
    </row>
    <row r="13" ht="22.5" customHeight="1" spans="1:6">
      <c r="A13" s="54" t="s">
        <v>10</v>
      </c>
      <c r="B13" s="55">
        <f>(B6*8760/D6)</f>
        <v>2.35750708215297</v>
      </c>
      <c r="C13" s="56">
        <f>(0.000274/B6)</f>
        <v>0.0721052631578947</v>
      </c>
      <c r="D13" s="56">
        <f>((-B13*LN(C13)/0.95))</f>
        <v>6.52564968172785</v>
      </c>
      <c r="E13" s="84">
        <v>312.1879</v>
      </c>
      <c r="F13" s="58">
        <f>(D13*E13)</f>
        <v>2037.22887027429</v>
      </c>
    </row>
    <row r="14" ht="22.5" customHeight="1" spans="1:6">
      <c r="A14" s="54" t="s">
        <v>11</v>
      </c>
      <c r="B14" s="50">
        <f>(B7*8760/D7)</f>
        <v>2.69124423963134</v>
      </c>
      <c r="C14" s="51">
        <f>(0.000274/B7)</f>
        <v>0.0685</v>
      </c>
      <c r="D14" s="51">
        <f>((-B14*LN(C14)/0.95))</f>
        <v>7.594752246854</v>
      </c>
      <c r="E14" s="52">
        <v>380.7604</v>
      </c>
      <c r="F14" s="53">
        <f>(D14*E14)</f>
        <v>2891.78090341303</v>
      </c>
    </row>
    <row r="15" ht="22.5" customHeight="1" spans="1:6">
      <c r="A15" s="54" t="s">
        <v>12</v>
      </c>
      <c r="B15" s="55">
        <f>(B8*8760/D8)</f>
        <v>2.62677824267782</v>
      </c>
      <c r="C15" s="56">
        <f>(0.000274/B8)</f>
        <v>0.0637209302325581</v>
      </c>
      <c r="D15" s="56">
        <f>((-B15*LN(C15)/0.95))</f>
        <v>7.61279652149444</v>
      </c>
      <c r="E15" s="57">
        <v>328.3129</v>
      </c>
      <c r="F15" s="85">
        <f>(D15*E15)</f>
        <v>2499.37930308175</v>
      </c>
    </row>
    <row r="16" ht="22.5" customHeight="1" spans="1:6">
      <c r="A16" s="78" t="s">
        <v>13</v>
      </c>
      <c r="B16" s="59">
        <f>(B9*8760/D9)</f>
        <v>2.61947148817802</v>
      </c>
      <c r="C16" s="60">
        <f>(0.000274/B9)</f>
        <v>0.0637209302325581</v>
      </c>
      <c r="D16" s="60">
        <f>((-B16*LN(C16)/0.95))</f>
        <v>7.59162045328444</v>
      </c>
      <c r="E16" s="86">
        <v>328.5121</v>
      </c>
      <c r="F16" s="62">
        <f>(D16*E16)</f>
        <v>2493.93917751142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H17" sqref="H17"/>
    </sheetView>
  </sheetViews>
  <sheetFormatPr defaultColWidth="9" defaultRowHeight="14"/>
  <cols>
    <col min="4" max="4" width="10.3636363636364" customWidth="1"/>
    <col min="5" max="5" width="11.2727272727273"/>
    <col min="6" max="6" width="12.6363636363636"/>
    <col min="9" max="9" width="13.9090909090909"/>
    <col min="13" max="13" width="11.2727272727273"/>
  </cols>
  <sheetData>
    <row r="1" ht="33" spans="1:6">
      <c r="A1" s="4" t="s">
        <v>19</v>
      </c>
      <c r="B1" s="71" t="s">
        <v>20</v>
      </c>
      <c r="C1" s="6"/>
      <c r="D1" s="6"/>
      <c r="E1" s="6"/>
      <c r="F1" s="6"/>
    </row>
    <row r="2" spans="1:6">
      <c r="A2" s="7"/>
      <c r="B2" s="7"/>
      <c r="C2" s="7"/>
      <c r="D2" s="7"/>
      <c r="E2" s="7"/>
      <c r="F2" s="7"/>
    </row>
    <row r="3" spans="1:6">
      <c r="A3" s="7"/>
      <c r="B3" s="7"/>
      <c r="C3" s="7"/>
      <c r="D3" s="7"/>
      <c r="E3" s="7"/>
      <c r="F3" s="7"/>
    </row>
    <row r="4" ht="16.5" spans="1:13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10" t="s">
        <v>7</v>
      </c>
      <c r="H4" s="8" t="s">
        <v>2</v>
      </c>
      <c r="I4" s="9" t="s">
        <v>3</v>
      </c>
      <c r="J4" s="9" t="s">
        <v>4</v>
      </c>
      <c r="K4" s="9" t="s">
        <v>5</v>
      </c>
      <c r="L4" s="9" t="s">
        <v>6</v>
      </c>
      <c r="M4" s="10" t="s">
        <v>7</v>
      </c>
    </row>
    <row r="5" ht="16.5" spans="1:13">
      <c r="A5" s="11" t="s">
        <v>9</v>
      </c>
      <c r="B5" s="12">
        <v>0.0019</v>
      </c>
      <c r="C5" s="13">
        <f t="shared" ref="C5:C9" si="0">(B5*8760)</f>
        <v>16.644</v>
      </c>
      <c r="D5" s="14">
        <v>16.466</v>
      </c>
      <c r="E5" s="15">
        <f t="shared" ref="E5:E9" si="1">(F5/8760)</f>
        <v>0.20384703196347</v>
      </c>
      <c r="F5" s="16">
        <v>1785.7</v>
      </c>
      <c r="H5" s="11" t="s">
        <v>9</v>
      </c>
      <c r="I5" s="12">
        <v>0.00078082</v>
      </c>
      <c r="J5" s="13">
        <f t="shared" ref="J5:J9" si="2">(I5*8760)</f>
        <v>6.8399832</v>
      </c>
      <c r="K5" s="68">
        <v>6.82</v>
      </c>
      <c r="L5" s="15">
        <f t="shared" ref="L5:L9" si="3">(M5/8760)</f>
        <v>0.0691583675799087</v>
      </c>
      <c r="M5" s="16">
        <v>605.8273</v>
      </c>
    </row>
    <row r="6" ht="16.5" spans="1:13">
      <c r="A6" s="54" t="s">
        <v>10</v>
      </c>
      <c r="B6" s="72">
        <v>0.0016</v>
      </c>
      <c r="C6" s="73">
        <f t="shared" si="0"/>
        <v>14.016</v>
      </c>
      <c r="D6" s="87">
        <v>13.442</v>
      </c>
      <c r="E6" s="51">
        <f t="shared" si="1"/>
        <v>0.170810502283105</v>
      </c>
      <c r="F6" s="74">
        <v>1496.3</v>
      </c>
      <c r="H6" s="54" t="s">
        <v>10</v>
      </c>
      <c r="I6" s="72">
        <v>0.0034</v>
      </c>
      <c r="J6" s="73">
        <f t="shared" si="2"/>
        <v>29.784</v>
      </c>
      <c r="K6" s="52">
        <v>12.44</v>
      </c>
      <c r="L6" s="51">
        <f t="shared" si="3"/>
        <v>0.418504566210046</v>
      </c>
      <c r="M6" s="74">
        <v>3666.1</v>
      </c>
    </row>
    <row r="7" ht="16.5" spans="1:13">
      <c r="A7" s="54" t="s">
        <v>11</v>
      </c>
      <c r="B7" s="75">
        <v>0.0019</v>
      </c>
      <c r="C7" s="76">
        <f t="shared" si="0"/>
        <v>16.644</v>
      </c>
      <c r="D7" s="88">
        <v>15.494</v>
      </c>
      <c r="E7" s="56">
        <f t="shared" si="1"/>
        <v>0.200490867579909</v>
      </c>
      <c r="F7" s="77">
        <v>1756.3</v>
      </c>
      <c r="H7" s="54" t="s">
        <v>11</v>
      </c>
      <c r="I7" s="75">
        <v>0.0037</v>
      </c>
      <c r="J7" s="76">
        <f t="shared" si="2"/>
        <v>32.412</v>
      </c>
      <c r="K7" s="57">
        <v>12.65</v>
      </c>
      <c r="L7" s="56">
        <f t="shared" si="3"/>
        <v>0.478721461187215</v>
      </c>
      <c r="M7" s="77">
        <v>4193.6</v>
      </c>
    </row>
    <row r="8" ht="16.5" spans="1:13">
      <c r="A8" s="54" t="s">
        <v>12</v>
      </c>
      <c r="B8" s="72">
        <v>0.0011</v>
      </c>
      <c r="C8" s="73">
        <f t="shared" si="0"/>
        <v>9.636</v>
      </c>
      <c r="D8" s="52">
        <v>8.888</v>
      </c>
      <c r="E8" s="51">
        <f t="shared" si="1"/>
        <v>0.10374647260274</v>
      </c>
      <c r="F8" s="74">
        <v>908.8191</v>
      </c>
      <c r="H8" s="54" t="s">
        <v>12</v>
      </c>
      <c r="I8" s="72">
        <v>0.0039</v>
      </c>
      <c r="J8" s="73">
        <f t="shared" si="2"/>
        <v>34.164</v>
      </c>
      <c r="K8" s="52">
        <v>13.39</v>
      </c>
      <c r="L8" s="51">
        <f t="shared" si="3"/>
        <v>0.452659817351598</v>
      </c>
      <c r="M8" s="74">
        <v>3965.3</v>
      </c>
    </row>
    <row r="9" ht="16.5" spans="1:13">
      <c r="A9" s="78" t="s">
        <v>13</v>
      </c>
      <c r="B9" s="79">
        <v>0.0011</v>
      </c>
      <c r="C9" s="80">
        <f t="shared" si="0"/>
        <v>9.636</v>
      </c>
      <c r="D9" s="89">
        <v>9.202</v>
      </c>
      <c r="E9" s="82">
        <f t="shared" si="1"/>
        <v>0.111087891552511</v>
      </c>
      <c r="F9" s="83">
        <v>973.12993</v>
      </c>
      <c r="H9" s="78" t="s">
        <v>13</v>
      </c>
      <c r="I9" s="79">
        <v>0.0039</v>
      </c>
      <c r="J9" s="80">
        <f t="shared" si="2"/>
        <v>34.164</v>
      </c>
      <c r="K9" s="81">
        <v>13.55</v>
      </c>
      <c r="L9" s="82">
        <f t="shared" si="3"/>
        <v>0.457385844748858</v>
      </c>
      <c r="M9" s="83">
        <v>4006.7</v>
      </c>
    </row>
    <row r="10" s="3" customFormat="1" ht="16.5" spans="1:13">
      <c r="A10" s="41"/>
      <c r="B10" s="42"/>
      <c r="C10" s="43"/>
      <c r="D10" s="44"/>
      <c r="E10" s="45"/>
      <c r="F10" s="42"/>
      <c r="H10" s="41"/>
      <c r="I10" s="42"/>
      <c r="J10" s="43"/>
      <c r="K10" s="42"/>
      <c r="L10" s="45"/>
      <c r="M10" s="42"/>
    </row>
    <row r="11" s="3" customFormat="1" ht="16.5" spans="1:13">
      <c r="A11" s="41"/>
      <c r="B11" s="42"/>
      <c r="C11" s="43"/>
      <c r="D11" s="44"/>
      <c r="E11" s="45"/>
      <c r="F11" s="42"/>
      <c r="H11" s="41"/>
      <c r="I11" s="42"/>
      <c r="J11" s="43"/>
      <c r="K11" s="42"/>
      <c r="L11" s="45"/>
      <c r="M11" s="42"/>
    </row>
    <row r="12" spans="1:6">
      <c r="A12" s="7"/>
      <c r="B12" s="7"/>
      <c r="C12" s="7"/>
      <c r="D12" s="7"/>
      <c r="E12" s="7"/>
      <c r="F12" s="7"/>
    </row>
    <row r="13" ht="16.5" spans="1:6">
      <c r="A13" s="46" t="s">
        <v>2</v>
      </c>
      <c r="B13" s="47" t="s">
        <v>14</v>
      </c>
      <c r="C13" s="48" t="s">
        <v>15</v>
      </c>
      <c r="D13" s="48" t="s">
        <v>16</v>
      </c>
      <c r="E13" s="48" t="s">
        <v>17</v>
      </c>
      <c r="F13" s="49" t="s">
        <v>18</v>
      </c>
    </row>
    <row r="14" ht="16.5" spans="1:6">
      <c r="A14" s="54" t="s">
        <v>9</v>
      </c>
      <c r="B14" s="50">
        <f t="shared" ref="B14:B18" si="4">(B5*8760/D5)</f>
        <v>1.01081015425726</v>
      </c>
      <c r="C14" s="51">
        <f t="shared" ref="C14:C18" si="5">(0.000274/B5)</f>
        <v>0.144210526315789</v>
      </c>
      <c r="D14" s="51">
        <f t="shared" ref="D14:D18" si="6">((-B14*LN(C14)/0.95))</f>
        <v>2.06043654497683</v>
      </c>
      <c r="E14" s="52">
        <v>108.4479</v>
      </c>
      <c r="F14" s="53">
        <f t="shared" ref="F14:F18" si="7">(D14*E14)</f>
        <v>223.450016385992</v>
      </c>
    </row>
    <row r="15" ht="16.5" spans="1:6">
      <c r="A15" s="54" t="s">
        <v>10</v>
      </c>
      <c r="B15" s="55">
        <f t="shared" si="4"/>
        <v>1.04270197887219</v>
      </c>
      <c r="C15" s="56">
        <f t="shared" si="5"/>
        <v>0.17125</v>
      </c>
      <c r="D15" s="56">
        <f t="shared" si="6"/>
        <v>1.9368252937444</v>
      </c>
      <c r="E15" s="57">
        <v>111.3153</v>
      </c>
      <c r="F15" s="58">
        <f t="shared" si="7"/>
        <v>215.598288620747</v>
      </c>
    </row>
    <row r="16" ht="16.5" spans="1:6">
      <c r="A16" s="54" t="s">
        <v>11</v>
      </c>
      <c r="B16" s="50">
        <f t="shared" si="4"/>
        <v>1.0742222795921</v>
      </c>
      <c r="C16" s="51">
        <f t="shared" si="5"/>
        <v>0.144210526315789</v>
      </c>
      <c r="D16" s="51">
        <f t="shared" si="6"/>
        <v>2.18969589193161</v>
      </c>
      <c r="E16" s="52">
        <v>113.3512</v>
      </c>
      <c r="F16" s="53">
        <f t="shared" si="7"/>
        <v>248.204656985519</v>
      </c>
    </row>
    <row r="17" ht="16.5" spans="1:6">
      <c r="A17" s="54" t="s">
        <v>12</v>
      </c>
      <c r="B17" s="55">
        <f t="shared" si="4"/>
        <v>1.08415841584158</v>
      </c>
      <c r="C17" s="56">
        <f t="shared" si="5"/>
        <v>0.249090909090909</v>
      </c>
      <c r="D17" s="56">
        <f t="shared" si="6"/>
        <v>1.58622345062662</v>
      </c>
      <c r="E17" s="57">
        <v>102.2524</v>
      </c>
      <c r="F17" s="85">
        <f t="shared" si="7"/>
        <v>162.195154762853</v>
      </c>
    </row>
    <row r="18" ht="16.5" spans="1:6">
      <c r="A18" s="78" t="s">
        <v>13</v>
      </c>
      <c r="B18" s="59">
        <f t="shared" si="4"/>
        <v>1.0471636600739</v>
      </c>
      <c r="C18" s="60">
        <f t="shared" si="5"/>
        <v>0.249090909090909</v>
      </c>
      <c r="D18" s="60">
        <f t="shared" si="6"/>
        <v>1.53209672127466</v>
      </c>
      <c r="E18" s="86">
        <v>105.7519</v>
      </c>
      <c r="F18" s="62">
        <f t="shared" si="7"/>
        <v>162.022139258565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13" sqref="E13:F13"/>
    </sheetView>
  </sheetViews>
  <sheetFormatPr defaultColWidth="9" defaultRowHeight="14" outlineLevelCol="5"/>
  <cols>
    <col min="5" max="6" width="11.2727272727273"/>
  </cols>
  <sheetData>
    <row r="1" ht="33" spans="1:6">
      <c r="A1" s="4" t="s">
        <v>0</v>
      </c>
      <c r="B1" s="71" t="s">
        <v>21</v>
      </c>
      <c r="C1" s="6"/>
      <c r="D1" s="6"/>
      <c r="E1" s="6"/>
      <c r="F1" s="6"/>
    </row>
    <row r="2" spans="1:6">
      <c r="A2" s="7"/>
      <c r="B2" s="7"/>
      <c r="C2" s="7"/>
      <c r="D2" s="7"/>
      <c r="E2" s="7"/>
      <c r="F2" s="7"/>
    </row>
    <row r="3" spans="1:6">
      <c r="A3" s="7"/>
      <c r="B3" s="7"/>
      <c r="C3" s="7"/>
      <c r="D3" s="7"/>
      <c r="E3" s="7"/>
      <c r="F3" s="7"/>
    </row>
    <row r="4" ht="16.5" spans="1:6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10" t="s">
        <v>7</v>
      </c>
    </row>
    <row r="5" ht="16.5" spans="1:6">
      <c r="A5" s="11" t="s">
        <v>9</v>
      </c>
      <c r="B5" s="12">
        <v>0.0036</v>
      </c>
      <c r="C5" s="13">
        <f t="shared" ref="C5:C9" si="0">(B5*8760)</f>
        <v>31.536</v>
      </c>
      <c r="D5" s="68">
        <v>12.78</v>
      </c>
      <c r="E5" s="15">
        <f t="shared" ref="E5:E9" si="1">(F5/8760)</f>
        <v>0.426541095890411</v>
      </c>
      <c r="F5" s="16">
        <v>3736.5</v>
      </c>
    </row>
    <row r="6" ht="16.5" spans="1:6">
      <c r="A6" s="54" t="s">
        <v>10</v>
      </c>
      <c r="B6" s="72">
        <v>0.0031</v>
      </c>
      <c r="C6" s="73">
        <f t="shared" si="0"/>
        <v>27.156</v>
      </c>
      <c r="D6" s="52">
        <v>11.79</v>
      </c>
      <c r="E6" s="51">
        <f t="shared" si="1"/>
        <v>0.355</v>
      </c>
      <c r="F6" s="74">
        <v>3109.8</v>
      </c>
    </row>
    <row r="7" ht="16.5" spans="1:6">
      <c r="A7" s="54" t="s">
        <v>11</v>
      </c>
      <c r="B7" s="75">
        <v>0.0033</v>
      </c>
      <c r="C7" s="76">
        <f t="shared" si="0"/>
        <v>28.908</v>
      </c>
      <c r="D7" s="57">
        <v>10.73</v>
      </c>
      <c r="E7" s="56">
        <f t="shared" si="1"/>
        <v>0.410593607305936</v>
      </c>
      <c r="F7" s="77">
        <v>3596.8</v>
      </c>
    </row>
    <row r="8" ht="16.5" spans="1:6">
      <c r="A8" s="54" t="s">
        <v>12</v>
      </c>
      <c r="B8" s="72">
        <v>0.0036</v>
      </c>
      <c r="C8" s="73">
        <f t="shared" si="0"/>
        <v>31.536</v>
      </c>
      <c r="D8" s="52">
        <v>12.2</v>
      </c>
      <c r="E8" s="51">
        <f t="shared" si="1"/>
        <v>0.38310502283105</v>
      </c>
      <c r="F8" s="74">
        <v>3356</v>
      </c>
    </row>
    <row r="9" ht="16.5" spans="1:6">
      <c r="A9" s="78" t="s">
        <v>13</v>
      </c>
      <c r="B9" s="79">
        <v>0.0035</v>
      </c>
      <c r="C9" s="80">
        <f t="shared" si="0"/>
        <v>30.66</v>
      </c>
      <c r="D9" s="81">
        <v>12.04</v>
      </c>
      <c r="E9" s="82">
        <f t="shared" si="1"/>
        <v>0.383424657534247</v>
      </c>
      <c r="F9" s="83">
        <v>3358.8</v>
      </c>
    </row>
    <row r="10" spans="1:6">
      <c r="A10" s="7"/>
      <c r="B10" s="7"/>
      <c r="C10" s="7"/>
      <c r="D10" s="7"/>
      <c r="E10" s="7"/>
      <c r="F10" s="7"/>
    </row>
    <row r="11" ht="16.5" spans="1:6">
      <c r="A11" s="46" t="s">
        <v>2</v>
      </c>
      <c r="B11" s="47" t="s">
        <v>14</v>
      </c>
      <c r="C11" s="48" t="s">
        <v>15</v>
      </c>
      <c r="D11" s="48" t="s">
        <v>16</v>
      </c>
      <c r="E11" s="48" t="s">
        <v>17</v>
      </c>
      <c r="F11" s="49" t="s">
        <v>18</v>
      </c>
    </row>
    <row r="12" ht="16.5" spans="1:6">
      <c r="A12" s="54" t="s">
        <v>9</v>
      </c>
      <c r="B12" s="50">
        <f t="shared" ref="B12:B16" si="2">(B5*8760/D5)</f>
        <v>2.46760563380282</v>
      </c>
      <c r="C12" s="51">
        <f t="shared" ref="C12:C16" si="3">(0.000274/B5)</f>
        <v>0.0761111111111111</v>
      </c>
      <c r="D12" s="51">
        <f t="shared" ref="D12:D16" si="4">((-B12*LN(C12)/0.95))</f>
        <v>6.68996724037708</v>
      </c>
      <c r="E12" s="52">
        <v>292.3721</v>
      </c>
      <c r="F12" s="53">
        <f t="shared" ref="F12:F16" si="5">(D12*E12)</f>
        <v>1955.95977100025</v>
      </c>
    </row>
    <row r="13" ht="16.5" spans="1:6">
      <c r="A13" s="54" t="s">
        <v>10</v>
      </c>
      <c r="B13" s="55">
        <f t="shared" si="2"/>
        <v>2.30330788804071</v>
      </c>
      <c r="C13" s="56">
        <f t="shared" si="3"/>
        <v>0.0883870967741936</v>
      </c>
      <c r="D13" s="56">
        <f t="shared" si="4"/>
        <v>5.88199198594856</v>
      </c>
      <c r="E13" s="84">
        <v>263.7698</v>
      </c>
      <c r="F13" s="58">
        <f t="shared" si="5"/>
        <v>1551.49184973525</v>
      </c>
    </row>
    <row r="14" ht="16.5" spans="1:6">
      <c r="A14" s="54" t="s">
        <v>11</v>
      </c>
      <c r="B14" s="50">
        <f t="shared" si="2"/>
        <v>2.69412861136999</v>
      </c>
      <c r="C14" s="51">
        <f t="shared" si="3"/>
        <v>0.083030303030303</v>
      </c>
      <c r="D14" s="51">
        <f t="shared" si="4"/>
        <v>7.05733977769661</v>
      </c>
      <c r="E14" s="52">
        <v>335.2076</v>
      </c>
      <c r="F14" s="53">
        <f t="shared" si="5"/>
        <v>2365.67392926622</v>
      </c>
    </row>
    <row r="15" ht="16.5" spans="1:6">
      <c r="A15" s="54" t="s">
        <v>12</v>
      </c>
      <c r="B15" s="55">
        <f t="shared" si="2"/>
        <v>2.58491803278689</v>
      </c>
      <c r="C15" s="56">
        <f t="shared" si="3"/>
        <v>0.0761111111111111</v>
      </c>
      <c r="D15" s="56">
        <f t="shared" si="4"/>
        <v>7.00801486328026</v>
      </c>
      <c r="E15" s="57">
        <v>275.0803</v>
      </c>
      <c r="F15" s="85">
        <f t="shared" si="5"/>
        <v>1927.76683099559</v>
      </c>
    </row>
    <row r="16" ht="16.5" spans="1:6">
      <c r="A16" s="78" t="s">
        <v>13</v>
      </c>
      <c r="B16" s="59">
        <f t="shared" si="2"/>
        <v>2.54651162790698</v>
      </c>
      <c r="C16" s="60">
        <f t="shared" si="3"/>
        <v>0.0782857142857143</v>
      </c>
      <c r="D16" s="60">
        <f t="shared" si="4"/>
        <v>6.82837748957878</v>
      </c>
      <c r="E16" s="86">
        <v>278.9733</v>
      </c>
      <c r="F16" s="62">
        <f t="shared" si="5"/>
        <v>1904.93500191351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tabSelected="1" workbookViewId="0">
      <selection activeCell="L11" sqref="L11"/>
    </sheetView>
  </sheetViews>
  <sheetFormatPr defaultColWidth="9" defaultRowHeight="14"/>
  <cols>
    <col min="2" max="2" width="11.2727272727273"/>
    <col min="4" max="4" width="10.3636363636364" customWidth="1"/>
    <col min="5" max="5" width="11.2727272727273"/>
    <col min="6" max="6" width="12.6363636363636"/>
    <col min="9" max="9" width="22.0909090909091" customWidth="1"/>
    <col min="11" max="11" width="11.2727272727273"/>
    <col min="13" max="13" width="11.2727272727273"/>
  </cols>
  <sheetData>
    <row r="1" ht="33" spans="1:6">
      <c r="A1" s="4" t="s">
        <v>19</v>
      </c>
      <c r="B1" s="5"/>
      <c r="C1" s="6"/>
      <c r="D1" s="6"/>
      <c r="E1" s="6"/>
      <c r="F1" s="6"/>
    </row>
    <row r="2" spans="1:6">
      <c r="A2" s="7"/>
      <c r="B2" s="7"/>
      <c r="C2" s="7"/>
      <c r="D2" s="7"/>
      <c r="E2" s="7"/>
      <c r="F2" s="7"/>
    </row>
    <row r="3" spans="1:6">
      <c r="A3" s="7"/>
      <c r="B3" s="7"/>
      <c r="C3" s="7"/>
      <c r="D3" s="7"/>
      <c r="E3" s="7"/>
      <c r="F3" s="7"/>
    </row>
    <row r="4" ht="16.5" spans="1:13">
      <c r="A4" s="8" t="s">
        <v>22</v>
      </c>
      <c r="B4" s="9" t="s">
        <v>3</v>
      </c>
      <c r="C4" s="9" t="s">
        <v>4</v>
      </c>
      <c r="D4" s="9" t="s">
        <v>5</v>
      </c>
      <c r="E4" s="9" t="s">
        <v>6</v>
      </c>
      <c r="F4" s="10" t="s">
        <v>7</v>
      </c>
      <c r="H4" s="8" t="s">
        <v>2</v>
      </c>
      <c r="I4" s="9" t="s">
        <v>3</v>
      </c>
      <c r="J4" s="9" t="s">
        <v>4</v>
      </c>
      <c r="K4" s="9" t="s">
        <v>5</v>
      </c>
      <c r="L4" s="9" t="s">
        <v>6</v>
      </c>
      <c r="M4" s="10" t="s">
        <v>7</v>
      </c>
    </row>
    <row r="5" ht="33" spans="1:13">
      <c r="A5" s="11">
        <v>1.27</v>
      </c>
      <c r="B5" s="12">
        <v>0.001036</v>
      </c>
      <c r="C5" s="13">
        <f t="shared" ref="C5:C9" si="0">(B5*8760)</f>
        <v>9.07536</v>
      </c>
      <c r="D5" s="14">
        <v>8.765</v>
      </c>
      <c r="E5" s="15">
        <f t="shared" ref="E5:E9" si="1">(F5/8760)</f>
        <v>0.102630821917808</v>
      </c>
      <c r="F5" s="16">
        <v>899.046</v>
      </c>
      <c r="H5" s="11">
        <v>1.27</v>
      </c>
      <c r="I5" s="91" t="s">
        <v>23</v>
      </c>
      <c r="J5" s="13">
        <f t="shared" ref="J5:J9" si="2">(I5*8760)</f>
        <v>0.0033333333</v>
      </c>
      <c r="K5" s="68">
        <v>3.5433</v>
      </c>
      <c r="L5" s="15">
        <f t="shared" ref="L5:L9" si="3">(M5/8760)</f>
        <v>6.46883561643836e-6</v>
      </c>
      <c r="M5" s="16">
        <v>0.056667</v>
      </c>
    </row>
    <row r="6" ht="16.5" spans="1:13">
      <c r="A6" s="17">
        <v>1.29</v>
      </c>
      <c r="B6" s="18">
        <v>0.002389</v>
      </c>
      <c r="C6" s="19">
        <f t="shared" si="0"/>
        <v>20.92764</v>
      </c>
      <c r="D6" s="20">
        <v>20.36</v>
      </c>
      <c r="E6" s="21">
        <f t="shared" si="1"/>
        <v>0.327302796803653</v>
      </c>
      <c r="F6" s="22">
        <v>2867.1725</v>
      </c>
      <c r="H6" s="17">
        <v>1.29</v>
      </c>
      <c r="I6" s="92" t="s">
        <v>24</v>
      </c>
      <c r="J6" s="19">
        <f t="shared" si="2"/>
        <v>0.0133333332</v>
      </c>
      <c r="K6" s="69">
        <v>8.6067</v>
      </c>
      <c r="L6" s="21">
        <f t="shared" si="3"/>
        <v>4.55060502283105e-5</v>
      </c>
      <c r="M6" s="22">
        <v>0.398633</v>
      </c>
    </row>
    <row r="7" s="1" customFormat="1" ht="16.5" spans="1:13">
      <c r="A7" s="23">
        <v>1.31</v>
      </c>
      <c r="B7" s="24">
        <v>0.004469</v>
      </c>
      <c r="C7" s="25">
        <f t="shared" si="0"/>
        <v>39.14844</v>
      </c>
      <c r="D7" s="26">
        <v>38.145</v>
      </c>
      <c r="E7" s="27">
        <f t="shared" si="1"/>
        <v>0.786775399543379</v>
      </c>
      <c r="F7" s="28">
        <v>6892.1525</v>
      </c>
      <c r="H7" s="23">
        <v>1.31</v>
      </c>
      <c r="I7" s="93" t="s">
        <v>25</v>
      </c>
      <c r="J7" s="25">
        <f t="shared" si="2"/>
        <v>0.0166666665</v>
      </c>
      <c r="K7" s="70">
        <v>16.0533</v>
      </c>
      <c r="L7" s="27">
        <f t="shared" si="3"/>
        <v>4.23592465753425e-5</v>
      </c>
      <c r="M7" s="28">
        <v>0.371067</v>
      </c>
    </row>
    <row r="8" s="2" customFormat="1" ht="16.5" spans="1:13">
      <c r="A8" s="29"/>
      <c r="B8" s="30"/>
      <c r="C8" s="31"/>
      <c r="D8" s="32"/>
      <c r="E8" s="33"/>
      <c r="F8" s="34"/>
      <c r="H8" s="29"/>
      <c r="I8" s="30"/>
      <c r="J8" s="31"/>
      <c r="K8" s="32"/>
      <c r="L8" s="33"/>
      <c r="M8" s="34"/>
    </row>
    <row r="9" s="2" customFormat="1" ht="16.5" spans="1:13">
      <c r="A9" s="35"/>
      <c r="B9" s="36"/>
      <c r="C9" s="37"/>
      <c r="D9" s="38"/>
      <c r="E9" s="39"/>
      <c r="F9" s="40"/>
      <c r="H9" s="35"/>
      <c r="I9" s="36"/>
      <c r="J9" s="37"/>
      <c r="K9" s="66"/>
      <c r="L9" s="39"/>
      <c r="M9" s="40"/>
    </row>
    <row r="10" s="3" customFormat="1" ht="16.5" spans="1:13">
      <c r="A10" s="41"/>
      <c r="B10" s="42"/>
      <c r="C10" s="43"/>
      <c r="D10" s="44"/>
      <c r="E10" s="45"/>
      <c r="F10" s="42"/>
      <c r="H10" s="41"/>
      <c r="I10" s="42"/>
      <c r="J10" s="43"/>
      <c r="K10" s="42"/>
      <c r="L10" s="45"/>
      <c r="M10" s="42"/>
    </row>
    <row r="11" s="3" customFormat="1" ht="16.5" spans="1:13">
      <c r="A11" s="41"/>
      <c r="B11" s="42"/>
      <c r="C11" s="43"/>
      <c r="D11" s="44"/>
      <c r="E11" s="45"/>
      <c r="F11" s="42"/>
      <c r="H11" s="41"/>
      <c r="I11" s="42"/>
      <c r="J11" s="43"/>
      <c r="K11" s="42"/>
      <c r="L11" s="45"/>
      <c r="M11" s="42"/>
    </row>
    <row r="12" spans="1:6">
      <c r="A12" s="7"/>
      <c r="B12" s="7"/>
      <c r="C12" s="7"/>
      <c r="D12" s="7"/>
      <c r="E12" s="7"/>
      <c r="F12" s="7"/>
    </row>
    <row r="13" ht="16.5" spans="1:6">
      <c r="A13" s="46" t="s">
        <v>2</v>
      </c>
      <c r="B13" s="47" t="s">
        <v>14</v>
      </c>
      <c r="C13" s="48" t="s">
        <v>15</v>
      </c>
      <c r="D13" s="48" t="s">
        <v>16</v>
      </c>
      <c r="E13" s="48" t="s">
        <v>17</v>
      </c>
      <c r="F13" s="49" t="s">
        <v>18</v>
      </c>
    </row>
    <row r="14" ht="16.5" spans="1:6">
      <c r="A14" s="11">
        <v>1.27</v>
      </c>
      <c r="B14" s="50">
        <f t="shared" ref="B14:B18" si="4">(B5*8760/D5)</f>
        <v>1.03540901312037</v>
      </c>
      <c r="C14" s="51">
        <f t="shared" ref="C14:C18" si="5">(0.000274/B5)</f>
        <v>0.264478764478764</v>
      </c>
      <c r="D14" s="51">
        <f t="shared" ref="D14:D18" si="6">((-B14*LN(C14)/0.95))</f>
        <v>1.44956642382304</v>
      </c>
      <c r="E14" s="52">
        <v>102.5723</v>
      </c>
      <c r="F14" s="53">
        <f t="shared" ref="F14:F18" si="7">(D14*E14)</f>
        <v>148.685362094304</v>
      </c>
    </row>
    <row r="15" ht="16.5" spans="1:6">
      <c r="A15" s="54">
        <v>1.29</v>
      </c>
      <c r="B15" s="55">
        <f t="shared" si="4"/>
        <v>1.02788015717092</v>
      </c>
      <c r="C15" s="56">
        <f t="shared" si="5"/>
        <v>0.114692339891168</v>
      </c>
      <c r="D15" s="56">
        <f t="shared" si="6"/>
        <v>2.3430279770453</v>
      </c>
      <c r="E15" s="57">
        <v>140.8238</v>
      </c>
      <c r="F15" s="58">
        <f t="shared" si="7"/>
        <v>329.954103233833</v>
      </c>
    </row>
    <row r="16" ht="16.5" spans="1:6">
      <c r="A16" s="17">
        <v>1.31</v>
      </c>
      <c r="B16" s="59">
        <f t="shared" si="4"/>
        <v>1.02630593786866</v>
      </c>
      <c r="C16" s="60">
        <f t="shared" si="5"/>
        <v>0.061311255314388</v>
      </c>
      <c r="D16" s="60">
        <f t="shared" si="6"/>
        <v>3.01603425820801</v>
      </c>
      <c r="E16" s="61">
        <v>180.683</v>
      </c>
      <c r="F16" s="62">
        <f t="shared" si="7"/>
        <v>544.946117875798</v>
      </c>
    </row>
    <row r="17" s="2" customFormat="1" ht="16.5" spans="1:6">
      <c r="A17" s="29"/>
      <c r="B17" s="63"/>
      <c r="C17" s="33"/>
      <c r="D17" s="33"/>
      <c r="E17" s="32"/>
      <c r="F17" s="64"/>
    </row>
    <row r="18" s="2" customFormat="1" ht="16.5" spans="1:6">
      <c r="A18" s="35"/>
      <c r="B18" s="65"/>
      <c r="C18" s="39"/>
      <c r="D18" s="39"/>
      <c r="E18" s="66"/>
      <c r="F18" s="6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junru gong</dc:creator>
  <cp:lastModifiedBy>落花流水</cp:lastModifiedBy>
  <dcterms:created xsi:type="dcterms:W3CDTF">2023-05-12T11:15:00Z</dcterms:created>
  <dcterms:modified xsi:type="dcterms:W3CDTF">2025-05-27T02:28:46Z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D0D0AA0B4AA44FCCAC8211C036A152EE_12</vt:lpwstr>
  </property>
</Properties>
</file>