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autoCompressPictures="0"/>
  <bookViews>
    <workbookView xWindow="-35720" yWindow="0" windowWidth="24900" windowHeight="1412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E31" i="1"/>
  <c r="H31" i="1"/>
  <c r="I31" i="1"/>
  <c r="J31" i="1"/>
  <c r="L31" i="1"/>
  <c r="N31" i="1"/>
  <c r="K31" i="1"/>
  <c r="M31" i="1"/>
  <c r="E30" i="1"/>
  <c r="H30" i="1"/>
  <c r="I30" i="1"/>
  <c r="J30" i="1"/>
  <c r="L30" i="1"/>
  <c r="N30" i="1"/>
  <c r="K30" i="1"/>
  <c r="M30" i="1"/>
  <c r="E29" i="1"/>
  <c r="H29" i="1"/>
  <c r="I29" i="1"/>
  <c r="J29" i="1"/>
  <c r="L29" i="1"/>
  <c r="N29" i="1"/>
  <c r="K29" i="1"/>
  <c r="M29" i="1"/>
  <c r="E28" i="1"/>
  <c r="H28" i="1"/>
  <c r="I28" i="1"/>
  <c r="J28" i="1"/>
  <c r="L28" i="1"/>
  <c r="N28" i="1"/>
  <c r="K28" i="1"/>
  <c r="M28" i="1"/>
  <c r="E27" i="1"/>
  <c r="H27" i="1"/>
  <c r="I27" i="1"/>
  <c r="J27" i="1"/>
  <c r="L27" i="1"/>
  <c r="N27" i="1"/>
  <c r="K27" i="1"/>
  <c r="M27" i="1"/>
  <c r="E26" i="1"/>
  <c r="H26" i="1"/>
  <c r="I26" i="1"/>
  <c r="J26" i="1"/>
  <c r="L26" i="1"/>
  <c r="N26" i="1"/>
  <c r="K26" i="1"/>
  <c r="M26" i="1"/>
  <c r="E25" i="1"/>
  <c r="H25" i="1"/>
  <c r="I25" i="1"/>
  <c r="J25" i="1"/>
  <c r="L25" i="1"/>
  <c r="N25" i="1"/>
  <c r="K25" i="1"/>
  <c r="M25" i="1"/>
  <c r="E24" i="1"/>
  <c r="H24" i="1"/>
  <c r="I24" i="1"/>
  <c r="J24" i="1"/>
  <c r="L24" i="1"/>
  <c r="N24" i="1"/>
  <c r="K24" i="1"/>
  <c r="M24" i="1"/>
  <c r="E23" i="1"/>
  <c r="H23" i="1"/>
  <c r="I23" i="1"/>
  <c r="J23" i="1"/>
  <c r="L23" i="1"/>
  <c r="N23" i="1"/>
  <c r="K23" i="1"/>
  <c r="M23" i="1"/>
  <c r="D31" i="1"/>
  <c r="D30" i="1"/>
  <c r="D29" i="1"/>
  <c r="D28" i="1"/>
  <c r="D27" i="1"/>
  <c r="D26" i="1"/>
  <c r="D25" i="1"/>
  <c r="D24" i="1"/>
  <c r="D23" i="1"/>
  <c r="C8" i="1"/>
  <c r="C10" i="1"/>
  <c r="C11" i="1"/>
  <c r="C12" i="1"/>
  <c r="F45" i="1"/>
  <c r="F47" i="1"/>
  <c r="F48" i="1"/>
  <c r="F49" i="1"/>
  <c r="F58" i="1"/>
  <c r="F42" i="1"/>
  <c r="F46" i="1"/>
  <c r="C14" i="1"/>
  <c r="C16" i="1"/>
  <c r="C9" i="1"/>
  <c r="F51" i="1"/>
  <c r="F53" i="1"/>
  <c r="F50" i="1"/>
  <c r="F52" i="1"/>
  <c r="F24" i="1"/>
  <c r="G24" i="1"/>
  <c r="F25" i="1"/>
  <c r="G25" i="1"/>
  <c r="F30" i="1"/>
  <c r="G30" i="1"/>
  <c r="G23" i="1"/>
  <c r="F23" i="1"/>
  <c r="F26" i="1"/>
  <c r="G26" i="1"/>
  <c r="F31" i="1"/>
  <c r="G31" i="1"/>
  <c r="C13" i="1"/>
  <c r="C15" i="1"/>
  <c r="F27" i="1"/>
  <c r="G27" i="1"/>
  <c r="F28" i="1"/>
  <c r="G28" i="1"/>
  <c r="F29" i="1"/>
  <c r="G29" i="1"/>
</calcChain>
</file>

<file path=xl/sharedStrings.xml><?xml version="1.0" encoding="utf-8"?>
<sst xmlns="http://schemas.openxmlformats.org/spreadsheetml/2006/main" count="72" uniqueCount="43">
  <si>
    <t>H2 =</t>
  </si>
  <si>
    <t>I2 =</t>
  </si>
  <si>
    <t>(H2 - 1)/H2 x 100%</t>
  </si>
  <si>
    <t>H =</t>
  </si>
  <si>
    <t>SE(LN(H)) =</t>
  </si>
  <si>
    <t>k =</t>
  </si>
  <si>
    <t>Q =</t>
  </si>
  <si>
    <t>((Q-(k-1))/Q) x 100</t>
  </si>
  <si>
    <t>I2 from H2 =</t>
  </si>
  <si>
    <t>LN(H) =</t>
  </si>
  <si>
    <t>lower CI for I2=</t>
  </si>
  <si>
    <t>upper CI for I2=</t>
  </si>
  <si>
    <t>Eq. 16</t>
  </si>
  <si>
    <t>given in text</t>
  </si>
  <si>
    <t>lower CI for H =</t>
  </si>
  <si>
    <t>upper CI for H =</t>
  </si>
  <si>
    <t>using lower CI for H and equation 16</t>
  </si>
  <si>
    <t>using upper CI for H and equation 16</t>
  </si>
  <si>
    <t>%</t>
  </si>
  <si>
    <r>
      <t>I</t>
    </r>
    <r>
      <rPr>
        <b/>
        <vertAlign val="superscript"/>
        <sz val="12"/>
        <color indexed="10"/>
        <rFont val="Arial"/>
        <family val="2"/>
      </rPr>
      <t>2</t>
    </r>
    <r>
      <rPr>
        <b/>
        <sz val="12"/>
        <color indexed="10"/>
        <rFont val="Arial"/>
        <family val="2"/>
      </rPr>
      <t xml:space="preserve"> =</t>
    </r>
  </si>
  <si>
    <r>
      <t>Q</t>
    </r>
    <r>
      <rPr>
        <b/>
        <sz val="12"/>
        <rFont val="Arial"/>
        <family val="2"/>
      </rPr>
      <t xml:space="preserve"> =</t>
    </r>
  </si>
  <si>
    <r>
      <t xml:space="preserve">k </t>
    </r>
    <r>
      <rPr>
        <b/>
        <sz val="12"/>
        <rFont val="Arial"/>
        <family val="2"/>
      </rPr>
      <t>=</t>
    </r>
  </si>
  <si>
    <t>*If the CI does not contain 0%, the hypothesis of homogeneity is rejected.</t>
  </si>
  <si>
    <t>TC example from Huedo-Medina et al.</t>
  </si>
  <si>
    <t>95% CI</t>
  </si>
  <si>
    <t>Total</t>
  </si>
  <si>
    <t>&lt;..if less than one, becomes zero</t>
  </si>
  <si>
    <r>
      <rPr>
        <b/>
        <i/>
        <sz val="10"/>
        <rFont val="Arial"/>
        <family val="2"/>
      </rPr>
      <t>k</t>
    </r>
    <r>
      <rPr>
        <b/>
        <sz val="10"/>
        <rFont val="Arial"/>
        <family val="2"/>
      </rPr>
      <t xml:space="preserve"> =</t>
    </r>
  </si>
  <si>
    <r>
      <rPr>
        <b/>
        <i/>
        <sz val="10"/>
        <rFont val="Arial"/>
        <family val="2"/>
      </rPr>
      <t>Q</t>
    </r>
    <r>
      <rPr>
        <b/>
        <sz val="10"/>
        <rFont val="Arial"/>
        <family val="2"/>
      </rPr>
      <t xml:space="preserve"> =</t>
    </r>
  </si>
  <si>
    <t>Suggested citation:</t>
  </si>
  <si>
    <t>Below is a transposed version (useful when  you need to calculate a lot of I2s).</t>
  </si>
  <si>
    <t>Source for equations:</t>
  </si>
  <si>
    <r>
      <t xml:space="preserve">Johnson, B. T., Huedo-Medina, T. B., &amp; LaCroix, J. M. (2010). </t>
    </r>
    <r>
      <rPr>
        <i/>
        <sz val="11"/>
        <color rgb="FF006100"/>
        <rFont val="Calibri"/>
        <family val="2"/>
        <scheme val="minor"/>
      </rPr>
      <t>Converting Q to I</t>
    </r>
    <r>
      <rPr>
        <i/>
        <vertAlign val="superscript"/>
        <sz val="11"/>
        <color rgb="FF006100"/>
        <rFont val="Calibri"/>
        <family val="2"/>
        <scheme val="minor"/>
      </rPr>
      <t>2</t>
    </r>
    <r>
      <rPr>
        <i/>
        <sz val="11"/>
        <color rgb="FF006100"/>
        <rFont val="Calibri"/>
        <family val="2"/>
        <scheme val="minor"/>
      </rPr>
      <t xml:space="preserve">: A spreadsheet. </t>
    </r>
    <r>
      <rPr>
        <sz val="11"/>
        <color rgb="FF006100"/>
        <rFont val="Calibri"/>
        <family val="2"/>
        <scheme val="minor"/>
      </rPr>
      <t>Storrs, CT, USA: University of Connecticut.</t>
    </r>
  </si>
  <si>
    <t>&lt;--Copy line again as needed.</t>
  </si>
  <si>
    <r>
      <t>Huedo-Medina, T. B., Sánchez-Meca, J., Marín-Martínez, F., &amp;  Botella, J. (2006). Assessing heterogeneity in meta-analysis:</t>
    </r>
    <r>
      <rPr>
        <i/>
        <sz val="11"/>
        <color rgb="FF006100"/>
        <rFont val="Calibri"/>
        <family val="2"/>
        <scheme val="minor"/>
      </rPr>
      <t xml:space="preserve"> I</t>
    </r>
    <r>
      <rPr>
        <i/>
        <vertAlign val="superscript"/>
        <sz val="11"/>
        <color rgb="FF006100"/>
        <rFont val="Calibri"/>
        <family val="2"/>
        <scheme val="minor"/>
      </rPr>
      <t>2</t>
    </r>
    <r>
      <rPr>
        <sz val="11"/>
        <color rgb="FF006100"/>
        <rFont val="Calibri"/>
        <family val="2"/>
        <scheme val="minor"/>
      </rPr>
      <t xml:space="preserve"> or </t>
    </r>
    <r>
      <rPr>
        <i/>
        <sz val="11"/>
        <color rgb="FF006100"/>
        <rFont val="Calibri"/>
        <family val="2"/>
        <scheme val="minor"/>
      </rPr>
      <t xml:space="preserve">Q </t>
    </r>
    <r>
      <rPr>
        <sz val="11"/>
        <color rgb="FF006100"/>
        <rFont val="Calibri"/>
        <family val="2"/>
        <scheme val="minor"/>
      </rPr>
      <t xml:space="preserve">statistic? </t>
    </r>
    <r>
      <rPr>
        <i/>
        <sz val="11"/>
        <color rgb="FF006100"/>
        <rFont val="Calibri"/>
        <family val="2"/>
        <scheme val="minor"/>
      </rPr>
      <t xml:space="preserve">Psychological Methods, 11, </t>
    </r>
    <r>
      <rPr>
        <sz val="11"/>
        <color rgb="FF006100"/>
        <rFont val="Calibri"/>
        <family val="2"/>
        <scheme val="minor"/>
      </rPr>
      <t>193-206.</t>
    </r>
  </si>
  <si>
    <t>CBT example from Huedo-Medina et al. (2006)</t>
  </si>
  <si>
    <t>&lt;--number of effect sizes</t>
  </si>
  <si>
    <t>&lt;--homogeneity (heterogeneity) statistic</t>
  </si>
  <si>
    <t>&lt;--if less than one, becomes zero</t>
  </si>
  <si>
    <t>&lt;--equations to determine CI</t>
  </si>
  <si>
    <t>lower CI for I2</t>
  </si>
  <si>
    <t>upper CI for I2</t>
  </si>
  <si>
    <r>
      <t xml:space="preserve">Just enter </t>
    </r>
    <r>
      <rPr>
        <i/>
        <sz val="10"/>
        <color indexed="10"/>
        <rFont val="Arial"/>
        <family val="2"/>
      </rPr>
      <t>k</t>
    </r>
    <r>
      <rPr>
        <sz val="10"/>
        <color indexed="10"/>
        <rFont val="Arial"/>
        <family val="2"/>
      </rPr>
      <t xml:space="preserve"> and </t>
    </r>
    <r>
      <rPr>
        <i/>
        <sz val="10"/>
        <color indexed="10"/>
        <rFont val="Arial"/>
        <family val="2"/>
      </rPr>
      <t>Q</t>
    </r>
    <r>
      <rPr>
        <sz val="10"/>
        <color indexed="10"/>
        <rFont val="Arial"/>
        <family val="2"/>
      </rPr>
      <t xml:space="preserve"> . . 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</si>
</sst>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vertAlign val="superscript"/>
      <sz val="12"/>
      <color indexed="10"/>
      <name val="Arial"/>
      <family val="2"/>
    </font>
    <font>
      <b/>
      <i/>
      <sz val="12"/>
      <color indexed="10"/>
      <name val="Arial"/>
      <family val="2"/>
    </font>
    <font>
      <b/>
      <i/>
      <sz val="12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006100"/>
      <name val="Calibri"/>
      <family val="2"/>
      <scheme val="minor"/>
    </font>
    <font>
      <i/>
      <vertAlign val="superscript"/>
      <sz val="11"/>
      <color rgb="FF006100"/>
      <name val="Calibri"/>
      <family val="2"/>
      <scheme val="minor"/>
    </font>
    <font>
      <i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7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indexed="12"/>
      </left>
      <right/>
      <top style="double">
        <color indexed="12"/>
      </top>
      <bottom/>
      <diagonal/>
    </border>
    <border>
      <left/>
      <right/>
      <top style="double">
        <color indexed="12"/>
      </top>
      <bottom/>
      <diagonal/>
    </border>
    <border>
      <left/>
      <right style="double">
        <color indexed="12"/>
      </right>
      <top style="double">
        <color indexed="12"/>
      </top>
      <bottom/>
      <diagonal/>
    </border>
    <border>
      <left style="double">
        <color indexed="12"/>
      </left>
      <right/>
      <top/>
      <bottom/>
      <diagonal/>
    </border>
    <border>
      <left/>
      <right style="double">
        <color indexed="12"/>
      </right>
      <top/>
      <bottom/>
      <diagonal/>
    </border>
    <border>
      <left style="double">
        <color indexed="12"/>
      </left>
      <right/>
      <top/>
      <bottom style="double">
        <color indexed="12"/>
      </bottom>
      <diagonal/>
    </border>
    <border>
      <left/>
      <right/>
      <top/>
      <bottom style="double">
        <color indexed="12"/>
      </bottom>
      <diagonal/>
    </border>
    <border>
      <left/>
      <right style="double">
        <color indexed="12"/>
      </right>
      <top/>
      <bottom style="double">
        <color indexed="1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6" fillId="0" borderId="12" xfId="0" applyFont="1" applyBorder="1" applyAlignment="1">
      <alignment horizontal="right"/>
    </xf>
    <xf numFmtId="0" fontId="7" fillId="0" borderId="15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8" fillId="0" borderId="0" xfId="0" applyFont="1"/>
    <xf numFmtId="0" fontId="10" fillId="0" borderId="0" xfId="0" applyFont="1"/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0" fontId="12" fillId="2" borderId="0" xfId="1"/>
    <xf numFmtId="0" fontId="9" fillId="0" borderId="0" xfId="0" applyFont="1"/>
    <xf numFmtId="0" fontId="12" fillId="2" borderId="12" xfId="1" applyBorder="1"/>
    <xf numFmtId="0" fontId="12" fillId="2" borderId="13" xfId="1" applyBorder="1" applyAlignment="1">
      <alignment horizontal="right"/>
    </xf>
    <xf numFmtId="0" fontId="12" fillId="2" borderId="13" xfId="1" applyBorder="1"/>
    <xf numFmtId="0" fontId="12" fillId="2" borderId="14" xfId="1" applyBorder="1"/>
    <xf numFmtId="0" fontId="12" fillId="2" borderId="0" xfId="1" applyAlignment="1">
      <alignment horizontal="right"/>
    </xf>
    <xf numFmtId="164" fontId="12" fillId="2" borderId="0" xfId="1" applyNumberFormat="1"/>
    <xf numFmtId="0" fontId="12" fillId="2" borderId="0" xfId="1" applyAlignment="1">
      <alignment horizontal="left"/>
    </xf>
    <xf numFmtId="2" fontId="12" fillId="2" borderId="14" xfId="1" applyNumberFormat="1" applyBorder="1"/>
    <xf numFmtId="2" fontId="12" fillId="2" borderId="1" xfId="1" applyNumberFormat="1" applyBorder="1"/>
    <xf numFmtId="2" fontId="12" fillId="2" borderId="16" xfId="1" applyNumberFormat="1" applyBorder="1"/>
    <xf numFmtId="0" fontId="2" fillId="0" borderId="3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8" fillId="0" borderId="25" xfId="0" applyFont="1" applyBorder="1"/>
    <xf numFmtId="0" fontId="0" fillId="0" borderId="25" xfId="0" applyBorder="1"/>
    <xf numFmtId="0" fontId="9" fillId="0" borderId="0" xfId="0" applyFont="1" applyFill="1" applyBorder="1"/>
    <xf numFmtId="0" fontId="0" fillId="0" borderId="0" xfId="0" applyBorder="1" applyAlignment="1" applyProtection="1">
      <alignment horizontal="right"/>
      <protection hidden="1"/>
    </xf>
    <xf numFmtId="0" fontId="0" fillId="0" borderId="0" xfId="0" applyBorder="1" applyProtection="1">
      <protection hidden="1"/>
    </xf>
    <xf numFmtId="0" fontId="2" fillId="0" borderId="0" xfId="0" applyFont="1" applyBorder="1" applyAlignment="1" applyProtection="1">
      <alignment horizontal="right"/>
      <protection hidden="1"/>
    </xf>
    <xf numFmtId="0" fontId="13" fillId="3" borderId="1" xfId="2" applyBorder="1" applyProtection="1">
      <protection locked="0"/>
    </xf>
    <xf numFmtId="0" fontId="13" fillId="3" borderId="0" xfId="2" applyProtection="1">
      <protection locked="0"/>
    </xf>
    <xf numFmtId="0" fontId="13" fillId="3" borderId="0" xfId="2" applyAlignment="1" applyProtection="1">
      <alignment horizontal="center"/>
      <protection locked="0"/>
    </xf>
    <xf numFmtId="0" fontId="13" fillId="3" borderId="16" xfId="2" applyBorder="1" applyProtection="1">
      <protection locked="0"/>
    </xf>
    <xf numFmtId="0" fontId="12" fillId="2" borderId="23" xfId="1" applyBorder="1" applyAlignment="1">
      <alignment horizontal="left" vertical="top" wrapText="1"/>
    </xf>
    <xf numFmtId="0" fontId="12" fillId="2" borderId="0" xfId="1" applyBorder="1" applyAlignment="1">
      <alignment horizontal="left" vertical="top" wrapText="1"/>
    </xf>
    <xf numFmtId="0" fontId="12" fillId="2" borderId="24" xfId="1" applyBorder="1" applyAlignment="1">
      <alignment horizontal="left" vertical="top" wrapText="1"/>
    </xf>
    <xf numFmtId="0" fontId="12" fillId="2" borderId="20" xfId="1" applyBorder="1" applyAlignment="1">
      <alignment horizontal="left" vertical="top" wrapText="1"/>
    </xf>
    <xf numFmtId="0" fontId="12" fillId="2" borderId="21" xfId="1" applyBorder="1" applyAlignment="1">
      <alignment horizontal="left" vertical="top" wrapText="1"/>
    </xf>
    <xf numFmtId="0" fontId="12" fillId="2" borderId="22" xfId="1" applyBorder="1" applyAlignment="1">
      <alignment horizontal="left" vertical="top" wrapText="1"/>
    </xf>
    <xf numFmtId="0" fontId="14" fillId="2" borderId="17" xfId="1" applyFont="1" applyBorder="1" applyAlignment="1">
      <alignment horizontal="left" vertical="top" wrapText="1"/>
    </xf>
    <xf numFmtId="0" fontId="14" fillId="2" borderId="18" xfId="1" applyFont="1" applyBorder="1" applyAlignment="1">
      <alignment horizontal="left" vertical="top" wrapText="1"/>
    </xf>
    <xf numFmtId="0" fontId="14" fillId="2" borderId="19" xfId="1" applyFont="1" applyBorder="1" applyAlignment="1">
      <alignment horizontal="left" vertical="top" wrapText="1"/>
    </xf>
    <xf numFmtId="0" fontId="10" fillId="0" borderId="25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12" fillId="2" borderId="20" xfId="1" applyBorder="1" applyAlignment="1">
      <alignment horizontal="left" wrapText="1"/>
    </xf>
    <xf numFmtId="0" fontId="12" fillId="2" borderId="21" xfId="1" applyBorder="1" applyAlignment="1">
      <alignment horizontal="left" wrapText="1"/>
    </xf>
    <xf numFmtId="0" fontId="12" fillId="2" borderId="22" xfId="1" applyBorder="1" applyAlignment="1">
      <alignment horizontal="left" wrapText="1"/>
    </xf>
    <xf numFmtId="0" fontId="14" fillId="2" borderId="17" xfId="1" applyFont="1" applyBorder="1" applyAlignment="1">
      <alignment horizontal="left"/>
    </xf>
    <xf numFmtId="0" fontId="14" fillId="2" borderId="18" xfId="1" applyFont="1" applyBorder="1" applyAlignment="1">
      <alignment horizontal="left"/>
    </xf>
    <xf numFmtId="0" fontId="14" fillId="2" borderId="19" xfId="1" applyFont="1" applyBorder="1" applyAlignment="1">
      <alignment horizontal="left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tabSelected="1" topLeftCell="A2" zoomScale="150" zoomScaleNormal="150" zoomScalePageLayoutView="150" workbookViewId="0">
      <selection activeCell="C7" sqref="C7"/>
    </sheetView>
  </sheetViews>
  <sheetFormatPr baseColWidth="10" defaultColWidth="8.83203125" defaultRowHeight="12" x14ac:dyDescent="0"/>
  <cols>
    <col min="1" max="1" width="25.5" customWidth="1"/>
    <col min="2" max="2" width="18.33203125" customWidth="1"/>
    <col min="3" max="3" width="12.1640625" customWidth="1"/>
    <col min="4" max="4" width="10.1640625" bestFit="1" customWidth="1"/>
    <col min="5" max="5" width="0" hidden="1" customWidth="1"/>
    <col min="6" max="6" width="15" bestFit="1" customWidth="1"/>
    <col min="7" max="7" width="15.1640625" bestFit="1" customWidth="1"/>
    <col min="13" max="13" width="13.83203125" bestFit="1" customWidth="1"/>
    <col min="14" max="14" width="14" bestFit="1" customWidth="1"/>
    <col min="15" max="15" width="3.6640625" customWidth="1"/>
    <col min="16" max="16" width="5.5" customWidth="1"/>
    <col min="17" max="17" width="3.1640625" customWidth="1"/>
    <col min="18" max="18" width="9.1640625" customWidth="1"/>
  </cols>
  <sheetData>
    <row r="1" spans="1:18" ht="13" thickBot="1"/>
    <row r="2" spans="1:18" ht="14">
      <c r="A2" s="15"/>
      <c r="G2" s="58" t="s">
        <v>29</v>
      </c>
      <c r="H2" s="59"/>
      <c r="I2" s="59"/>
      <c r="J2" s="59"/>
      <c r="K2" s="59"/>
      <c r="L2" s="59"/>
      <c r="M2" s="59"/>
      <c r="N2" s="59"/>
      <c r="O2" s="59"/>
      <c r="P2" s="59"/>
      <c r="Q2" s="59"/>
      <c r="R2" s="60"/>
    </row>
    <row r="3" spans="1:18" ht="32.25" customHeight="1" thickBot="1">
      <c r="A3" s="15" t="s">
        <v>42</v>
      </c>
      <c r="G3" s="55" t="s">
        <v>32</v>
      </c>
      <c r="H3" s="56"/>
      <c r="I3" s="56"/>
      <c r="J3" s="56"/>
      <c r="K3" s="56"/>
      <c r="L3" s="56"/>
      <c r="M3" s="56"/>
      <c r="N3" s="56"/>
      <c r="O3" s="56"/>
      <c r="P3" s="56"/>
      <c r="Q3" s="56"/>
      <c r="R3" s="57"/>
    </row>
    <row r="4" spans="1:18" ht="13" thickTop="1">
      <c r="A4" s="4"/>
      <c r="B4" s="5"/>
      <c r="C4" s="5"/>
      <c r="D4" s="6"/>
    </row>
    <row r="5" spans="1:18" ht="15">
      <c r="A5" s="7"/>
      <c r="B5" s="14" t="s">
        <v>21</v>
      </c>
      <c r="C5" s="40">
        <v>4</v>
      </c>
      <c r="D5" s="8"/>
      <c r="F5" s="20" t="s">
        <v>36</v>
      </c>
    </row>
    <row r="6" spans="1:18" ht="16" thickBot="1">
      <c r="A6" s="7"/>
      <c r="B6" s="13" t="s">
        <v>20</v>
      </c>
      <c r="C6" s="43">
        <v>0.37</v>
      </c>
      <c r="D6" s="8"/>
      <c r="F6" s="20" t="s">
        <v>37</v>
      </c>
    </row>
    <row r="7" spans="1:18" ht="15">
      <c r="A7" s="7"/>
      <c r="B7" s="12" t="s">
        <v>19</v>
      </c>
      <c r="C7" s="28">
        <f>IF(((C6-(C5-1))/C6)*100&gt;0,((C6-(C5-1))/C6)*100,0)</f>
        <v>0</v>
      </c>
      <c r="D7" s="8" t="s">
        <v>18</v>
      </c>
      <c r="F7" s="20" t="s">
        <v>38</v>
      </c>
      <c r="I7" s="50" t="s">
        <v>31</v>
      </c>
      <c r="J7" s="51"/>
      <c r="K7" s="51"/>
      <c r="L7" s="51"/>
      <c r="M7" s="51"/>
      <c r="N7" s="51"/>
      <c r="O7" s="51"/>
      <c r="P7" s="51"/>
      <c r="Q7" s="52"/>
    </row>
    <row r="8" spans="1:18" ht="15.75" customHeight="1">
      <c r="A8" s="7"/>
      <c r="B8" s="37" t="s">
        <v>0</v>
      </c>
      <c r="C8" s="38">
        <f>C6/(C5-1)</f>
        <v>0.12333333333333334</v>
      </c>
      <c r="D8" s="8"/>
      <c r="F8" s="36" t="s">
        <v>39</v>
      </c>
      <c r="I8" s="44" t="s">
        <v>34</v>
      </c>
      <c r="J8" s="45"/>
      <c r="K8" s="45"/>
      <c r="L8" s="45"/>
      <c r="M8" s="45"/>
      <c r="N8" s="45"/>
      <c r="O8" s="45"/>
      <c r="P8" s="45"/>
      <c r="Q8" s="46"/>
    </row>
    <row r="9" spans="1:18" ht="12.75" customHeight="1">
      <c r="A9" s="7"/>
      <c r="B9" s="37" t="s">
        <v>8</v>
      </c>
      <c r="C9" s="38">
        <f>((C8-1)/(C8))*100</f>
        <v>-710.81081081081084</v>
      </c>
      <c r="D9" s="8"/>
      <c r="I9" s="44"/>
      <c r="J9" s="45"/>
      <c r="K9" s="45"/>
      <c r="L9" s="45"/>
      <c r="M9" s="45"/>
      <c r="N9" s="45"/>
      <c r="O9" s="45"/>
      <c r="P9" s="45"/>
      <c r="Q9" s="46"/>
    </row>
    <row r="10" spans="1:18" ht="12.75" customHeight="1">
      <c r="A10" s="7"/>
      <c r="B10" s="37" t="s">
        <v>3</v>
      </c>
      <c r="C10" s="38">
        <f>SQRT(C8)</f>
        <v>0.35118845842842461</v>
      </c>
      <c r="D10" s="8"/>
      <c r="I10" s="44"/>
      <c r="J10" s="45"/>
      <c r="K10" s="45"/>
      <c r="L10" s="45"/>
      <c r="M10" s="45"/>
      <c r="N10" s="45"/>
      <c r="O10" s="45"/>
      <c r="P10" s="45"/>
      <c r="Q10" s="46"/>
    </row>
    <row r="11" spans="1:18" ht="12.75" customHeight="1" thickBot="1">
      <c r="A11" s="7"/>
      <c r="B11" s="37" t="s">
        <v>9</v>
      </c>
      <c r="C11" s="38">
        <f>LN(C10)</f>
        <v>-1.0464322810059883</v>
      </c>
      <c r="D11" s="8"/>
      <c r="I11" s="47"/>
      <c r="J11" s="48"/>
      <c r="K11" s="48"/>
      <c r="L11" s="48"/>
      <c r="M11" s="48"/>
      <c r="N11" s="48"/>
      <c r="O11" s="48"/>
      <c r="P11" s="48"/>
      <c r="Q11" s="49"/>
    </row>
    <row r="12" spans="1:18" ht="13.5" customHeight="1">
      <c r="A12" s="7"/>
      <c r="B12" s="37" t="s">
        <v>4</v>
      </c>
      <c r="C12" s="38">
        <f>(1/2)*((LN(C6)-LN(C5-1))/(SQRT(2*C6)-SQRT(2*C5-3)))</f>
        <v>0.76057953035076009</v>
      </c>
      <c r="D12" s="8"/>
    </row>
    <row r="13" spans="1:18">
      <c r="A13" s="7"/>
      <c r="B13" s="39" t="s">
        <v>14</v>
      </c>
      <c r="C13" s="38">
        <f>EXP(C11-1.96*C12)</f>
        <v>7.9090053303303445E-2</v>
      </c>
      <c r="D13" s="8"/>
    </row>
    <row r="14" spans="1:18">
      <c r="A14" s="7"/>
      <c r="B14" s="39" t="s">
        <v>15</v>
      </c>
      <c r="C14" s="38">
        <f>EXP(C11+1.96*C12)</f>
        <v>1.5594038464022875</v>
      </c>
      <c r="D14" s="8"/>
    </row>
    <row r="15" spans="1:18" ht="15">
      <c r="A15" s="7"/>
      <c r="B15" s="2" t="s">
        <v>10</v>
      </c>
      <c r="C15" s="29">
        <f>IF(((C13*C13-1)/(C13*C13))*100&gt;0,((C13*C13-1)/(C13*C13))*100,0)</f>
        <v>0</v>
      </c>
      <c r="D15" s="8" t="s">
        <v>18</v>
      </c>
      <c r="F15" t="s">
        <v>26</v>
      </c>
    </row>
    <row r="16" spans="1:18" ht="15">
      <c r="A16" s="7"/>
      <c r="B16" s="3" t="s">
        <v>11</v>
      </c>
      <c r="C16" s="30">
        <f>IF(((C14*C14-1)/(C14*C14))*100&gt;0,((C14*C14-1)/(C14*C14))*100,0)</f>
        <v>58.877188616746224</v>
      </c>
      <c r="D16" s="8" t="s">
        <v>18</v>
      </c>
      <c r="F16" t="s">
        <v>26</v>
      </c>
    </row>
    <row r="17" spans="1:15" ht="13" thickBot="1">
      <c r="A17" s="9"/>
      <c r="B17" s="10"/>
      <c r="C17" s="10"/>
      <c r="D17" s="11"/>
    </row>
    <row r="18" spans="1:15" ht="13" thickTop="1">
      <c r="A18" s="15" t="s">
        <v>22</v>
      </c>
    </row>
    <row r="21" spans="1:15" s="35" customFormat="1" ht="13" thickBot="1">
      <c r="A21" s="34" t="s">
        <v>30</v>
      </c>
      <c r="F21" s="53" t="s">
        <v>24</v>
      </c>
      <c r="G21" s="54"/>
    </row>
    <row r="22" spans="1:15" ht="15">
      <c r="B22" s="31" t="s">
        <v>27</v>
      </c>
      <c r="C22" s="32" t="s">
        <v>28</v>
      </c>
      <c r="D22" s="33" t="s">
        <v>19</v>
      </c>
      <c r="E22" t="s">
        <v>0</v>
      </c>
      <c r="F22" s="1" t="s">
        <v>10</v>
      </c>
      <c r="G22" s="1" t="s">
        <v>11</v>
      </c>
      <c r="H22" t="s">
        <v>3</v>
      </c>
      <c r="I22" t="s">
        <v>9</v>
      </c>
      <c r="J22" t="s">
        <v>4</v>
      </c>
      <c r="K22" t="s">
        <v>14</v>
      </c>
      <c r="L22" t="s">
        <v>15</v>
      </c>
      <c r="M22" s="1" t="s">
        <v>40</v>
      </c>
      <c r="N22" s="1" t="s">
        <v>41</v>
      </c>
    </row>
    <row r="23" spans="1:15" ht="14">
      <c r="A23" s="16" t="s">
        <v>25</v>
      </c>
      <c r="B23" s="42">
        <v>76</v>
      </c>
      <c r="C23" s="42">
        <v>500</v>
      </c>
      <c r="D23" s="18">
        <f t="shared" ref="D23:D31" si="0">IF(((C23-(B23-1))/C23)*100&gt;0,((C23-(B23-1))/C23)*100,0)</f>
        <v>85</v>
      </c>
      <c r="E23">
        <f t="shared" ref="E23:E31" si="1">C23/(B23-1)</f>
        <v>6.666666666666667</v>
      </c>
      <c r="F23" s="17">
        <f t="shared" ref="F23:F31" si="2">IF(((K23*K23-1)/(K23*K23))*100&gt;0,((K23*K23-1)/(K23*K23))*100,0)</f>
        <v>81.833888235643244</v>
      </c>
      <c r="G23" s="17">
        <f t="shared" ref="G23:G31" si="3">IF(((L23*L23-1)/(L23*L23))*100&gt;0,((L23*L23-1)/(L23*L23))*100,0)</f>
        <v>87.61430057688699</v>
      </c>
      <c r="H23">
        <f t="shared" ref="H23:H31" si="4">SQRT(E23)</f>
        <v>2.5819888974716112</v>
      </c>
      <c r="I23">
        <f t="shared" ref="I23:I31" si="5">LN(H23)</f>
        <v>0.94855999244294065</v>
      </c>
      <c r="J23">
        <f t="shared" ref="J23:J31" si="6">(1/2)*((LN(C23)-LN(B23-1))/(SQRT(2*C23)-SQRT(2*B23-3)))</f>
        <v>4.8853996518134754E-2</v>
      </c>
      <c r="K23">
        <f t="shared" ref="K23:K31" si="7">EXP(I23-1.96*J23)</f>
        <v>2.3462214940540762</v>
      </c>
      <c r="L23">
        <f t="shared" ref="L23:L31" si="8">EXP(I23+1.96*J23)</f>
        <v>2.8414481256614947</v>
      </c>
      <c r="M23" s="29">
        <f>IF(((K23*K23-1)/(K23*K23))*100&gt;0,((K23*K23-1)/(K23*K23))*100,0)</f>
        <v>81.833888235643244</v>
      </c>
      <c r="N23" s="30">
        <f>IF(((L23*L23-1)/(L23*L23))*100&gt;0,((L23*L23-1)/(L23*L23))*100,0)</f>
        <v>87.61430057688699</v>
      </c>
    </row>
    <row r="24" spans="1:15" ht="14">
      <c r="B24" s="41"/>
      <c r="C24" s="41"/>
      <c r="D24" s="18" t="e">
        <f t="shared" si="0"/>
        <v>#DIV/0!</v>
      </c>
      <c r="E24">
        <f t="shared" si="1"/>
        <v>0</v>
      </c>
      <c r="F24" s="17" t="e">
        <f t="shared" si="2"/>
        <v>#NUM!</v>
      </c>
      <c r="G24" s="17" t="e">
        <f t="shared" si="3"/>
        <v>#NUM!</v>
      </c>
      <c r="H24">
        <f t="shared" si="4"/>
        <v>0</v>
      </c>
      <c r="I24" t="e">
        <f t="shared" si="5"/>
        <v>#NUM!</v>
      </c>
      <c r="J24" t="e">
        <f t="shared" si="6"/>
        <v>#NUM!</v>
      </c>
      <c r="K24" t="e">
        <f t="shared" si="7"/>
        <v>#NUM!</v>
      </c>
      <c r="L24" t="e">
        <f t="shared" si="8"/>
        <v>#NUM!</v>
      </c>
      <c r="M24" s="29" t="e">
        <f t="shared" ref="M24:M30" si="9">IF(((K24*K24-1)/(K24*K24))*100&gt;0,((K24*K24-1)/(K24*K24))*100,0)</f>
        <v>#NUM!</v>
      </c>
      <c r="N24" s="30" t="e">
        <f t="shared" ref="N24:N30" si="10">IF(((L24*L24-1)/(L24*L24))*100&gt;0,((L24*L24-1)/(L24*L24))*100,0)</f>
        <v>#NUM!</v>
      </c>
    </row>
    <row r="25" spans="1:15" ht="14">
      <c r="B25" s="41"/>
      <c r="C25" s="41"/>
      <c r="D25" s="18" t="e">
        <f t="shared" si="0"/>
        <v>#DIV/0!</v>
      </c>
      <c r="E25">
        <f t="shared" si="1"/>
        <v>0</v>
      </c>
      <c r="F25" s="17" t="e">
        <f t="shared" si="2"/>
        <v>#NUM!</v>
      </c>
      <c r="G25" s="17" t="e">
        <f t="shared" si="3"/>
        <v>#NUM!</v>
      </c>
      <c r="H25">
        <f t="shared" si="4"/>
        <v>0</v>
      </c>
      <c r="I25" t="e">
        <f t="shared" si="5"/>
        <v>#NUM!</v>
      </c>
      <c r="J25" t="e">
        <f t="shared" si="6"/>
        <v>#NUM!</v>
      </c>
      <c r="K25" t="e">
        <f t="shared" si="7"/>
        <v>#NUM!</v>
      </c>
      <c r="L25" t="e">
        <f t="shared" si="8"/>
        <v>#NUM!</v>
      </c>
      <c r="M25" s="29" t="e">
        <f t="shared" si="9"/>
        <v>#NUM!</v>
      </c>
      <c r="N25" s="30" t="e">
        <f t="shared" si="10"/>
        <v>#NUM!</v>
      </c>
    </row>
    <row r="26" spans="1:15" ht="14">
      <c r="B26" s="41"/>
      <c r="C26" s="41"/>
      <c r="D26" s="18" t="e">
        <f t="shared" si="0"/>
        <v>#DIV/0!</v>
      </c>
      <c r="E26">
        <f t="shared" si="1"/>
        <v>0</v>
      </c>
      <c r="F26" s="17" t="e">
        <f t="shared" si="2"/>
        <v>#NUM!</v>
      </c>
      <c r="G26" s="17" t="e">
        <f t="shared" si="3"/>
        <v>#NUM!</v>
      </c>
      <c r="H26">
        <f t="shared" si="4"/>
        <v>0</v>
      </c>
      <c r="I26" t="e">
        <f t="shared" si="5"/>
        <v>#NUM!</v>
      </c>
      <c r="J26" t="e">
        <f t="shared" si="6"/>
        <v>#NUM!</v>
      </c>
      <c r="K26" t="e">
        <f t="shared" si="7"/>
        <v>#NUM!</v>
      </c>
      <c r="L26" t="e">
        <f t="shared" si="8"/>
        <v>#NUM!</v>
      </c>
      <c r="M26" s="29" t="e">
        <f t="shared" si="9"/>
        <v>#NUM!</v>
      </c>
      <c r="N26" s="30" t="e">
        <f t="shared" si="10"/>
        <v>#NUM!</v>
      </c>
    </row>
    <row r="27" spans="1:15" ht="14">
      <c r="B27" s="41"/>
      <c r="C27" s="41"/>
      <c r="D27" s="18" t="e">
        <f t="shared" si="0"/>
        <v>#DIV/0!</v>
      </c>
      <c r="E27">
        <f t="shared" si="1"/>
        <v>0</v>
      </c>
      <c r="F27" s="17" t="e">
        <f t="shared" si="2"/>
        <v>#NUM!</v>
      </c>
      <c r="G27" s="17" t="e">
        <f t="shared" si="3"/>
        <v>#NUM!</v>
      </c>
      <c r="H27">
        <f t="shared" si="4"/>
        <v>0</v>
      </c>
      <c r="I27" t="e">
        <f t="shared" si="5"/>
        <v>#NUM!</v>
      </c>
      <c r="J27" t="e">
        <f t="shared" si="6"/>
        <v>#NUM!</v>
      </c>
      <c r="K27" t="e">
        <f t="shared" si="7"/>
        <v>#NUM!</v>
      </c>
      <c r="L27" t="e">
        <f t="shared" si="8"/>
        <v>#NUM!</v>
      </c>
      <c r="M27" s="29" t="e">
        <f t="shared" si="9"/>
        <v>#NUM!</v>
      </c>
      <c r="N27" s="30" t="e">
        <f t="shared" si="10"/>
        <v>#NUM!</v>
      </c>
    </row>
    <row r="28" spans="1:15" ht="14">
      <c r="B28" s="41"/>
      <c r="C28" s="41"/>
      <c r="D28" s="18" t="e">
        <f t="shared" si="0"/>
        <v>#DIV/0!</v>
      </c>
      <c r="E28">
        <f t="shared" si="1"/>
        <v>0</v>
      </c>
      <c r="F28" s="17" t="e">
        <f t="shared" si="2"/>
        <v>#NUM!</v>
      </c>
      <c r="G28" s="17" t="e">
        <f t="shared" si="3"/>
        <v>#NUM!</v>
      </c>
      <c r="H28">
        <f t="shared" si="4"/>
        <v>0</v>
      </c>
      <c r="I28" t="e">
        <f t="shared" si="5"/>
        <v>#NUM!</v>
      </c>
      <c r="J28" t="e">
        <f t="shared" si="6"/>
        <v>#NUM!</v>
      </c>
      <c r="K28" t="e">
        <f t="shared" si="7"/>
        <v>#NUM!</v>
      </c>
      <c r="L28" t="e">
        <f t="shared" si="8"/>
        <v>#NUM!</v>
      </c>
      <c r="M28" s="29" t="e">
        <f t="shared" si="9"/>
        <v>#NUM!</v>
      </c>
      <c r="N28" s="30" t="e">
        <f t="shared" si="10"/>
        <v>#NUM!</v>
      </c>
    </row>
    <row r="29" spans="1:15" ht="14">
      <c r="B29" s="41"/>
      <c r="C29" s="41"/>
      <c r="D29" s="18" t="e">
        <f t="shared" si="0"/>
        <v>#DIV/0!</v>
      </c>
      <c r="E29">
        <f t="shared" si="1"/>
        <v>0</v>
      </c>
      <c r="F29" s="17" t="e">
        <f t="shared" si="2"/>
        <v>#NUM!</v>
      </c>
      <c r="G29" s="17" t="e">
        <f t="shared" si="3"/>
        <v>#NUM!</v>
      </c>
      <c r="H29">
        <f t="shared" si="4"/>
        <v>0</v>
      </c>
      <c r="I29" t="e">
        <f t="shared" si="5"/>
        <v>#NUM!</v>
      </c>
      <c r="J29" t="e">
        <f t="shared" si="6"/>
        <v>#NUM!</v>
      </c>
      <c r="K29" t="e">
        <f t="shared" si="7"/>
        <v>#NUM!</v>
      </c>
      <c r="L29" t="e">
        <f t="shared" si="8"/>
        <v>#NUM!</v>
      </c>
      <c r="M29" s="29" t="e">
        <f t="shared" si="9"/>
        <v>#NUM!</v>
      </c>
      <c r="N29" s="30" t="e">
        <f t="shared" si="10"/>
        <v>#NUM!</v>
      </c>
    </row>
    <row r="30" spans="1:15" ht="14">
      <c r="B30" s="41"/>
      <c r="C30" s="41"/>
      <c r="D30" s="18" t="e">
        <f t="shared" si="0"/>
        <v>#DIV/0!</v>
      </c>
      <c r="E30">
        <f t="shared" si="1"/>
        <v>0</v>
      </c>
      <c r="F30" s="17" t="e">
        <f t="shared" si="2"/>
        <v>#NUM!</v>
      </c>
      <c r="G30" s="17" t="e">
        <f t="shared" si="3"/>
        <v>#NUM!</v>
      </c>
      <c r="H30">
        <f t="shared" si="4"/>
        <v>0</v>
      </c>
      <c r="I30" t="e">
        <f t="shared" si="5"/>
        <v>#NUM!</v>
      </c>
      <c r="J30" t="e">
        <f t="shared" si="6"/>
        <v>#NUM!</v>
      </c>
      <c r="K30" t="e">
        <f t="shared" si="7"/>
        <v>#NUM!</v>
      </c>
      <c r="L30" t="e">
        <f t="shared" si="8"/>
        <v>#NUM!</v>
      </c>
      <c r="M30" s="29" t="e">
        <f t="shared" si="9"/>
        <v>#NUM!</v>
      </c>
      <c r="N30" s="30" t="e">
        <f t="shared" si="10"/>
        <v>#NUM!</v>
      </c>
    </row>
    <row r="31" spans="1:15" ht="14">
      <c r="B31" s="41"/>
      <c r="C31" s="41"/>
      <c r="D31" s="18" t="e">
        <f t="shared" si="0"/>
        <v>#DIV/0!</v>
      </c>
      <c r="E31">
        <f t="shared" si="1"/>
        <v>0</v>
      </c>
      <c r="F31" s="17" t="e">
        <f t="shared" si="2"/>
        <v>#NUM!</v>
      </c>
      <c r="G31" s="17" t="e">
        <f t="shared" si="3"/>
        <v>#NUM!</v>
      </c>
      <c r="H31">
        <f t="shared" si="4"/>
        <v>0</v>
      </c>
      <c r="I31" t="e">
        <f t="shared" si="5"/>
        <v>#NUM!</v>
      </c>
      <c r="J31" t="e">
        <f t="shared" si="6"/>
        <v>#NUM!</v>
      </c>
      <c r="K31" t="e">
        <f t="shared" si="7"/>
        <v>#NUM!</v>
      </c>
      <c r="L31" t="e">
        <f t="shared" si="8"/>
        <v>#NUM!</v>
      </c>
      <c r="M31" s="29" t="e">
        <f>IF(((K31*K31-1)/(K31*K31))*100&gt;0,((K31*K31-1)/(K31*K31))*100,0)</f>
        <v>#NUM!</v>
      </c>
      <c r="N31" s="30" t="e">
        <f>IF(((L31*L31-1)/(L31*L31))*100&gt;0,((L31*L31-1)/(L31*L31))*100,0)</f>
        <v>#NUM!</v>
      </c>
      <c r="O31" s="20" t="s">
        <v>33</v>
      </c>
    </row>
    <row r="37" spans="4:9" ht="14">
      <c r="D37" s="19" t="s">
        <v>35</v>
      </c>
      <c r="E37" s="19"/>
      <c r="F37" s="19"/>
      <c r="G37" s="19"/>
      <c r="H37" s="19"/>
      <c r="I37" s="19"/>
    </row>
    <row r="38" spans="4:9" ht="14">
      <c r="D38" s="21" t="s">
        <v>12</v>
      </c>
      <c r="E38" s="22" t="s">
        <v>1</v>
      </c>
      <c r="F38" s="23" t="s">
        <v>2</v>
      </c>
      <c r="G38" s="24"/>
      <c r="H38" s="19"/>
      <c r="I38" s="19"/>
    </row>
    <row r="39" spans="4:9" ht="14">
      <c r="D39" s="19"/>
      <c r="E39" s="25" t="s">
        <v>1</v>
      </c>
      <c r="F39" s="19" t="s">
        <v>7</v>
      </c>
      <c r="G39" s="19"/>
      <c r="H39" s="19"/>
      <c r="I39" s="19"/>
    </row>
    <row r="40" spans="4:9" ht="14">
      <c r="D40" s="19"/>
      <c r="E40" s="25" t="s">
        <v>5</v>
      </c>
      <c r="F40" s="19">
        <v>3</v>
      </c>
      <c r="G40" s="19"/>
      <c r="H40" s="19"/>
      <c r="I40" s="19"/>
    </row>
    <row r="41" spans="4:9" ht="14">
      <c r="D41" s="19"/>
      <c r="E41" s="25" t="s">
        <v>6</v>
      </c>
      <c r="F41" s="19">
        <v>11.647</v>
      </c>
      <c r="G41" s="19"/>
      <c r="H41" s="19"/>
      <c r="I41" s="19"/>
    </row>
    <row r="42" spans="4:9" ht="14">
      <c r="D42" s="19"/>
      <c r="E42" s="25" t="s">
        <v>1</v>
      </c>
      <c r="F42" s="19">
        <f>((F41-(F40-1))/F41)*100</f>
        <v>82.828196102000518</v>
      </c>
      <c r="G42" s="19"/>
      <c r="H42" s="19"/>
      <c r="I42" s="19"/>
    </row>
    <row r="43" spans="4:9" ht="14">
      <c r="D43" s="19"/>
      <c r="E43" s="25" t="s">
        <v>10</v>
      </c>
      <c r="F43" s="19">
        <v>47.6</v>
      </c>
      <c r="G43" s="19" t="s">
        <v>13</v>
      </c>
      <c r="H43" s="19"/>
      <c r="I43" s="19"/>
    </row>
    <row r="44" spans="4:9" ht="14">
      <c r="D44" s="19"/>
      <c r="E44" s="25" t="s">
        <v>11</v>
      </c>
      <c r="F44" s="19">
        <v>94.4</v>
      </c>
      <c r="G44" s="19" t="s">
        <v>13</v>
      </c>
      <c r="H44" s="19"/>
      <c r="I44" s="19"/>
    </row>
    <row r="45" spans="4:9" ht="14">
      <c r="D45" s="19"/>
      <c r="E45" s="25" t="s">
        <v>0</v>
      </c>
      <c r="F45" s="19">
        <f>F41/(F40-1)</f>
        <v>5.8235000000000001</v>
      </c>
      <c r="G45" s="19"/>
      <c r="H45" s="19"/>
      <c r="I45" s="19"/>
    </row>
    <row r="46" spans="4:9" ht="14">
      <c r="D46" s="19"/>
      <c r="E46" s="25" t="s">
        <v>8</v>
      </c>
      <c r="F46" s="19">
        <f>((F45-1)/(F45))*100</f>
        <v>82.828196102000518</v>
      </c>
      <c r="G46" s="19"/>
      <c r="H46" s="19"/>
      <c r="I46" s="19"/>
    </row>
    <row r="47" spans="4:9" ht="14">
      <c r="D47" s="19"/>
      <c r="E47" s="25" t="s">
        <v>3</v>
      </c>
      <c r="F47" s="19">
        <f>SQRT(F45)</f>
        <v>2.4131929056749692</v>
      </c>
      <c r="G47" s="19"/>
      <c r="H47" s="19"/>
      <c r="I47" s="19"/>
    </row>
    <row r="48" spans="4:9" ht="14">
      <c r="D48" s="19"/>
      <c r="E48" s="25" t="s">
        <v>9</v>
      </c>
      <c r="F48" s="19">
        <f>LN(F47)</f>
        <v>0.88095072778028483</v>
      </c>
      <c r="G48" s="19"/>
      <c r="H48" s="19"/>
      <c r="I48" s="19"/>
    </row>
    <row r="49" spans="4:9" ht="14">
      <c r="D49" s="19"/>
      <c r="E49" s="25" t="s">
        <v>4</v>
      </c>
      <c r="F49" s="19">
        <f>(1/2)*((LN(F41)-LN(F40-1))/(SQRT(2*F41)-SQRT(2*F40-3)))</f>
        <v>0.28469791625787916</v>
      </c>
      <c r="G49" s="19"/>
      <c r="H49" s="19"/>
      <c r="I49" s="19"/>
    </row>
    <row r="50" spans="4:9" ht="14">
      <c r="D50" s="19"/>
      <c r="E50" s="25" t="s">
        <v>14</v>
      </c>
      <c r="F50" s="19">
        <f>EXP(F48-1.96*F49)</f>
        <v>1.3811863612437714</v>
      </c>
      <c r="G50" s="19"/>
      <c r="H50" s="19"/>
      <c r="I50" s="19"/>
    </row>
    <row r="51" spans="4:9" ht="14">
      <c r="D51" s="19"/>
      <c r="E51" s="25" t="s">
        <v>15</v>
      </c>
      <c r="F51" s="19">
        <f>EXP(F48+1.96*F49)</f>
        <v>4.2163028563038258</v>
      </c>
      <c r="G51" s="19"/>
      <c r="H51" s="19"/>
      <c r="I51" s="19"/>
    </row>
    <row r="52" spans="4:9" ht="14">
      <c r="D52" s="19"/>
      <c r="E52" s="25" t="s">
        <v>10</v>
      </c>
      <c r="F52" s="26">
        <f>((F50*F50-1)/(F50*F50))*100</f>
        <v>47.580190584979334</v>
      </c>
      <c r="G52" s="19" t="s">
        <v>16</v>
      </c>
      <c r="H52" s="19"/>
      <c r="I52" s="19"/>
    </row>
    <row r="53" spans="4:9" ht="14">
      <c r="D53" s="19"/>
      <c r="E53" s="25" t="s">
        <v>11</v>
      </c>
      <c r="F53" s="26">
        <f>((F51*F51-1)/(F51*F51))*100</f>
        <v>94.374820274969252</v>
      </c>
      <c r="G53" s="19" t="s">
        <v>17</v>
      </c>
      <c r="H53" s="19"/>
      <c r="I53" s="19"/>
    </row>
    <row r="54" spans="4:9" ht="14">
      <c r="D54" s="19"/>
      <c r="E54" s="25"/>
      <c r="F54" s="19"/>
      <c r="G54" s="19"/>
      <c r="H54" s="19"/>
      <c r="I54" s="19"/>
    </row>
    <row r="55" spans="4:9" ht="14">
      <c r="D55" s="27" t="s">
        <v>23</v>
      </c>
      <c r="E55" s="27"/>
      <c r="F55" s="19"/>
      <c r="G55" s="19"/>
      <c r="H55" s="19"/>
      <c r="I55" s="19"/>
    </row>
    <row r="56" spans="4:9" ht="14">
      <c r="D56" s="19"/>
      <c r="E56" s="25" t="s">
        <v>5</v>
      </c>
      <c r="F56" s="19">
        <v>5</v>
      </c>
      <c r="G56" s="19"/>
      <c r="H56" s="19"/>
      <c r="I56" s="19"/>
    </row>
    <row r="57" spans="4:9" ht="14">
      <c r="D57" s="19"/>
      <c r="E57" s="25" t="s">
        <v>6</v>
      </c>
      <c r="F57" s="19">
        <v>11.930999999999999</v>
      </c>
      <c r="G57" s="19"/>
      <c r="H57" s="19"/>
      <c r="I57" s="19"/>
    </row>
    <row r="58" spans="4:9" ht="14">
      <c r="D58" s="19"/>
      <c r="E58" s="25" t="s">
        <v>1</v>
      </c>
      <c r="F58" s="19">
        <f>((F57-(F56-1))/F57)*100</f>
        <v>66.473891543039144</v>
      </c>
      <c r="G58" s="19"/>
      <c r="H58" s="19"/>
      <c r="I58" s="19"/>
    </row>
    <row r="59" spans="4:9" ht="14">
      <c r="D59" s="19"/>
      <c r="E59" s="19"/>
      <c r="F59" s="19"/>
      <c r="G59" s="19"/>
      <c r="H59" s="19"/>
      <c r="I59" s="19"/>
    </row>
  </sheetData>
  <mergeCells count="5">
    <mergeCell ref="I8:Q11"/>
    <mergeCell ref="I7:Q7"/>
    <mergeCell ref="F21:G21"/>
    <mergeCell ref="G3:R3"/>
    <mergeCell ref="G2:R2"/>
  </mergeCells>
  <phoneticPr fontId="1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1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1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Connecticut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Professor of Psychology, UConn</dc:title>
  <dc:creator>Blair T. Johnson</dc:creator>
  <dc:description>This spreadsheet was prepared as a collaboration with Jessica M. LaCroix</dc:description>
  <cp:lastModifiedBy>Scott Donaldson</cp:lastModifiedBy>
  <dcterms:created xsi:type="dcterms:W3CDTF">2006-07-20T14:08:52Z</dcterms:created>
  <dcterms:modified xsi:type="dcterms:W3CDTF">2018-04-13T16:07:06Z</dcterms:modified>
</cp:coreProperties>
</file>