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csiem\Model\TFV\csiem_model_tfvaed_2.0\includes\wq\"/>
    </mc:Choice>
  </mc:AlternateContent>
  <xr:revisionPtr revIDLastSave="0" documentId="13_ncr:1_{909D029B-9489-46CE-BC08-FD62F25552B0}" xr6:coauthVersionLast="47" xr6:coauthVersionMax="47" xr10:uidLastSave="{00000000-0000-0000-0000-000000000000}"/>
  <bookViews>
    <workbookView xWindow="690" yWindow="120" windowWidth="27585" windowHeight="15600" activeTab="1" xr2:uid="{AD3BEE51-0A7F-4AAD-9E96-F2DB25A88227}"/>
  </bookViews>
  <sheets>
    <sheet name="sites" sheetId="1" r:id="rId1"/>
    <sheet name="nutri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2" l="1"/>
  <c r="M50" i="2"/>
  <c r="M49" i="2"/>
  <c r="M20" i="2"/>
  <c r="M19" i="2"/>
  <c r="M18" i="2"/>
  <c r="U20" i="2"/>
  <c r="U19" i="2"/>
  <c r="U18" i="2"/>
  <c r="AC20" i="2"/>
  <c r="AC19" i="2"/>
  <c r="AC18" i="2"/>
  <c r="I51" i="2"/>
  <c r="H51" i="2"/>
  <c r="I50" i="2"/>
  <c r="H50" i="2"/>
  <c r="I49" i="2"/>
  <c r="H49" i="2"/>
  <c r="G51" i="2"/>
  <c r="F51" i="2"/>
  <c r="G50" i="2"/>
  <c r="F50" i="2"/>
  <c r="G49" i="2"/>
  <c r="F49" i="2"/>
  <c r="E51" i="2"/>
  <c r="E50" i="2"/>
  <c r="E49" i="2"/>
  <c r="V78" i="2"/>
  <c r="W78" i="2"/>
  <c r="X78" i="2"/>
  <c r="V79" i="2"/>
  <c r="W79" i="2"/>
  <c r="X79" i="2"/>
  <c r="V80" i="2"/>
  <c r="W80" i="2"/>
  <c r="X80" i="2"/>
  <c r="U79" i="2"/>
  <c r="U80" i="2"/>
  <c r="U78" i="2"/>
  <c r="U65" i="2"/>
  <c r="V65" i="2"/>
  <c r="W65" i="2"/>
  <c r="X65" i="2"/>
  <c r="U66" i="2"/>
  <c r="V66" i="2"/>
  <c r="W66" i="2"/>
  <c r="X66" i="2"/>
  <c r="U67" i="2"/>
  <c r="V67" i="2"/>
  <c r="W67" i="2"/>
  <c r="X67" i="2"/>
  <c r="U68" i="2"/>
  <c r="V68" i="2"/>
  <c r="W68" i="2"/>
  <c r="X68" i="2"/>
  <c r="U69" i="2"/>
  <c r="V69" i="2"/>
  <c r="W69" i="2"/>
  <c r="X69" i="2"/>
  <c r="U70" i="2"/>
  <c r="V70" i="2"/>
  <c r="W70" i="2"/>
  <c r="X70" i="2"/>
  <c r="U71" i="2"/>
  <c r="V71" i="2"/>
  <c r="W71" i="2"/>
  <c r="X71" i="2"/>
  <c r="U72" i="2"/>
  <c r="V72" i="2"/>
  <c r="W72" i="2"/>
  <c r="X72" i="2"/>
  <c r="U73" i="2"/>
  <c r="V73" i="2"/>
  <c r="W73" i="2"/>
  <c r="X73" i="2"/>
  <c r="U74" i="2"/>
  <c r="V74" i="2"/>
  <c r="W74" i="2"/>
  <c r="X74" i="2"/>
  <c r="U75" i="2"/>
  <c r="V75" i="2"/>
  <c r="W75" i="2"/>
  <c r="X75" i="2"/>
  <c r="V64" i="2"/>
  <c r="W64" i="2"/>
  <c r="X64" i="2"/>
  <c r="U64" i="2"/>
  <c r="H78" i="2"/>
  <c r="H77" i="2"/>
  <c r="H76" i="2"/>
  <c r="I63" i="2"/>
  <c r="I64" i="2"/>
  <c r="I65" i="2"/>
  <c r="I66" i="2"/>
  <c r="I67" i="2"/>
  <c r="I68" i="2"/>
  <c r="I69" i="2"/>
  <c r="I70" i="2"/>
  <c r="I71" i="2"/>
  <c r="I72" i="2"/>
  <c r="I73" i="2"/>
  <c r="I62" i="2"/>
  <c r="D51" i="2"/>
  <c r="D50" i="2"/>
  <c r="D49" i="2"/>
  <c r="AB20" i="2"/>
  <c r="AB19" i="2"/>
  <c r="AB18" i="2"/>
  <c r="T20" i="2"/>
  <c r="T19" i="2"/>
  <c r="T18" i="2"/>
  <c r="N80" i="2"/>
  <c r="N79" i="2"/>
  <c r="N78" i="2"/>
  <c r="L80" i="2"/>
  <c r="L79" i="2"/>
  <c r="L78" i="2"/>
  <c r="L55" i="2"/>
  <c r="L56" i="2"/>
  <c r="L54" i="2"/>
  <c r="N51" i="2"/>
  <c r="L51" i="2"/>
  <c r="N50" i="2"/>
  <c r="L50" i="2"/>
  <c r="N49" i="2"/>
  <c r="L49" i="2"/>
  <c r="L24" i="2"/>
  <c r="L25" i="2"/>
  <c r="L23" i="2"/>
  <c r="N20" i="2"/>
  <c r="N19" i="2"/>
  <c r="N18" i="2"/>
  <c r="L20" i="2"/>
  <c r="L19" i="2"/>
  <c r="L18" i="2"/>
  <c r="F21" i="2"/>
  <c r="F20" i="2"/>
  <c r="F19" i="2"/>
  <c r="D21" i="2"/>
  <c r="D20" i="2"/>
  <c r="D19" i="2"/>
</calcChain>
</file>

<file path=xl/sharedStrings.xml><?xml version="1.0" encoding="utf-8"?>
<sst xmlns="http://schemas.openxmlformats.org/spreadsheetml/2006/main" count="100" uniqueCount="43">
  <si>
    <t>Site</t>
  </si>
  <si>
    <t>Incubation</t>
  </si>
  <si>
    <t>Group</t>
  </si>
  <si>
    <t>Location</t>
  </si>
  <si>
    <t>Depth (m)</t>
  </si>
  <si>
    <t>Description</t>
  </si>
  <si>
    <t>A</t>
  </si>
  <si>
    <t>125-250 µm grainsize, central mud basin</t>
  </si>
  <si>
    <t>63-125 µm grainsize, central mud basin</t>
  </si>
  <si>
    <t>31-63 µm grainsize, central mud basin</t>
  </si>
  <si>
    <t>B</t>
  </si>
  <si>
    <t>Seagrass dredge spoil restoration area I; decomposing seagrass in core</t>
  </si>
  <si>
    <t>Seagrass dredge spoil restoration area II; seagrass shoots in core</t>
  </si>
  <si>
    <t>125-250 µm grainsize area near to proposed Westport footprint</t>
  </si>
  <si>
    <t>350-500 µm grainsize area, Southern Flats</t>
  </si>
  <si>
    <t>C</t>
  </si>
  <si>
    <t>Seagrass area off Garden Island; decomposing seagrass in sand</t>
  </si>
  <si>
    <t>Seagrass area off Garden Island; seagrass shoots in sand</t>
  </si>
  <si>
    <t>500-1000 µm grainsize area, Jervoise Bank; seagrass shoots in sand</t>
  </si>
  <si>
    <t>Seagrass area off Garden Island; most dense seagrass in cores</t>
  </si>
  <si>
    <t>Dark</t>
  </si>
  <si>
    <t>(respiration; R)</t>
  </si>
  <si>
    <t>± SD</t>
  </si>
  <si>
    <t>Gross Primary Production</t>
  </si>
  <si>
    <t>(GPP)</t>
  </si>
  <si>
    <t>GPP/R</t>
  </si>
  <si>
    <t>Light</t>
  </si>
  <si>
    <t>Net</t>
  </si>
  <si>
    <t>DIC</t>
  </si>
  <si>
    <t>DON</t>
  </si>
  <si>
    <t>DIP</t>
  </si>
  <si>
    <t>DOP</t>
  </si>
  <si>
    <t>Organic Carbon (%)</t>
  </si>
  <si>
    <t>Organic Nitrogen (%)</t>
  </si>
  <si>
    <t>Total Phosphorus (%)</t>
  </si>
  <si>
    <t>Molar C:N Ratios</t>
  </si>
  <si>
    <r>
      <t>Chlorophyll-a (mg m</t>
    </r>
    <r>
      <rPr>
        <vertAlign val="superscript"/>
        <sz val="12"/>
        <color theme="1"/>
        <rFont val="Times New Roman"/>
        <family val="1"/>
      </rPr>
      <t>-2</t>
    </r>
    <r>
      <rPr>
        <sz val="12"/>
        <color theme="1"/>
        <rFont val="Times New Roman"/>
        <family val="1"/>
      </rPr>
      <t>)</t>
    </r>
  </si>
  <si>
    <t>(sediment oxygen demand; SOD)</t>
  </si>
  <si>
    <t>Respiratory Quotient; RQ</t>
  </si>
  <si>
    <t>Solid phase</t>
  </si>
  <si>
    <t>oxygen</t>
  </si>
  <si>
    <t>NO3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</si>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</sst>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6D6E72"/>
      </left>
      <right style="medium">
        <color rgb="FF6D6E72"/>
      </right>
      <top style="medium">
        <color rgb="FF6D6E72"/>
      </top>
      <bottom style="medium">
        <color rgb="FF6D6E72"/>
      </bottom>
      <diagonal/>
    </border>
    <border>
      <left style="medium">
        <color rgb="FF6D6E72"/>
      </left>
      <right style="medium">
        <color rgb="FF6D6E72"/>
      </right>
      <top style="medium">
        <color rgb="FF6D6E72"/>
      </top>
      <bottom/>
      <diagonal/>
    </border>
    <border>
      <left style="medium">
        <color rgb="FF6D6E72"/>
      </left>
      <right style="medium">
        <color rgb="FF6D6E72"/>
      </right>
      <top/>
      <bottom style="medium">
        <color rgb="FF6D6E72"/>
      </bottom>
      <diagonal/>
    </border>
    <border>
      <left/>
      <right style="medium">
        <color rgb="FF6D6E72"/>
      </right>
      <top style="medium">
        <color rgb="FF6D6E72"/>
      </top>
      <bottom style="medium">
        <color rgb="FF6D6E72"/>
      </bottom>
      <diagonal/>
    </border>
    <border>
      <left/>
      <right style="medium">
        <color rgb="FF6D6E72"/>
      </right>
      <top style="medium">
        <color rgb="FF6D6E72"/>
      </top>
      <bottom/>
      <diagonal/>
    </border>
    <border>
      <left/>
      <right style="medium">
        <color rgb="FF6D6E72"/>
      </right>
      <top/>
      <bottom style="medium">
        <color rgb="FF6D6E72"/>
      </bottom>
      <diagonal/>
    </border>
    <border>
      <left style="medium">
        <color rgb="FF6D6E72"/>
      </left>
      <right/>
      <top style="medium">
        <color rgb="FF6D6E72"/>
      </top>
      <bottom/>
      <diagonal/>
    </border>
    <border>
      <left style="medium">
        <color rgb="FF6D6E72"/>
      </left>
      <right/>
      <top/>
      <bottom style="medium">
        <color rgb="FF6D6E72"/>
      </bottom>
      <diagonal/>
    </border>
    <border>
      <left style="medium">
        <color rgb="FF6D6E72"/>
      </left>
      <right style="medium">
        <color rgb="FF6D6E72"/>
      </right>
      <top/>
      <bottom/>
      <diagonal/>
    </border>
    <border>
      <left/>
      <right style="medium">
        <color rgb="FF6D6E72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72C0-A316-4E1B-8F38-9414AA954694}">
  <dimension ref="B1:G15"/>
  <sheetViews>
    <sheetView topLeftCell="A2" workbookViewId="0">
      <selection activeCell="I20" sqref="I20"/>
    </sheetView>
  </sheetViews>
  <sheetFormatPr defaultRowHeight="15" x14ac:dyDescent="0.25"/>
  <cols>
    <col min="2" max="2" width="4.140625" bestFit="1" customWidth="1"/>
    <col min="3" max="3" width="9" bestFit="1" customWidth="1"/>
    <col min="4" max="4" width="12.7109375" bestFit="1" customWidth="1"/>
    <col min="5" max="5" width="13.140625" bestFit="1" customWidth="1"/>
    <col min="6" max="6" width="6.28515625" bestFit="1" customWidth="1"/>
    <col min="7" max="7" width="35.28515625" customWidth="1"/>
  </cols>
  <sheetData>
    <row r="1" spans="2:7" ht="15.75" thickBot="1" x14ac:dyDescent="0.3"/>
    <row r="2" spans="2:7" ht="31.5" x14ac:dyDescent="0.25">
      <c r="B2" s="13" t="s">
        <v>0</v>
      </c>
      <c r="C2" s="1" t="s">
        <v>1</v>
      </c>
      <c r="D2" s="15" t="s">
        <v>3</v>
      </c>
      <c r="E2" s="16"/>
      <c r="F2" s="19" t="s">
        <v>4</v>
      </c>
      <c r="G2" s="19" t="s">
        <v>5</v>
      </c>
    </row>
    <row r="3" spans="2:7" ht="16.5" thickBot="1" x14ac:dyDescent="0.3">
      <c r="B3" s="14"/>
      <c r="C3" s="2" t="s">
        <v>2</v>
      </c>
      <c r="D3" s="17"/>
      <c r="E3" s="18"/>
      <c r="F3" s="20"/>
      <c r="G3" s="20"/>
    </row>
    <row r="4" spans="2:7" ht="32.25" thickBot="1" x14ac:dyDescent="0.3">
      <c r="B4" s="3">
        <v>1</v>
      </c>
      <c r="C4" s="2" t="s">
        <v>6</v>
      </c>
      <c r="D4" s="4">
        <v>-32.144484499999997</v>
      </c>
      <c r="E4" s="4">
        <v>115.703969</v>
      </c>
      <c r="F4" s="5"/>
      <c r="G4" s="5" t="s">
        <v>7</v>
      </c>
    </row>
    <row r="5" spans="2:7" ht="32.25" thickBot="1" x14ac:dyDescent="0.3">
      <c r="B5" s="3">
        <v>2</v>
      </c>
      <c r="C5" s="2" t="s">
        <v>6</v>
      </c>
      <c r="D5" s="4">
        <v>-32.180654799999999</v>
      </c>
      <c r="E5" s="4">
        <v>115.7148546</v>
      </c>
      <c r="F5" s="5"/>
      <c r="G5" s="5" t="s">
        <v>8</v>
      </c>
    </row>
    <row r="6" spans="2:7" ht="16.5" thickBot="1" x14ac:dyDescent="0.3">
      <c r="B6" s="3">
        <v>3</v>
      </c>
      <c r="C6" s="2" t="s">
        <v>6</v>
      </c>
      <c r="D6" s="4">
        <v>-32.216602799999997</v>
      </c>
      <c r="E6" s="4">
        <v>115.7230148</v>
      </c>
      <c r="F6" s="5"/>
      <c r="G6" s="5" t="s">
        <v>9</v>
      </c>
    </row>
    <row r="7" spans="2:7" ht="16.5" thickBot="1" x14ac:dyDescent="0.3">
      <c r="B7" s="3">
        <v>4</v>
      </c>
      <c r="C7" s="2" t="s">
        <v>6</v>
      </c>
      <c r="D7" s="4">
        <v>-32.250646199999998</v>
      </c>
      <c r="E7" s="4">
        <v>115.7346295</v>
      </c>
      <c r="F7" s="5"/>
      <c r="G7" s="5" t="s">
        <v>9</v>
      </c>
    </row>
    <row r="8" spans="2:7" ht="32.25" thickBot="1" x14ac:dyDescent="0.3">
      <c r="B8" s="3">
        <v>5</v>
      </c>
      <c r="C8" s="2" t="s">
        <v>10</v>
      </c>
      <c r="D8" s="5">
        <v>-32.190660000000001</v>
      </c>
      <c r="E8" s="5">
        <v>115.746122</v>
      </c>
      <c r="F8" s="5"/>
      <c r="G8" s="5" t="s">
        <v>11</v>
      </c>
    </row>
    <row r="9" spans="2:7" ht="32.25" thickBot="1" x14ac:dyDescent="0.3">
      <c r="B9" s="3">
        <v>6</v>
      </c>
      <c r="C9" s="2" t="s">
        <v>10</v>
      </c>
      <c r="D9" s="5">
        <v>-32.192889999999998</v>
      </c>
      <c r="E9" s="5">
        <v>115.74329899999999</v>
      </c>
      <c r="F9" s="5"/>
      <c r="G9" s="5" t="s">
        <v>12</v>
      </c>
    </row>
    <row r="10" spans="2:7" ht="32.25" thickBot="1" x14ac:dyDescent="0.3">
      <c r="B10" s="3">
        <v>7</v>
      </c>
      <c r="C10" s="2" t="s">
        <v>10</v>
      </c>
      <c r="D10" s="5">
        <v>-32.212879999999998</v>
      </c>
      <c r="E10" s="5">
        <v>115.75289600000001</v>
      </c>
      <c r="F10" s="5"/>
      <c r="G10" s="5" t="s">
        <v>13</v>
      </c>
    </row>
    <row r="11" spans="2:7" ht="32.25" thickBot="1" x14ac:dyDescent="0.3">
      <c r="B11" s="3">
        <v>8</v>
      </c>
      <c r="C11" s="2" t="s">
        <v>10</v>
      </c>
      <c r="D11" s="5">
        <v>-32.268999999999998</v>
      </c>
      <c r="E11" s="5">
        <v>115.71456000000001</v>
      </c>
      <c r="F11" s="5"/>
      <c r="G11" s="5" t="s">
        <v>14</v>
      </c>
    </row>
    <row r="12" spans="2:7" ht="32.25" thickBot="1" x14ac:dyDescent="0.3">
      <c r="B12" s="3">
        <v>9</v>
      </c>
      <c r="C12" s="2" t="s">
        <v>15</v>
      </c>
      <c r="D12" s="4">
        <v>-32.108517599999999</v>
      </c>
      <c r="E12" s="4">
        <v>115.74524940000001</v>
      </c>
      <c r="F12" s="5"/>
      <c r="G12" s="5" t="s">
        <v>16</v>
      </c>
    </row>
    <row r="13" spans="2:7" ht="32.25" thickBot="1" x14ac:dyDescent="0.3">
      <c r="B13" s="3">
        <v>10</v>
      </c>
      <c r="C13" s="2" t="s">
        <v>15</v>
      </c>
      <c r="D13" s="4">
        <v>-32.137907900000002</v>
      </c>
      <c r="E13" s="4">
        <v>115.73094829999999</v>
      </c>
      <c r="F13" s="5"/>
      <c r="G13" s="5" t="s">
        <v>17</v>
      </c>
    </row>
    <row r="14" spans="2:7" ht="32.25" thickBot="1" x14ac:dyDescent="0.3">
      <c r="B14" s="3">
        <v>11</v>
      </c>
      <c r="C14" s="2" t="s">
        <v>15</v>
      </c>
      <c r="D14" s="4">
        <v>-32.1536793</v>
      </c>
      <c r="E14" s="4">
        <v>115.750784</v>
      </c>
      <c r="F14" s="5"/>
      <c r="G14" s="5" t="s">
        <v>18</v>
      </c>
    </row>
    <row r="15" spans="2:7" ht="32.25" thickBot="1" x14ac:dyDescent="0.3">
      <c r="B15" s="3">
        <v>12</v>
      </c>
      <c r="C15" s="2" t="s">
        <v>15</v>
      </c>
      <c r="D15" s="4">
        <v>-32.128267000000001</v>
      </c>
      <c r="E15" s="4">
        <v>115.68544079999999</v>
      </c>
      <c r="F15" s="5"/>
      <c r="G15" s="5" t="s">
        <v>19</v>
      </c>
    </row>
  </sheetData>
  <mergeCells count="4">
    <mergeCell ref="B2:B3"/>
    <mergeCell ref="D2:E3"/>
    <mergeCell ref="F2:F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4305-48CA-4EB8-B226-2FC0FEAEF420}">
  <dimension ref="C2:AG80"/>
  <sheetViews>
    <sheetView tabSelected="1" workbookViewId="0">
      <selection activeCell="T26" sqref="T26"/>
    </sheetView>
  </sheetViews>
  <sheetFormatPr defaultRowHeight="15" x14ac:dyDescent="0.25"/>
  <sheetData>
    <row r="2" spans="3:33" ht="15.75" thickBot="1" x14ac:dyDescent="0.3">
      <c r="C2" t="s">
        <v>28</v>
      </c>
      <c r="K2" t="s">
        <v>29</v>
      </c>
      <c r="S2" t="s">
        <v>41</v>
      </c>
      <c r="AA2" t="s">
        <v>42</v>
      </c>
    </row>
    <row r="3" spans="3:33" ht="63.75" thickBot="1" x14ac:dyDescent="0.3">
      <c r="C3" s="19" t="s">
        <v>0</v>
      </c>
      <c r="D3" s="1" t="s">
        <v>20</v>
      </c>
      <c r="E3" s="19" t="s">
        <v>22</v>
      </c>
      <c r="F3" s="1" t="s">
        <v>23</v>
      </c>
      <c r="G3" s="19" t="s">
        <v>22</v>
      </c>
      <c r="H3" s="19" t="s">
        <v>25</v>
      </c>
      <c r="I3" s="19" t="s">
        <v>22</v>
      </c>
      <c r="K3" s="8" t="s">
        <v>0</v>
      </c>
      <c r="L3" s="9" t="s">
        <v>20</v>
      </c>
      <c r="M3" s="9" t="s">
        <v>22</v>
      </c>
      <c r="N3" s="9" t="s">
        <v>26</v>
      </c>
      <c r="O3" s="9" t="s">
        <v>22</v>
      </c>
      <c r="P3" s="9" t="s">
        <v>27</v>
      </c>
      <c r="Q3" s="9" t="s">
        <v>22</v>
      </c>
      <c r="S3" s="8" t="s">
        <v>0</v>
      </c>
      <c r="T3" s="9" t="s">
        <v>20</v>
      </c>
      <c r="U3" s="9" t="s">
        <v>22</v>
      </c>
      <c r="V3" s="9" t="s">
        <v>26</v>
      </c>
      <c r="W3" s="9" t="s">
        <v>22</v>
      </c>
      <c r="X3" s="9" t="s">
        <v>27</v>
      </c>
      <c r="Y3" s="9" t="s">
        <v>22</v>
      </c>
      <c r="AA3" s="8" t="s">
        <v>0</v>
      </c>
      <c r="AB3" s="9" t="s">
        <v>20</v>
      </c>
      <c r="AC3" s="9" t="s">
        <v>22</v>
      </c>
      <c r="AD3" s="9" t="s">
        <v>26</v>
      </c>
      <c r="AE3" s="9" t="s">
        <v>22</v>
      </c>
      <c r="AF3" s="9" t="s">
        <v>27</v>
      </c>
      <c r="AG3" s="9" t="s">
        <v>22</v>
      </c>
    </row>
    <row r="4" spans="3:33" ht="32.25" thickBot="1" x14ac:dyDescent="0.3">
      <c r="C4" s="20"/>
      <c r="D4" s="2" t="s">
        <v>21</v>
      </c>
      <c r="E4" s="20"/>
      <c r="F4" s="2" t="s">
        <v>24</v>
      </c>
      <c r="G4" s="20"/>
      <c r="H4" s="20"/>
      <c r="I4" s="20"/>
      <c r="K4" s="6">
        <v>1</v>
      </c>
      <c r="L4" s="7">
        <v>-61</v>
      </c>
      <c r="M4" s="7">
        <v>11</v>
      </c>
      <c r="N4" s="7">
        <v>-33</v>
      </c>
      <c r="O4" s="7">
        <v>60</v>
      </c>
      <c r="P4" s="7">
        <v>-46</v>
      </c>
      <c r="Q4" s="7">
        <v>30</v>
      </c>
      <c r="S4" s="6">
        <v>1</v>
      </c>
      <c r="T4" s="7">
        <v>26.1</v>
      </c>
      <c r="U4" s="7">
        <v>18.3</v>
      </c>
      <c r="V4" s="7">
        <v>16.2</v>
      </c>
      <c r="W4" s="7">
        <v>19.2</v>
      </c>
      <c r="X4" s="7">
        <v>20.7</v>
      </c>
      <c r="Y4" s="7">
        <v>16.8</v>
      </c>
      <c r="AA4" s="6">
        <v>1</v>
      </c>
      <c r="AB4" s="7">
        <v>-23.9</v>
      </c>
      <c r="AC4" s="7">
        <v>2.9</v>
      </c>
      <c r="AD4" s="7">
        <v>-5.7</v>
      </c>
      <c r="AE4" s="7">
        <v>16.2</v>
      </c>
      <c r="AF4" s="7">
        <v>-14.1</v>
      </c>
      <c r="AG4" s="7">
        <v>8.1</v>
      </c>
    </row>
    <row r="5" spans="3:33" ht="16.5" thickBot="1" x14ac:dyDescent="0.3">
      <c r="C5" s="6">
        <v>1</v>
      </c>
      <c r="D5" s="7">
        <v>2114</v>
      </c>
      <c r="E5" s="7">
        <v>1016</v>
      </c>
      <c r="F5" s="7">
        <v>3742</v>
      </c>
      <c r="G5" s="2"/>
      <c r="H5" s="7">
        <v>0.96</v>
      </c>
      <c r="I5" s="2"/>
      <c r="K5" s="6">
        <v>2</v>
      </c>
      <c r="L5" s="7">
        <v>-103</v>
      </c>
      <c r="M5" s="7">
        <v>62</v>
      </c>
      <c r="N5" s="7">
        <v>-65</v>
      </c>
      <c r="O5" s="7">
        <v>84</v>
      </c>
      <c r="P5" s="7">
        <v>-83</v>
      </c>
      <c r="Q5" s="7">
        <v>47</v>
      </c>
      <c r="S5" s="6">
        <v>2</v>
      </c>
      <c r="T5" s="7">
        <v>13.3</v>
      </c>
      <c r="U5" s="7">
        <v>13.5</v>
      </c>
      <c r="V5" s="7">
        <v>22.9</v>
      </c>
      <c r="W5" s="7">
        <v>25.8</v>
      </c>
      <c r="X5" s="7">
        <v>18.5</v>
      </c>
      <c r="Y5" s="7">
        <v>8.1</v>
      </c>
      <c r="AA5" s="6">
        <v>2</v>
      </c>
      <c r="AB5" s="7">
        <v>4.0999999999999996</v>
      </c>
      <c r="AC5" s="7">
        <v>11.6</v>
      </c>
      <c r="AD5" s="7">
        <v>20</v>
      </c>
      <c r="AE5" s="7">
        <v>66.8</v>
      </c>
      <c r="AF5" s="7">
        <v>12.7</v>
      </c>
      <c r="AG5" s="7">
        <v>41.5</v>
      </c>
    </row>
    <row r="6" spans="3:33" ht="16.5" thickBot="1" x14ac:dyDescent="0.3">
      <c r="C6" s="6">
        <v>2</v>
      </c>
      <c r="D6" s="7">
        <v>1140</v>
      </c>
      <c r="E6" s="2"/>
      <c r="F6" s="7">
        <v>2382</v>
      </c>
      <c r="G6" s="2"/>
      <c r="H6" s="7">
        <v>1.1299999999999999</v>
      </c>
      <c r="I6" s="2"/>
      <c r="K6" s="6">
        <v>3</v>
      </c>
      <c r="L6" s="7">
        <v>-5</v>
      </c>
      <c r="M6" s="7">
        <v>49</v>
      </c>
      <c r="N6" s="7">
        <v>-40</v>
      </c>
      <c r="O6" s="7">
        <v>37</v>
      </c>
      <c r="P6" s="7">
        <v>-24</v>
      </c>
      <c r="Q6" s="7">
        <v>24</v>
      </c>
      <c r="S6" s="6">
        <v>3</v>
      </c>
      <c r="T6" s="7">
        <v>20</v>
      </c>
      <c r="U6" s="7">
        <v>3.9</v>
      </c>
      <c r="V6" s="7">
        <v>1.6</v>
      </c>
      <c r="W6" s="7">
        <v>6.6</v>
      </c>
      <c r="X6" s="7">
        <v>10</v>
      </c>
      <c r="Y6" s="7">
        <v>5.4</v>
      </c>
      <c r="AA6" s="6">
        <v>3</v>
      </c>
      <c r="AB6" s="7">
        <v>11</v>
      </c>
      <c r="AC6" s="7">
        <v>11.7</v>
      </c>
      <c r="AD6" s="7">
        <v>-9.9</v>
      </c>
      <c r="AE6" s="7">
        <v>8.4</v>
      </c>
      <c r="AF6" s="7">
        <v>-0.3</v>
      </c>
      <c r="AG6" s="7">
        <v>1</v>
      </c>
    </row>
    <row r="7" spans="3:33" ht="16.5" thickBot="1" x14ac:dyDescent="0.3">
      <c r="C7" s="6">
        <v>3</v>
      </c>
      <c r="D7" s="7">
        <v>990</v>
      </c>
      <c r="E7" s="7">
        <v>18</v>
      </c>
      <c r="F7" s="7">
        <v>540</v>
      </c>
      <c r="G7" s="7">
        <v>3087</v>
      </c>
      <c r="H7" s="7">
        <v>0.28000000000000003</v>
      </c>
      <c r="I7" s="7">
        <v>1.68</v>
      </c>
      <c r="K7" s="6">
        <v>4</v>
      </c>
      <c r="L7" s="7">
        <v>-53</v>
      </c>
      <c r="M7" s="7">
        <v>26</v>
      </c>
      <c r="N7" s="7">
        <v>42</v>
      </c>
      <c r="O7" s="7">
        <v>13</v>
      </c>
      <c r="P7" s="7">
        <v>-1</v>
      </c>
      <c r="Q7" s="7">
        <v>7</v>
      </c>
      <c r="S7" s="6">
        <v>4</v>
      </c>
      <c r="T7" s="7">
        <v>12.4</v>
      </c>
      <c r="U7" s="7">
        <v>3.5</v>
      </c>
      <c r="V7" s="7">
        <v>16.8</v>
      </c>
      <c r="W7" s="7">
        <v>5.7</v>
      </c>
      <c r="X7" s="7">
        <v>14.8</v>
      </c>
      <c r="Y7" s="7">
        <v>3.4</v>
      </c>
      <c r="AA7" s="6">
        <v>4</v>
      </c>
      <c r="AB7" s="7">
        <v>1.2</v>
      </c>
      <c r="AC7" s="7">
        <v>32.799999999999997</v>
      </c>
      <c r="AD7" s="7">
        <v>11.3</v>
      </c>
      <c r="AE7" s="7">
        <v>26.6</v>
      </c>
      <c r="AF7" s="7">
        <v>6.7</v>
      </c>
      <c r="AG7" s="7">
        <v>28.7</v>
      </c>
    </row>
    <row r="8" spans="3:33" ht="16.5" thickBot="1" x14ac:dyDescent="0.3">
      <c r="C8" s="6">
        <v>4</v>
      </c>
      <c r="D8" s="7">
        <v>815</v>
      </c>
      <c r="E8" s="7">
        <v>353</v>
      </c>
      <c r="F8" s="7">
        <v>1591</v>
      </c>
      <c r="G8" s="7">
        <v>409</v>
      </c>
      <c r="H8" s="7">
        <v>1.3</v>
      </c>
      <c r="I8" s="7">
        <v>0.92</v>
      </c>
      <c r="K8" s="6">
        <v>5</v>
      </c>
      <c r="L8" s="7">
        <v>-73</v>
      </c>
      <c r="M8" s="7">
        <v>35</v>
      </c>
      <c r="N8" s="7">
        <v>-16</v>
      </c>
      <c r="O8" s="7">
        <v>16</v>
      </c>
      <c r="P8" s="7">
        <v>-42</v>
      </c>
      <c r="Q8" s="7">
        <v>13</v>
      </c>
      <c r="S8" s="6">
        <v>5</v>
      </c>
      <c r="T8" s="7">
        <v>3.2</v>
      </c>
      <c r="U8" s="7">
        <v>1.4</v>
      </c>
      <c r="V8" s="7">
        <v>-0.7</v>
      </c>
      <c r="W8" s="7">
        <v>3.2</v>
      </c>
      <c r="X8" s="7">
        <v>1.1000000000000001</v>
      </c>
      <c r="Y8" s="7">
        <v>2.2000000000000002</v>
      </c>
      <c r="AA8" s="6">
        <v>5</v>
      </c>
      <c r="AB8" s="7">
        <v>125.8</v>
      </c>
      <c r="AC8" s="7">
        <v>175.7</v>
      </c>
      <c r="AD8" s="7">
        <v>-88</v>
      </c>
      <c r="AE8" s="7">
        <v>67.599999999999994</v>
      </c>
      <c r="AF8" s="7">
        <v>10</v>
      </c>
      <c r="AG8" s="7">
        <v>44.6</v>
      </c>
    </row>
    <row r="9" spans="3:33" ht="16.5" thickBot="1" x14ac:dyDescent="0.3">
      <c r="C9" s="6">
        <v>5</v>
      </c>
      <c r="D9" s="7">
        <v>3739</v>
      </c>
      <c r="E9" s="7">
        <v>1935</v>
      </c>
      <c r="F9" s="7">
        <v>6225</v>
      </c>
      <c r="G9" s="7">
        <v>231</v>
      </c>
      <c r="H9" s="7">
        <v>1.03</v>
      </c>
      <c r="I9" s="7">
        <v>0.49</v>
      </c>
      <c r="K9" s="6">
        <v>6</v>
      </c>
      <c r="L9" s="7">
        <v>-9</v>
      </c>
      <c r="M9" s="7">
        <v>61</v>
      </c>
      <c r="N9" s="7">
        <v>-67</v>
      </c>
      <c r="O9" s="7">
        <v>50</v>
      </c>
      <c r="P9" s="7">
        <v>-40</v>
      </c>
      <c r="Q9" s="7">
        <v>45</v>
      </c>
      <c r="S9" s="6">
        <v>6</v>
      </c>
      <c r="T9" s="7">
        <v>-5.4</v>
      </c>
      <c r="U9" s="7">
        <v>10</v>
      </c>
      <c r="V9" s="7">
        <v>4.9000000000000004</v>
      </c>
      <c r="W9" s="7">
        <v>4.2</v>
      </c>
      <c r="X9" s="7">
        <v>0.2</v>
      </c>
      <c r="Y9" s="7">
        <v>3.9</v>
      </c>
      <c r="AA9" s="6">
        <v>6</v>
      </c>
      <c r="AB9" s="7">
        <v>-21</v>
      </c>
      <c r="AC9" s="7">
        <v>9.9</v>
      </c>
      <c r="AD9" s="7">
        <v>-13.2</v>
      </c>
      <c r="AE9" s="7">
        <v>29.1</v>
      </c>
      <c r="AF9" s="7">
        <v>-16.8</v>
      </c>
      <c r="AG9" s="7">
        <v>17.7</v>
      </c>
    </row>
    <row r="10" spans="3:33" ht="16.5" thickBot="1" x14ac:dyDescent="0.3">
      <c r="C10" s="6">
        <v>6</v>
      </c>
      <c r="D10" s="7">
        <v>4530</v>
      </c>
      <c r="E10" s="7">
        <v>1323</v>
      </c>
      <c r="F10" s="7">
        <v>7312</v>
      </c>
      <c r="G10" s="7">
        <v>2180</v>
      </c>
      <c r="H10" s="7">
        <v>0.87</v>
      </c>
      <c r="I10" s="7">
        <v>0.01</v>
      </c>
      <c r="K10" s="6">
        <v>7</v>
      </c>
      <c r="L10" s="7">
        <v>-38</v>
      </c>
      <c r="M10" s="7">
        <v>92</v>
      </c>
      <c r="N10" s="7">
        <v>2</v>
      </c>
      <c r="O10" s="7">
        <v>21</v>
      </c>
      <c r="P10" s="7">
        <v>-16</v>
      </c>
      <c r="Q10" s="7">
        <v>44</v>
      </c>
      <c r="S10" s="6">
        <v>7</v>
      </c>
      <c r="T10" s="7">
        <v>-9.1999999999999993</v>
      </c>
      <c r="U10" s="7">
        <v>14.6</v>
      </c>
      <c r="V10" s="7">
        <v>3.7</v>
      </c>
      <c r="W10" s="7">
        <v>4.8</v>
      </c>
      <c r="X10" s="7">
        <v>-2.2000000000000002</v>
      </c>
      <c r="Y10" s="7">
        <v>9.1</v>
      </c>
      <c r="AA10" s="6">
        <v>7</v>
      </c>
      <c r="AB10" s="7">
        <v>65.8</v>
      </c>
      <c r="AC10" s="7">
        <v>5.5</v>
      </c>
      <c r="AD10" s="7">
        <v>-14.6</v>
      </c>
      <c r="AE10" s="7">
        <v>64.400000000000006</v>
      </c>
      <c r="AF10" s="7">
        <v>22.3</v>
      </c>
      <c r="AG10" s="7">
        <v>32.4</v>
      </c>
    </row>
    <row r="11" spans="3:33" ht="16.5" thickBot="1" x14ac:dyDescent="0.3">
      <c r="C11" s="6">
        <v>7</v>
      </c>
      <c r="D11" s="7">
        <v>2352</v>
      </c>
      <c r="E11" s="7">
        <v>475</v>
      </c>
      <c r="F11" s="7">
        <v>3338</v>
      </c>
      <c r="G11" s="7">
        <v>72</v>
      </c>
      <c r="H11" s="7">
        <v>0.73</v>
      </c>
      <c r="I11" s="7">
        <v>0.14000000000000001</v>
      </c>
      <c r="K11" s="6">
        <v>8</v>
      </c>
      <c r="L11" s="7">
        <v>-224</v>
      </c>
      <c r="M11" s="7">
        <v>155</v>
      </c>
      <c r="N11" s="7">
        <v>-26</v>
      </c>
      <c r="O11" s="7">
        <v>125</v>
      </c>
      <c r="P11" s="7">
        <v>-116</v>
      </c>
      <c r="Q11" s="7">
        <v>22</v>
      </c>
      <c r="S11" s="6">
        <v>8</v>
      </c>
      <c r="T11" s="7">
        <v>5.5</v>
      </c>
      <c r="U11" s="7">
        <v>13.7</v>
      </c>
      <c r="V11" s="7">
        <v>0.6</v>
      </c>
      <c r="W11" s="7">
        <v>8.4</v>
      </c>
      <c r="X11" s="7">
        <v>2.9</v>
      </c>
      <c r="Y11" s="7">
        <v>2.9</v>
      </c>
      <c r="AA11" s="6">
        <v>8</v>
      </c>
      <c r="AB11" s="7">
        <v>32.299999999999997</v>
      </c>
      <c r="AC11" s="7">
        <v>27</v>
      </c>
      <c r="AD11" s="7">
        <v>-23.8</v>
      </c>
      <c r="AE11" s="7">
        <v>5.2</v>
      </c>
      <c r="AF11" s="7">
        <v>1.9</v>
      </c>
      <c r="AG11" s="7">
        <v>10.199999999999999</v>
      </c>
    </row>
    <row r="12" spans="3:33" ht="16.5" thickBot="1" x14ac:dyDescent="0.3">
      <c r="C12" s="6">
        <v>8</v>
      </c>
      <c r="D12" s="7">
        <v>2313</v>
      </c>
      <c r="E12" s="7">
        <v>561</v>
      </c>
      <c r="F12" s="7">
        <v>3096</v>
      </c>
      <c r="G12" s="7">
        <v>397</v>
      </c>
      <c r="H12" s="7">
        <v>0.75</v>
      </c>
      <c r="I12" s="7">
        <v>0.16</v>
      </c>
      <c r="K12" s="6">
        <v>9</v>
      </c>
      <c r="L12" s="7">
        <v>-160</v>
      </c>
      <c r="M12" s="7">
        <v>158</v>
      </c>
      <c r="N12" s="7">
        <v>-79</v>
      </c>
      <c r="O12" s="7">
        <v>128</v>
      </c>
      <c r="P12" s="7">
        <v>-116</v>
      </c>
      <c r="Q12" s="7">
        <v>137</v>
      </c>
      <c r="S12" s="6">
        <v>9</v>
      </c>
      <c r="T12" s="7">
        <v>-9.9</v>
      </c>
      <c r="U12" s="7">
        <v>9.1999999999999993</v>
      </c>
      <c r="V12" s="7">
        <v>1.3</v>
      </c>
      <c r="W12" s="7">
        <v>4</v>
      </c>
      <c r="X12" s="7">
        <v>-3.8</v>
      </c>
      <c r="Y12" s="7">
        <v>3.9</v>
      </c>
      <c r="AA12" s="6">
        <v>9</v>
      </c>
      <c r="AB12" s="7">
        <v>29.3</v>
      </c>
      <c r="AC12" s="7">
        <v>17.399999999999999</v>
      </c>
      <c r="AD12" s="7">
        <v>-36</v>
      </c>
      <c r="AE12" s="7">
        <v>29.8</v>
      </c>
      <c r="AF12" s="7">
        <v>-6.1</v>
      </c>
      <c r="AG12" s="7">
        <v>8.6999999999999993</v>
      </c>
    </row>
    <row r="13" spans="3:33" ht="16.5" thickBot="1" x14ac:dyDescent="0.3">
      <c r="C13" s="6">
        <v>9</v>
      </c>
      <c r="D13" s="7">
        <v>4168</v>
      </c>
      <c r="E13" s="7">
        <v>457</v>
      </c>
      <c r="F13" s="7">
        <v>9798</v>
      </c>
      <c r="G13" s="7">
        <v>978</v>
      </c>
      <c r="H13" s="7">
        <v>1.28</v>
      </c>
      <c r="I13" s="7">
        <v>0.15</v>
      </c>
      <c r="K13" s="6">
        <v>10</v>
      </c>
      <c r="L13" s="7">
        <v>-44</v>
      </c>
      <c r="M13" s="7">
        <v>15</v>
      </c>
      <c r="N13" s="7">
        <v>18</v>
      </c>
      <c r="O13" s="7">
        <v>13</v>
      </c>
      <c r="P13" s="7">
        <v>-10</v>
      </c>
      <c r="Q13" s="7">
        <v>1</v>
      </c>
      <c r="S13" s="6">
        <v>10</v>
      </c>
      <c r="T13" s="7">
        <v>-1.5</v>
      </c>
      <c r="U13" s="7">
        <v>1.3</v>
      </c>
      <c r="V13" s="7">
        <v>1.9</v>
      </c>
      <c r="W13" s="7">
        <v>1.9</v>
      </c>
      <c r="X13" s="7">
        <v>0.4</v>
      </c>
      <c r="Y13" s="7">
        <v>0.6</v>
      </c>
      <c r="AA13" s="6">
        <v>10</v>
      </c>
      <c r="AB13" s="7">
        <v>-9.8000000000000007</v>
      </c>
      <c r="AC13" s="7">
        <v>19.3</v>
      </c>
      <c r="AD13" s="7">
        <v>0.4</v>
      </c>
      <c r="AE13" s="7">
        <v>7.7</v>
      </c>
      <c r="AF13" s="7">
        <v>-4.3</v>
      </c>
      <c r="AG13" s="7">
        <v>12</v>
      </c>
    </row>
    <row r="14" spans="3:33" ht="16.5" thickBot="1" x14ac:dyDescent="0.3">
      <c r="C14" s="6">
        <v>10</v>
      </c>
      <c r="D14" s="7">
        <v>1451</v>
      </c>
      <c r="E14" s="7">
        <v>1369</v>
      </c>
      <c r="F14" s="7">
        <v>4474</v>
      </c>
      <c r="G14" s="7">
        <v>641</v>
      </c>
      <c r="H14" s="7">
        <v>2.81</v>
      </c>
      <c r="I14" s="7">
        <v>2.41</v>
      </c>
      <c r="K14" s="6">
        <v>11</v>
      </c>
      <c r="L14" s="7">
        <v>-17</v>
      </c>
      <c r="M14" s="7">
        <v>119</v>
      </c>
      <c r="N14" s="7">
        <v>-38</v>
      </c>
      <c r="O14" s="7">
        <v>67</v>
      </c>
      <c r="P14" s="7">
        <v>-28</v>
      </c>
      <c r="Q14" s="7">
        <v>53</v>
      </c>
      <c r="S14" s="6">
        <v>11</v>
      </c>
      <c r="T14" s="7">
        <v>-1</v>
      </c>
      <c r="U14" s="7">
        <v>1.7</v>
      </c>
      <c r="V14" s="7">
        <v>2.5</v>
      </c>
      <c r="W14" s="7">
        <v>4.4000000000000004</v>
      </c>
      <c r="X14" s="7">
        <v>0.9</v>
      </c>
      <c r="Y14" s="7">
        <v>2.9</v>
      </c>
      <c r="AA14" s="6">
        <v>11</v>
      </c>
      <c r="AB14" s="7">
        <v>-34.200000000000003</v>
      </c>
      <c r="AC14" s="7">
        <v>9</v>
      </c>
      <c r="AD14" s="7">
        <v>-10.6</v>
      </c>
      <c r="AE14" s="7">
        <v>3.5</v>
      </c>
      <c r="AF14" s="7">
        <v>-21.4</v>
      </c>
      <c r="AG14" s="7">
        <v>5.0999999999999996</v>
      </c>
    </row>
    <row r="15" spans="3:33" ht="16.5" thickBot="1" x14ac:dyDescent="0.3">
      <c r="C15" s="6">
        <v>11</v>
      </c>
      <c r="D15" s="7">
        <v>4732</v>
      </c>
      <c r="E15" s="7">
        <v>1201</v>
      </c>
      <c r="F15" s="7">
        <v>8743</v>
      </c>
      <c r="G15" s="7">
        <v>1054</v>
      </c>
      <c r="H15" s="7">
        <v>1.02</v>
      </c>
      <c r="I15" s="7">
        <v>0.13</v>
      </c>
      <c r="K15" s="6">
        <v>12</v>
      </c>
      <c r="L15" s="7">
        <v>-108</v>
      </c>
      <c r="M15" s="7">
        <v>74</v>
      </c>
      <c r="N15" s="7">
        <v>-9</v>
      </c>
      <c r="O15" s="7">
        <v>75</v>
      </c>
      <c r="P15" s="7">
        <v>-54</v>
      </c>
      <c r="Q15" s="7">
        <v>75</v>
      </c>
      <c r="S15" s="6">
        <v>12</v>
      </c>
      <c r="T15" s="7">
        <v>0.1</v>
      </c>
      <c r="U15" s="7">
        <v>5.8</v>
      </c>
      <c r="V15" s="7">
        <v>-2.1</v>
      </c>
      <c r="W15" s="7">
        <v>2.1</v>
      </c>
      <c r="X15" s="7">
        <v>-1.1000000000000001</v>
      </c>
      <c r="Y15" s="7">
        <v>2.7</v>
      </c>
      <c r="AA15" s="6">
        <v>12</v>
      </c>
      <c r="AB15" s="7">
        <v>-1.7</v>
      </c>
      <c r="AC15" s="7">
        <v>14.3</v>
      </c>
      <c r="AD15" s="7">
        <v>-23.9</v>
      </c>
      <c r="AE15" s="7">
        <v>19.2</v>
      </c>
      <c r="AF15" s="7">
        <v>-13.7</v>
      </c>
      <c r="AG15" s="7">
        <v>6.4</v>
      </c>
    </row>
    <row r="16" spans="3:33" ht="16.5" thickBot="1" x14ac:dyDescent="0.3">
      <c r="C16" s="6">
        <v>12</v>
      </c>
      <c r="D16" s="7">
        <v>3923</v>
      </c>
      <c r="E16" s="7">
        <v>487</v>
      </c>
      <c r="F16" s="7">
        <v>8546</v>
      </c>
      <c r="G16" s="7">
        <v>1032</v>
      </c>
      <c r="H16" s="7">
        <v>1.18</v>
      </c>
      <c r="I16" s="7">
        <v>0.1</v>
      </c>
    </row>
    <row r="18" spans="4:29" x14ac:dyDescent="0.25">
      <c r="L18">
        <f>AVERAGE(L4:L7)*24/1000</f>
        <v>-1.3320000000000001</v>
      </c>
      <c r="M18">
        <f>AVERAGE(M4:M7)*24/1000</f>
        <v>0.88800000000000001</v>
      </c>
      <c r="N18">
        <f>AVERAGE(N4:N7)*24/1000</f>
        <v>-0.57599999999999996</v>
      </c>
      <c r="T18">
        <f>AVERAGE(T4:T7)*24/1000</f>
        <v>0.43080000000000007</v>
      </c>
      <c r="U18">
        <f>AVERAGE(U4:U7)*24/1000</f>
        <v>0.23520000000000002</v>
      </c>
      <c r="AB18">
        <f>AVERAGE(AB4:AB7)*24/1000</f>
        <v>-4.5599999999999981E-2</v>
      </c>
      <c r="AC18">
        <f>AVERAGE(AC4:AC7)*24/1000</f>
        <v>0.35399999999999998</v>
      </c>
    </row>
    <row r="19" spans="4:29" x14ac:dyDescent="0.25">
      <c r="D19">
        <f>AVERAGE(D5:D8)*24/1000</f>
        <v>30.353999999999999</v>
      </c>
      <c r="F19">
        <f>AVERAGE(F5:F8)*24/1000</f>
        <v>49.53</v>
      </c>
      <c r="L19">
        <f>AVERAGE(L8:L11)*24/1000</f>
        <v>-2.0640000000000001</v>
      </c>
      <c r="M19">
        <f>AVERAGE(M8:M11)*24/1000</f>
        <v>2.0579999999999998</v>
      </c>
      <c r="N19">
        <f>AVERAGE(N8:N11)*24/1000</f>
        <v>-0.64200000000000002</v>
      </c>
      <c r="T19">
        <f>AVERAGE(T8:T11)*24/1000</f>
        <v>-3.5399999999999994E-2</v>
      </c>
      <c r="U19">
        <f>AVERAGE(U8:U11)*24/1000</f>
        <v>0.23820000000000002</v>
      </c>
      <c r="AB19">
        <f>AVERAGE(AB8:AB11)*24/1000</f>
        <v>1.2173999999999998</v>
      </c>
      <c r="AC19">
        <f>AVERAGE(AC8:AC11)*24/1000</f>
        <v>1.3086</v>
      </c>
    </row>
    <row r="20" spans="4:29" x14ac:dyDescent="0.25">
      <c r="D20">
        <f>AVERAGE(D9:D12)*24/1000</f>
        <v>77.603999999999999</v>
      </c>
      <c r="F20">
        <f>AVERAGE(F9:F12)*24/1000</f>
        <v>119.82599999999999</v>
      </c>
      <c r="L20">
        <f>AVERAGE(L12:L15)*24/1000</f>
        <v>-1.974</v>
      </c>
      <c r="M20">
        <f>AVERAGE(M12:M15)*24/1000</f>
        <v>2.1960000000000002</v>
      </c>
      <c r="N20">
        <f>AVERAGE(N12:N15)*24/1000</f>
        <v>-0.64800000000000002</v>
      </c>
      <c r="T20">
        <f>AVERAGE(T12:T15)*24/1000</f>
        <v>-7.3800000000000004E-2</v>
      </c>
      <c r="U20">
        <f>AVERAGE(U12:U15)*24/1000</f>
        <v>0.108</v>
      </c>
      <c r="AB20">
        <f>AVERAGE(AB12:AB15)*24/1000</f>
        <v>-9.8400000000000001E-2</v>
      </c>
      <c r="AC20">
        <f>AVERAGE(AC12:AC15)*24/1000</f>
        <v>0.36</v>
      </c>
    </row>
    <row r="21" spans="4:29" x14ac:dyDescent="0.25">
      <c r="D21">
        <f>AVERAGE(D13:D16)*24/1000</f>
        <v>85.644000000000005</v>
      </c>
      <c r="F21">
        <f>AVERAGE(F13:F16)*24/1000</f>
        <v>189.36600000000001</v>
      </c>
    </row>
    <row r="23" spans="4:29" x14ac:dyDescent="0.25">
      <c r="L23">
        <f>L18*10</f>
        <v>-13.32</v>
      </c>
    </row>
    <row r="24" spans="4:29" x14ac:dyDescent="0.25">
      <c r="L24">
        <f t="shared" ref="L24:L25" si="0">L19*10</f>
        <v>-20.64</v>
      </c>
    </row>
    <row r="25" spans="4:29" x14ac:dyDescent="0.25">
      <c r="L25">
        <f t="shared" si="0"/>
        <v>-19.739999999999998</v>
      </c>
    </row>
    <row r="33" spans="3:17" ht="15.75" thickBot="1" x14ac:dyDescent="0.3">
      <c r="C33" t="s">
        <v>30</v>
      </c>
      <c r="K33" t="s">
        <v>31</v>
      </c>
    </row>
    <row r="34" spans="3:17" ht="16.5" thickBot="1" x14ac:dyDescent="0.3">
      <c r="C34" s="8" t="s">
        <v>0</v>
      </c>
      <c r="D34" s="9" t="s">
        <v>20</v>
      </c>
      <c r="E34" s="9" t="s">
        <v>22</v>
      </c>
      <c r="F34" s="9" t="s">
        <v>26</v>
      </c>
      <c r="G34" s="9" t="s">
        <v>22</v>
      </c>
      <c r="H34" s="9" t="s">
        <v>27</v>
      </c>
      <c r="I34" s="9" t="s">
        <v>22</v>
      </c>
      <c r="K34" s="8" t="s">
        <v>0</v>
      </c>
      <c r="L34" s="9" t="s">
        <v>20</v>
      </c>
      <c r="M34" s="9" t="s">
        <v>22</v>
      </c>
      <c r="N34" s="9" t="s">
        <v>26</v>
      </c>
      <c r="O34" s="9" t="s">
        <v>22</v>
      </c>
      <c r="P34" s="9" t="s">
        <v>27</v>
      </c>
      <c r="Q34" s="9" t="s">
        <v>22</v>
      </c>
    </row>
    <row r="35" spans="3:17" ht="16.5" thickBot="1" x14ac:dyDescent="0.3">
      <c r="C35" s="6">
        <v>1</v>
      </c>
      <c r="D35" s="7">
        <v>0.2</v>
      </c>
      <c r="E35" s="7">
        <v>1.8</v>
      </c>
      <c r="F35" s="7">
        <v>0.3</v>
      </c>
      <c r="G35" s="7">
        <v>0.5</v>
      </c>
      <c r="H35" s="7">
        <v>0.3</v>
      </c>
      <c r="I35" s="7">
        <v>0.6</v>
      </c>
      <c r="K35" s="6">
        <v>1</v>
      </c>
      <c r="L35" s="7">
        <v>-3</v>
      </c>
      <c r="M35" s="7">
        <v>0</v>
      </c>
      <c r="N35" s="7">
        <v>-1</v>
      </c>
      <c r="O35" s="7">
        <v>4</v>
      </c>
      <c r="P35" s="7">
        <v>-2</v>
      </c>
      <c r="Q35" s="7">
        <v>3</v>
      </c>
    </row>
    <row r="36" spans="3:17" ht="16.5" thickBot="1" x14ac:dyDescent="0.3">
      <c r="C36" s="6">
        <v>2</v>
      </c>
      <c r="D36" s="7">
        <v>0.7</v>
      </c>
      <c r="E36" s="7">
        <v>1.9</v>
      </c>
      <c r="F36" s="7">
        <v>1.5</v>
      </c>
      <c r="G36" s="7">
        <v>1.9</v>
      </c>
      <c r="H36" s="7">
        <v>1.2</v>
      </c>
      <c r="I36" s="7">
        <v>1.9</v>
      </c>
      <c r="K36" s="6">
        <v>2</v>
      </c>
      <c r="L36" s="7">
        <v>-1</v>
      </c>
      <c r="M36" s="7">
        <v>0</v>
      </c>
      <c r="N36" s="7">
        <v>-3</v>
      </c>
      <c r="O36" s="7">
        <v>2</v>
      </c>
      <c r="P36" s="7">
        <v>-2</v>
      </c>
      <c r="Q36" s="7">
        <v>1</v>
      </c>
    </row>
    <row r="37" spans="3:17" ht="16.5" thickBot="1" x14ac:dyDescent="0.3">
      <c r="C37" s="6">
        <v>3</v>
      </c>
      <c r="D37" s="7">
        <v>-0.8</v>
      </c>
      <c r="E37" s="7">
        <v>0.8</v>
      </c>
      <c r="F37" s="7">
        <v>1</v>
      </c>
      <c r="G37" s="7">
        <v>0.1</v>
      </c>
      <c r="H37" s="7">
        <v>0.2</v>
      </c>
      <c r="I37" s="7">
        <v>0.4</v>
      </c>
      <c r="K37" s="6">
        <v>3</v>
      </c>
      <c r="L37" s="7">
        <v>1</v>
      </c>
      <c r="M37" s="7">
        <v>4</v>
      </c>
      <c r="N37" s="7">
        <v>-3</v>
      </c>
      <c r="O37" s="7">
        <v>2</v>
      </c>
      <c r="P37" s="7">
        <v>-1</v>
      </c>
      <c r="Q37" s="7">
        <v>3</v>
      </c>
    </row>
    <row r="38" spans="3:17" ht="16.5" thickBot="1" x14ac:dyDescent="0.3">
      <c r="C38" s="6">
        <v>4</v>
      </c>
      <c r="D38" s="7">
        <v>0.8</v>
      </c>
      <c r="E38" s="7">
        <v>2.2000000000000002</v>
      </c>
      <c r="F38" s="7">
        <v>-0.3</v>
      </c>
      <c r="G38" s="7">
        <v>0.5</v>
      </c>
      <c r="H38" s="7">
        <v>0.2</v>
      </c>
      <c r="I38" s="7">
        <v>1.1000000000000001</v>
      </c>
      <c r="K38" s="6">
        <v>4</v>
      </c>
      <c r="L38" s="7">
        <v>-3</v>
      </c>
      <c r="M38" s="7">
        <v>1</v>
      </c>
      <c r="N38" s="7">
        <v>3</v>
      </c>
      <c r="O38" s="7">
        <v>2</v>
      </c>
      <c r="P38" s="7">
        <v>0</v>
      </c>
      <c r="Q38" s="7">
        <v>0</v>
      </c>
    </row>
    <row r="39" spans="3:17" ht="16.5" thickBot="1" x14ac:dyDescent="0.3">
      <c r="C39" s="6">
        <v>5</v>
      </c>
      <c r="D39" s="7">
        <v>-0.2</v>
      </c>
      <c r="E39" s="7">
        <v>0.4</v>
      </c>
      <c r="F39" s="7">
        <v>0.8</v>
      </c>
      <c r="G39" s="7">
        <v>1.4</v>
      </c>
      <c r="H39" s="7">
        <v>0.3</v>
      </c>
      <c r="I39" s="7">
        <v>0.6</v>
      </c>
      <c r="K39" s="6">
        <v>5</v>
      </c>
      <c r="L39" s="7">
        <v>8</v>
      </c>
      <c r="M39" s="7">
        <v>9</v>
      </c>
      <c r="N39" s="7">
        <v>-2</v>
      </c>
      <c r="O39" s="7">
        <v>1</v>
      </c>
      <c r="P39" s="7">
        <v>3</v>
      </c>
      <c r="Q39" s="7">
        <v>5</v>
      </c>
    </row>
    <row r="40" spans="3:17" ht="16.5" thickBot="1" x14ac:dyDescent="0.3">
      <c r="C40" s="6">
        <v>6</v>
      </c>
      <c r="D40" s="7">
        <v>-0.3</v>
      </c>
      <c r="E40" s="7">
        <v>0.5</v>
      </c>
      <c r="F40" s="7">
        <v>1.9</v>
      </c>
      <c r="G40" s="7">
        <v>0.7</v>
      </c>
      <c r="H40" s="7">
        <v>0.9</v>
      </c>
      <c r="I40" s="7">
        <v>0.3</v>
      </c>
      <c r="K40" s="6">
        <v>6</v>
      </c>
      <c r="L40" s="7">
        <v>0</v>
      </c>
      <c r="M40" s="7">
        <v>2</v>
      </c>
      <c r="N40" s="7">
        <v>-1</v>
      </c>
      <c r="O40" s="7">
        <v>2</v>
      </c>
      <c r="P40" s="7">
        <v>-1</v>
      </c>
      <c r="Q40" s="7">
        <v>1</v>
      </c>
    </row>
    <row r="41" spans="3:17" ht="16.5" thickBot="1" x14ac:dyDescent="0.3">
      <c r="C41" s="6">
        <v>7</v>
      </c>
      <c r="D41" s="7">
        <v>1.1000000000000001</v>
      </c>
      <c r="E41" s="7">
        <v>1.6</v>
      </c>
      <c r="F41" s="7">
        <v>-0.3</v>
      </c>
      <c r="G41" s="7">
        <v>3.5</v>
      </c>
      <c r="H41" s="7">
        <v>0.3</v>
      </c>
      <c r="I41" s="7">
        <v>1.7</v>
      </c>
      <c r="K41" s="6">
        <v>7</v>
      </c>
      <c r="L41" s="7">
        <v>0</v>
      </c>
      <c r="M41" s="7">
        <v>1</v>
      </c>
      <c r="N41" s="7">
        <v>0</v>
      </c>
      <c r="O41" s="7">
        <v>4</v>
      </c>
      <c r="P41" s="7">
        <v>0</v>
      </c>
      <c r="Q41" s="7">
        <v>2</v>
      </c>
    </row>
    <row r="42" spans="3:17" ht="16.5" thickBot="1" x14ac:dyDescent="0.3">
      <c r="C42" s="6">
        <v>8</v>
      </c>
      <c r="D42" s="7">
        <v>-1.3</v>
      </c>
      <c r="E42" s="7">
        <v>2.5</v>
      </c>
      <c r="F42" s="7">
        <v>-0.2</v>
      </c>
      <c r="G42" s="7">
        <v>2.6</v>
      </c>
      <c r="H42" s="7">
        <v>-0.7</v>
      </c>
      <c r="I42" s="7">
        <v>2.5</v>
      </c>
      <c r="K42" s="6">
        <v>8</v>
      </c>
      <c r="L42" s="7">
        <v>-36</v>
      </c>
      <c r="M42" s="7">
        <v>62</v>
      </c>
      <c r="N42" s="7">
        <v>0</v>
      </c>
      <c r="O42" s="7">
        <v>5</v>
      </c>
      <c r="P42" s="7">
        <v>-17</v>
      </c>
      <c r="Q42" s="7">
        <v>29</v>
      </c>
    </row>
    <row r="43" spans="3:17" ht="16.5" thickBot="1" x14ac:dyDescent="0.3">
      <c r="C43" s="6">
        <v>9</v>
      </c>
      <c r="D43" s="7">
        <v>0.3</v>
      </c>
      <c r="E43" s="7">
        <v>0.5</v>
      </c>
      <c r="F43" s="7">
        <v>-0.3</v>
      </c>
      <c r="G43" s="7">
        <v>1.4</v>
      </c>
      <c r="H43" s="7">
        <v>0</v>
      </c>
      <c r="I43" s="7">
        <v>1</v>
      </c>
      <c r="K43" s="6">
        <v>9</v>
      </c>
      <c r="L43" s="7">
        <v>0</v>
      </c>
      <c r="M43" s="7">
        <v>4</v>
      </c>
      <c r="N43" s="7">
        <v>1</v>
      </c>
      <c r="O43" s="7">
        <v>1</v>
      </c>
      <c r="P43" s="7">
        <v>1</v>
      </c>
      <c r="Q43" s="7">
        <v>2</v>
      </c>
    </row>
    <row r="44" spans="3:17" ht="16.5" thickBot="1" x14ac:dyDescent="0.3">
      <c r="C44" s="6">
        <v>10</v>
      </c>
      <c r="D44" s="7">
        <v>1.3</v>
      </c>
      <c r="E44" s="7">
        <v>2</v>
      </c>
      <c r="F44" s="7">
        <v>0.8</v>
      </c>
      <c r="G44" s="7">
        <v>1.7</v>
      </c>
      <c r="H44" s="7">
        <v>1</v>
      </c>
      <c r="I44" s="7">
        <v>1.4</v>
      </c>
      <c r="K44" s="6">
        <v>10</v>
      </c>
      <c r="L44" s="7">
        <v>-2</v>
      </c>
      <c r="M44" s="7">
        <v>3</v>
      </c>
      <c r="N44" s="7">
        <v>4</v>
      </c>
      <c r="O44" s="7">
        <v>2</v>
      </c>
      <c r="P44" s="7">
        <v>1</v>
      </c>
      <c r="Q44" s="7">
        <v>0</v>
      </c>
    </row>
    <row r="45" spans="3:17" ht="16.5" thickBot="1" x14ac:dyDescent="0.3">
      <c r="C45" s="6">
        <v>11</v>
      </c>
      <c r="D45" s="7">
        <v>0.4</v>
      </c>
      <c r="E45" s="7">
        <v>0.8</v>
      </c>
      <c r="F45" s="7">
        <v>-0.4</v>
      </c>
      <c r="G45" s="7">
        <v>0.6</v>
      </c>
      <c r="H45" s="7">
        <v>0</v>
      </c>
      <c r="I45" s="7">
        <v>0</v>
      </c>
      <c r="K45" s="6">
        <v>11</v>
      </c>
      <c r="L45" s="7">
        <v>4</v>
      </c>
      <c r="M45" s="7">
        <v>18</v>
      </c>
      <c r="N45" s="7">
        <v>-6</v>
      </c>
      <c r="O45" s="7">
        <v>6</v>
      </c>
      <c r="P45" s="7">
        <v>-2</v>
      </c>
      <c r="Q45" s="7">
        <v>5</v>
      </c>
    </row>
    <row r="46" spans="3:17" ht="16.5" thickBot="1" x14ac:dyDescent="0.3">
      <c r="C46" s="6">
        <v>12</v>
      </c>
      <c r="D46" s="7">
        <v>-0.7</v>
      </c>
      <c r="E46" s="7">
        <v>3.1</v>
      </c>
      <c r="F46" s="7">
        <v>0</v>
      </c>
      <c r="G46" s="7">
        <v>0.9</v>
      </c>
      <c r="H46" s="7">
        <v>-0.3</v>
      </c>
      <c r="I46" s="7">
        <v>1.4</v>
      </c>
      <c r="K46" s="6">
        <v>12</v>
      </c>
      <c r="L46" s="7">
        <v>-1</v>
      </c>
      <c r="M46" s="7">
        <v>2</v>
      </c>
      <c r="N46" s="7">
        <v>-5</v>
      </c>
      <c r="O46" s="7">
        <v>1</v>
      </c>
      <c r="P46" s="7">
        <v>-3</v>
      </c>
      <c r="Q46" s="7">
        <v>0</v>
      </c>
    </row>
    <row r="49" spans="3:24" x14ac:dyDescent="0.25">
      <c r="D49">
        <f>AVERAGE(D35:D38)*24/1000</f>
        <v>5.3999999999999994E-3</v>
      </c>
      <c r="E49">
        <f>AVERAGE(E35:E38)*24/1000</f>
        <v>4.02E-2</v>
      </c>
      <c r="F49">
        <f>AVERAGE(F35:F38)*24/1000</f>
        <v>1.4999999999999999E-2</v>
      </c>
      <c r="G49">
        <f>AVERAGE(G35:G38)*24/1000</f>
        <v>1.7999999999999999E-2</v>
      </c>
      <c r="H49">
        <f>AVERAGE(H35:H38)*24/1000</f>
        <v>1.1399999999999999E-2</v>
      </c>
      <c r="I49">
        <f>AVERAGE(I35:I38)*24/1000</f>
        <v>2.4E-2</v>
      </c>
      <c r="L49">
        <f>AVERAGE(L35:L38)*24/1000</f>
        <v>-3.5999999999999997E-2</v>
      </c>
      <c r="M49">
        <f>AVERAGE(M35:M38)*24/1000</f>
        <v>0.03</v>
      </c>
      <c r="N49">
        <f>AVERAGE(N35:N38)*24/1000</f>
        <v>-2.4E-2</v>
      </c>
    </row>
    <row r="50" spans="3:24" x14ac:dyDescent="0.25">
      <c r="D50">
        <f>AVERAGE(D39:D42)*24/1000</f>
        <v>-4.1999999999999989E-3</v>
      </c>
      <c r="E50">
        <f>AVERAGE(E39:E42)*24/1000</f>
        <v>0.03</v>
      </c>
      <c r="F50">
        <f>AVERAGE(F39:F42)*24/1000</f>
        <v>1.3200000000000002E-2</v>
      </c>
      <c r="G50">
        <f>AVERAGE(G39:G42)*24/1000</f>
        <v>4.9199999999999994E-2</v>
      </c>
      <c r="H50">
        <f>AVERAGE(H39:H42)*24/1000</f>
        <v>4.8000000000000004E-3</v>
      </c>
      <c r="I50">
        <f>AVERAGE(I39:I42)*24/1000</f>
        <v>3.0599999999999999E-2</v>
      </c>
      <c r="L50">
        <f>AVERAGE(L39:L42)*24/1000</f>
        <v>-0.16800000000000001</v>
      </c>
      <c r="M50">
        <f>AVERAGE(M39:M42)*24/1000</f>
        <v>0.44400000000000001</v>
      </c>
      <c r="N50">
        <f>AVERAGE(N39:N42)*24/1000</f>
        <v>-1.7999999999999999E-2</v>
      </c>
    </row>
    <row r="51" spans="3:24" x14ac:dyDescent="0.25">
      <c r="D51">
        <f>AVERAGE(D43:D46)*24/1000</f>
        <v>7.8000000000000005E-3</v>
      </c>
      <c r="E51">
        <f>AVERAGE(E43:E46)*24/1000</f>
        <v>3.8400000000000004E-2</v>
      </c>
      <c r="F51">
        <f>AVERAGE(F43:F46)*24/1000</f>
        <v>5.9999999999999984E-4</v>
      </c>
      <c r="G51">
        <f>AVERAGE(G43:G46)*24/1000</f>
        <v>2.76E-2</v>
      </c>
      <c r="H51">
        <f>AVERAGE(H43:H46)*24/1000</f>
        <v>4.1999999999999989E-3</v>
      </c>
      <c r="I51">
        <f>AVERAGE(I43:I46)*24/1000</f>
        <v>2.2799999999999997E-2</v>
      </c>
      <c r="L51">
        <f>AVERAGE(L43:L46)*24/1000</f>
        <v>6.0000000000000001E-3</v>
      </c>
      <c r="M51">
        <f>AVERAGE(M43:M46)*24/1000</f>
        <v>0.16200000000000001</v>
      </c>
      <c r="N51">
        <f>AVERAGE(N43:N46)*24/1000</f>
        <v>-3.5999999999999997E-2</v>
      </c>
    </row>
    <row r="54" spans="3:24" x14ac:dyDescent="0.25">
      <c r="L54">
        <f>L49*106</f>
        <v>-3.8159999999999998</v>
      </c>
    </row>
    <row r="55" spans="3:24" x14ac:dyDescent="0.25">
      <c r="L55">
        <f t="shared" ref="L55:L56" si="1">L50*106</f>
        <v>-17.808</v>
      </c>
    </row>
    <row r="56" spans="3:24" x14ac:dyDescent="0.25">
      <c r="L56">
        <f t="shared" si="1"/>
        <v>0.63600000000000001</v>
      </c>
    </row>
    <row r="60" spans="3:24" ht="15.75" thickBot="1" x14ac:dyDescent="0.3">
      <c r="C60" t="s">
        <v>39</v>
      </c>
      <c r="K60" t="s">
        <v>40</v>
      </c>
    </row>
    <row r="61" spans="3:24" ht="63.75" thickBot="1" x14ac:dyDescent="0.3">
      <c r="C61" s="8" t="s">
        <v>0</v>
      </c>
      <c r="D61" s="9" t="s">
        <v>32</v>
      </c>
      <c r="E61" s="9" t="s">
        <v>33</v>
      </c>
      <c r="F61" s="9" t="s">
        <v>34</v>
      </c>
      <c r="G61" s="9" t="s">
        <v>35</v>
      </c>
      <c r="H61" s="9" t="s">
        <v>36</v>
      </c>
      <c r="K61" s="19" t="s">
        <v>0</v>
      </c>
      <c r="L61" s="1" t="s">
        <v>20</v>
      </c>
      <c r="M61" s="19" t="s">
        <v>22</v>
      </c>
      <c r="N61" s="1" t="s">
        <v>23</v>
      </c>
      <c r="O61" s="19" t="s">
        <v>22</v>
      </c>
      <c r="P61" s="19" t="s">
        <v>25</v>
      </c>
      <c r="Q61" s="19" t="s">
        <v>22</v>
      </c>
      <c r="R61" s="19" t="s">
        <v>38</v>
      </c>
      <c r="S61" s="19" t="s">
        <v>22</v>
      </c>
    </row>
    <row r="62" spans="3:24" ht="32.25" thickBot="1" x14ac:dyDescent="0.3">
      <c r="C62" s="6">
        <v>1</v>
      </c>
      <c r="D62" s="2">
        <v>0.49</v>
      </c>
      <c r="E62" s="2">
        <v>0.05</v>
      </c>
      <c r="F62" s="2">
        <v>4.7E-2</v>
      </c>
      <c r="G62" s="7">
        <v>8.3000000000000007</v>
      </c>
      <c r="H62" s="10">
        <v>14.7</v>
      </c>
      <c r="I62">
        <f>H62*30/12</f>
        <v>36.75</v>
      </c>
      <c r="K62" s="21"/>
      <c r="L62" s="11" t="s">
        <v>21</v>
      </c>
      <c r="M62" s="21"/>
      <c r="N62" s="11" t="s">
        <v>24</v>
      </c>
      <c r="O62" s="21"/>
      <c r="P62" s="21"/>
      <c r="Q62" s="21"/>
      <c r="R62" s="21"/>
      <c r="S62" s="21"/>
    </row>
    <row r="63" spans="3:24" ht="63.75" thickBot="1" x14ac:dyDescent="0.3">
      <c r="C63" s="6">
        <v>2</v>
      </c>
      <c r="D63" s="2">
        <v>0.84</v>
      </c>
      <c r="E63" s="2">
        <v>0.11</v>
      </c>
      <c r="F63" s="2">
        <v>5.6000000000000001E-2</v>
      </c>
      <c r="G63" s="7">
        <v>6.7</v>
      </c>
      <c r="H63" s="2"/>
      <c r="I63">
        <f t="shared" ref="I63:I73" si="2">H63*30/12</f>
        <v>0</v>
      </c>
      <c r="K63" s="20"/>
      <c r="L63" s="2" t="s">
        <v>37</v>
      </c>
      <c r="M63" s="20"/>
      <c r="N63" s="12"/>
      <c r="O63" s="20"/>
      <c r="P63" s="20"/>
      <c r="Q63" s="20"/>
      <c r="R63" s="20"/>
      <c r="S63" s="20"/>
    </row>
    <row r="64" spans="3:24" ht="16.5" thickBot="1" x14ac:dyDescent="0.3">
      <c r="C64" s="6">
        <v>3</v>
      </c>
      <c r="D64" s="7">
        <v>1.41</v>
      </c>
      <c r="E64" s="7">
        <v>0.19</v>
      </c>
      <c r="F64" s="2">
        <v>6.5000000000000002E-2</v>
      </c>
      <c r="G64" s="7">
        <v>6.4</v>
      </c>
      <c r="H64" s="10">
        <v>8</v>
      </c>
      <c r="I64">
        <f t="shared" si="2"/>
        <v>20</v>
      </c>
      <c r="K64" s="6">
        <v>1</v>
      </c>
      <c r="L64" s="7">
        <v>1129</v>
      </c>
      <c r="M64" s="7">
        <v>8</v>
      </c>
      <c r="N64" s="7">
        <v>318</v>
      </c>
      <c r="O64" s="7">
        <v>156</v>
      </c>
      <c r="P64" s="7">
        <v>0.15</v>
      </c>
      <c r="Q64" s="7">
        <v>7.0000000000000007E-2</v>
      </c>
      <c r="R64" s="7">
        <v>1.88</v>
      </c>
      <c r="S64" s="2"/>
      <c r="U64">
        <f>L64*24/1000</f>
        <v>27.096</v>
      </c>
      <c r="V64">
        <f t="shared" ref="V64:X64" si="3">M64*24/1000</f>
        <v>0.192</v>
      </c>
      <c r="W64">
        <f t="shared" si="3"/>
        <v>7.6319999999999997</v>
      </c>
      <c r="X64">
        <f t="shared" si="3"/>
        <v>3.7440000000000002</v>
      </c>
    </row>
    <row r="65" spans="3:24" ht="16.5" thickBot="1" x14ac:dyDescent="0.3">
      <c r="C65" s="6">
        <v>4</v>
      </c>
      <c r="D65" s="7">
        <v>1.85</v>
      </c>
      <c r="E65" s="7">
        <v>0.24</v>
      </c>
      <c r="F65" s="2">
        <v>0.08</v>
      </c>
      <c r="G65" s="7">
        <v>6.5</v>
      </c>
      <c r="H65" s="10">
        <v>6.7</v>
      </c>
      <c r="I65">
        <f t="shared" si="2"/>
        <v>16.75</v>
      </c>
      <c r="K65" s="6">
        <v>2</v>
      </c>
      <c r="L65" s="7">
        <v>1165</v>
      </c>
      <c r="M65" s="7">
        <v>242</v>
      </c>
      <c r="N65" s="7">
        <v>538</v>
      </c>
      <c r="O65" s="7">
        <v>72</v>
      </c>
      <c r="P65" s="7">
        <v>0.26</v>
      </c>
      <c r="Q65" s="7">
        <v>0.08</v>
      </c>
      <c r="R65" s="7">
        <v>1.1200000000000001</v>
      </c>
      <c r="S65" s="2"/>
      <c r="U65">
        <f t="shared" ref="U65:U75" si="4">L65*24/1000</f>
        <v>27.96</v>
      </c>
      <c r="V65">
        <f t="shared" ref="V65:V75" si="5">M65*24/1000</f>
        <v>5.8079999999999998</v>
      </c>
      <c r="W65">
        <f t="shared" ref="W65:W75" si="6">N65*24/1000</f>
        <v>12.912000000000001</v>
      </c>
      <c r="X65">
        <f t="shared" ref="X65:X75" si="7">O65*24/1000</f>
        <v>1.728</v>
      </c>
    </row>
    <row r="66" spans="3:24" ht="16.5" thickBot="1" x14ac:dyDescent="0.3">
      <c r="C66" s="6">
        <v>5</v>
      </c>
      <c r="D66" s="2">
        <v>0.69</v>
      </c>
      <c r="E66" s="2">
        <v>7.0000000000000007E-2</v>
      </c>
      <c r="F66" s="2">
        <v>3.5999999999999997E-2</v>
      </c>
      <c r="G66" s="7">
        <v>8.5</v>
      </c>
      <c r="H66" s="10">
        <v>97.5</v>
      </c>
      <c r="I66">
        <f t="shared" si="2"/>
        <v>243.75</v>
      </c>
      <c r="K66" s="6">
        <v>3</v>
      </c>
      <c r="L66" s="7">
        <v>1140</v>
      </c>
      <c r="M66" s="7">
        <v>44</v>
      </c>
      <c r="N66" s="7">
        <v>472</v>
      </c>
      <c r="O66" s="7">
        <v>75</v>
      </c>
      <c r="P66" s="7">
        <v>0.22</v>
      </c>
      <c r="Q66" s="7">
        <v>0.03</v>
      </c>
      <c r="R66" s="7">
        <v>0.85</v>
      </c>
      <c r="S66" s="7">
        <v>0</v>
      </c>
      <c r="U66">
        <f t="shared" si="4"/>
        <v>27.36</v>
      </c>
      <c r="V66">
        <f t="shared" si="5"/>
        <v>1.056</v>
      </c>
      <c r="W66">
        <f t="shared" si="6"/>
        <v>11.327999999999999</v>
      </c>
      <c r="X66">
        <f t="shared" si="7"/>
        <v>1.8</v>
      </c>
    </row>
    <row r="67" spans="3:24" ht="16.5" thickBot="1" x14ac:dyDescent="0.3">
      <c r="C67" s="6">
        <v>6</v>
      </c>
      <c r="D67" s="2">
        <v>0.56999999999999995</v>
      </c>
      <c r="E67" s="2">
        <v>7.0000000000000007E-2</v>
      </c>
      <c r="F67" s="2">
        <v>3.1E-2</v>
      </c>
      <c r="G67" s="7">
        <v>7</v>
      </c>
      <c r="H67" s="10">
        <v>129.5</v>
      </c>
      <c r="I67">
        <f t="shared" si="2"/>
        <v>323.75</v>
      </c>
      <c r="K67" s="6">
        <v>4</v>
      </c>
      <c r="L67" s="7">
        <v>1009</v>
      </c>
      <c r="M67" s="7">
        <v>41</v>
      </c>
      <c r="N67" s="7">
        <v>130</v>
      </c>
      <c r="O67" s="7">
        <v>110</v>
      </c>
      <c r="P67" s="7">
        <v>7.0000000000000007E-2</v>
      </c>
      <c r="Q67" s="7">
        <v>0.06</v>
      </c>
      <c r="R67" s="7">
        <v>0.8</v>
      </c>
      <c r="S67" s="7">
        <v>0.32</v>
      </c>
      <c r="U67">
        <f t="shared" si="4"/>
        <v>24.216000000000001</v>
      </c>
      <c r="V67">
        <f t="shared" si="5"/>
        <v>0.98399999999999999</v>
      </c>
      <c r="W67">
        <f t="shared" si="6"/>
        <v>3.12</v>
      </c>
      <c r="X67">
        <f t="shared" si="7"/>
        <v>2.64</v>
      </c>
    </row>
    <row r="68" spans="3:24" ht="16.5" thickBot="1" x14ac:dyDescent="0.3">
      <c r="C68" s="6">
        <v>7</v>
      </c>
      <c r="D68" s="2">
        <v>0.41</v>
      </c>
      <c r="E68" s="2">
        <v>0.05</v>
      </c>
      <c r="F68" s="2">
        <v>2.9000000000000001E-2</v>
      </c>
      <c r="G68" s="7">
        <v>7.4</v>
      </c>
      <c r="H68" s="10">
        <v>58.7</v>
      </c>
      <c r="I68">
        <f t="shared" si="2"/>
        <v>146.75</v>
      </c>
      <c r="K68" s="6">
        <v>5</v>
      </c>
      <c r="L68" s="7">
        <v>2064</v>
      </c>
      <c r="M68" s="7">
        <v>702</v>
      </c>
      <c r="N68" s="7">
        <v>4266</v>
      </c>
      <c r="O68" s="7">
        <v>827</v>
      </c>
      <c r="P68" s="7">
        <v>1.18</v>
      </c>
      <c r="Q68" s="7">
        <v>0.31</v>
      </c>
      <c r="R68" s="7">
        <v>1.54</v>
      </c>
      <c r="S68" s="7">
        <v>0.35</v>
      </c>
      <c r="U68">
        <f t="shared" si="4"/>
        <v>49.536000000000001</v>
      </c>
      <c r="V68">
        <f t="shared" si="5"/>
        <v>16.847999999999999</v>
      </c>
      <c r="W68">
        <f t="shared" si="6"/>
        <v>102.384</v>
      </c>
      <c r="X68">
        <f t="shared" si="7"/>
        <v>19.847999999999999</v>
      </c>
    </row>
    <row r="69" spans="3:24" ht="16.5" thickBot="1" x14ac:dyDescent="0.3">
      <c r="C69" s="6">
        <v>8</v>
      </c>
      <c r="D69" s="2">
        <v>0.7</v>
      </c>
      <c r="E69" s="2">
        <v>0.08</v>
      </c>
      <c r="F69" s="2">
        <v>0.05</v>
      </c>
      <c r="G69" s="7">
        <v>8</v>
      </c>
      <c r="H69" s="10">
        <v>152.19999999999999</v>
      </c>
      <c r="I69">
        <f t="shared" si="2"/>
        <v>380.5</v>
      </c>
      <c r="K69" s="6">
        <v>6</v>
      </c>
      <c r="L69" s="7">
        <v>2354</v>
      </c>
      <c r="M69" s="7">
        <v>431</v>
      </c>
      <c r="N69" s="7">
        <v>4812</v>
      </c>
      <c r="O69" s="7">
        <v>702</v>
      </c>
      <c r="P69" s="7">
        <v>1.1100000000000001</v>
      </c>
      <c r="Q69" s="7">
        <v>7.0000000000000007E-2</v>
      </c>
      <c r="R69" s="7">
        <v>1.9</v>
      </c>
      <c r="S69" s="7">
        <v>0.25</v>
      </c>
      <c r="U69">
        <f t="shared" si="4"/>
        <v>56.496000000000002</v>
      </c>
      <c r="V69">
        <f t="shared" si="5"/>
        <v>10.343999999999999</v>
      </c>
      <c r="W69">
        <f t="shared" si="6"/>
        <v>115.488</v>
      </c>
      <c r="X69">
        <f t="shared" si="7"/>
        <v>16.847999999999999</v>
      </c>
    </row>
    <row r="70" spans="3:24" ht="16.5" thickBot="1" x14ac:dyDescent="0.3">
      <c r="C70" s="6">
        <v>9</v>
      </c>
      <c r="D70" s="2">
        <v>0.4</v>
      </c>
      <c r="E70" s="2">
        <v>0.04</v>
      </c>
      <c r="F70" s="2">
        <v>1.7999999999999999E-2</v>
      </c>
      <c r="G70" s="7">
        <v>7.9</v>
      </c>
      <c r="H70" s="10">
        <v>58.7</v>
      </c>
      <c r="I70">
        <f t="shared" si="2"/>
        <v>146.75</v>
      </c>
      <c r="K70" s="6">
        <v>7</v>
      </c>
      <c r="L70" s="7">
        <v>1625</v>
      </c>
      <c r="M70" s="7">
        <v>615</v>
      </c>
      <c r="N70" s="7">
        <v>2638</v>
      </c>
      <c r="O70" s="7">
        <v>900</v>
      </c>
      <c r="P70" s="7">
        <v>0.89</v>
      </c>
      <c r="Q70" s="7">
        <v>0.16</v>
      </c>
      <c r="R70" s="7">
        <v>1.6</v>
      </c>
      <c r="S70" s="7">
        <v>0.68</v>
      </c>
      <c r="U70">
        <f t="shared" si="4"/>
        <v>39</v>
      </c>
      <c r="V70">
        <f t="shared" si="5"/>
        <v>14.76</v>
      </c>
      <c r="W70">
        <f t="shared" si="6"/>
        <v>63.311999999999998</v>
      </c>
      <c r="X70">
        <f t="shared" si="7"/>
        <v>21.6</v>
      </c>
    </row>
    <row r="71" spans="3:24" ht="16.5" thickBot="1" x14ac:dyDescent="0.3">
      <c r="C71" s="6">
        <v>10</v>
      </c>
      <c r="D71" s="2">
        <v>0.3</v>
      </c>
      <c r="E71" s="2">
        <v>0.03</v>
      </c>
      <c r="F71" s="2">
        <v>4.2999999999999997E-2</v>
      </c>
      <c r="G71" s="7">
        <v>9</v>
      </c>
      <c r="H71" s="10">
        <v>33.4</v>
      </c>
      <c r="I71">
        <f t="shared" si="2"/>
        <v>83.5</v>
      </c>
      <c r="K71" s="6">
        <v>8</v>
      </c>
      <c r="L71" s="7">
        <v>1882</v>
      </c>
      <c r="M71" s="7">
        <v>150</v>
      </c>
      <c r="N71" s="7">
        <v>2921</v>
      </c>
      <c r="O71" s="7">
        <v>223</v>
      </c>
      <c r="P71" s="7">
        <v>0.85</v>
      </c>
      <c r="Q71" s="7">
        <v>7.0000000000000007E-2</v>
      </c>
      <c r="R71" s="7">
        <v>1.24</v>
      </c>
      <c r="S71" s="7">
        <v>0.36</v>
      </c>
      <c r="U71">
        <f t="shared" si="4"/>
        <v>45.167999999999999</v>
      </c>
      <c r="V71">
        <f t="shared" si="5"/>
        <v>3.6</v>
      </c>
      <c r="W71">
        <f t="shared" si="6"/>
        <v>70.103999999999999</v>
      </c>
      <c r="X71">
        <f t="shared" si="7"/>
        <v>5.3520000000000003</v>
      </c>
    </row>
    <row r="72" spans="3:24" ht="16.5" thickBot="1" x14ac:dyDescent="0.3">
      <c r="C72" s="6">
        <v>11</v>
      </c>
      <c r="D72" s="2">
        <v>0.77</v>
      </c>
      <c r="E72" s="2">
        <v>0.08</v>
      </c>
      <c r="F72" s="2">
        <v>3.5000000000000003E-2</v>
      </c>
      <c r="G72" s="7">
        <v>8.1</v>
      </c>
      <c r="H72" s="10">
        <v>44.1</v>
      </c>
      <c r="I72">
        <f t="shared" si="2"/>
        <v>110.25</v>
      </c>
      <c r="K72" s="6">
        <v>9</v>
      </c>
      <c r="L72" s="7">
        <v>3556</v>
      </c>
      <c r="M72" s="7">
        <v>706</v>
      </c>
      <c r="N72" s="7">
        <v>9503</v>
      </c>
      <c r="O72" s="7">
        <v>1189</v>
      </c>
      <c r="P72" s="7">
        <v>1.46</v>
      </c>
      <c r="Q72" s="7">
        <v>0.15</v>
      </c>
      <c r="R72" s="7">
        <v>1.19</v>
      </c>
      <c r="S72" s="7">
        <v>0.18</v>
      </c>
      <c r="U72">
        <f t="shared" si="4"/>
        <v>85.343999999999994</v>
      </c>
      <c r="V72">
        <f t="shared" si="5"/>
        <v>16.943999999999999</v>
      </c>
      <c r="W72">
        <f t="shared" si="6"/>
        <v>228.072</v>
      </c>
      <c r="X72">
        <f t="shared" si="7"/>
        <v>28.536000000000001</v>
      </c>
    </row>
    <row r="73" spans="3:24" ht="16.5" thickBot="1" x14ac:dyDescent="0.3">
      <c r="C73" s="6">
        <v>12</v>
      </c>
      <c r="D73" s="2">
        <v>0.23</v>
      </c>
      <c r="E73" s="2">
        <v>0.02</v>
      </c>
      <c r="F73" s="2">
        <v>4.3999999999999997E-2</v>
      </c>
      <c r="G73" s="7">
        <v>11.6</v>
      </c>
      <c r="H73" s="10">
        <v>86.8</v>
      </c>
      <c r="I73">
        <f t="shared" si="2"/>
        <v>217</v>
      </c>
      <c r="K73" s="6">
        <v>10</v>
      </c>
      <c r="L73" s="7">
        <v>1303</v>
      </c>
      <c r="M73" s="7">
        <v>516</v>
      </c>
      <c r="N73" s="7">
        <v>2967</v>
      </c>
      <c r="O73" s="7">
        <v>763</v>
      </c>
      <c r="P73" s="7">
        <v>1.31</v>
      </c>
      <c r="Q73" s="7">
        <v>0.32</v>
      </c>
      <c r="R73" s="7">
        <v>1.03</v>
      </c>
      <c r="S73" s="7">
        <v>0.52</v>
      </c>
      <c r="U73">
        <f t="shared" si="4"/>
        <v>31.271999999999998</v>
      </c>
      <c r="V73">
        <f t="shared" si="5"/>
        <v>12.384</v>
      </c>
      <c r="W73">
        <f t="shared" si="6"/>
        <v>71.207999999999998</v>
      </c>
      <c r="X73">
        <f t="shared" si="7"/>
        <v>18.312000000000001</v>
      </c>
    </row>
    <row r="74" spans="3:24" ht="16.5" thickBot="1" x14ac:dyDescent="0.3">
      <c r="K74" s="6">
        <v>11</v>
      </c>
      <c r="L74" s="7">
        <v>1490</v>
      </c>
      <c r="M74" s="7">
        <v>163</v>
      </c>
      <c r="N74" s="7">
        <v>3757</v>
      </c>
      <c r="O74" s="7">
        <v>743</v>
      </c>
      <c r="P74" s="7">
        <v>1.36</v>
      </c>
      <c r="Q74" s="7">
        <v>0.12</v>
      </c>
      <c r="R74" s="7">
        <v>3.23</v>
      </c>
      <c r="S74" s="7">
        <v>1.01</v>
      </c>
      <c r="U74">
        <f t="shared" si="4"/>
        <v>35.76</v>
      </c>
      <c r="V74">
        <f t="shared" si="5"/>
        <v>3.9119999999999999</v>
      </c>
      <c r="W74">
        <f t="shared" si="6"/>
        <v>90.168000000000006</v>
      </c>
      <c r="X74">
        <f t="shared" si="7"/>
        <v>17.832000000000001</v>
      </c>
    </row>
    <row r="75" spans="3:24" ht="16.5" thickBot="1" x14ac:dyDescent="0.3">
      <c r="K75" s="6">
        <v>12</v>
      </c>
      <c r="L75" s="7">
        <v>2275</v>
      </c>
      <c r="M75" s="7">
        <v>176</v>
      </c>
      <c r="N75" s="7">
        <v>6498</v>
      </c>
      <c r="O75" s="7">
        <v>669</v>
      </c>
      <c r="P75" s="7">
        <v>1.54</v>
      </c>
      <c r="Q75" s="7">
        <v>0.12</v>
      </c>
      <c r="R75" s="7">
        <v>1.72</v>
      </c>
      <c r="S75" s="7">
        <v>0.08</v>
      </c>
      <c r="U75">
        <f t="shared" si="4"/>
        <v>54.6</v>
      </c>
      <c r="V75">
        <f t="shared" si="5"/>
        <v>4.2240000000000002</v>
      </c>
      <c r="W75">
        <f t="shared" si="6"/>
        <v>155.952</v>
      </c>
      <c r="X75">
        <f t="shared" si="7"/>
        <v>16.056000000000001</v>
      </c>
    </row>
    <row r="76" spans="3:24" x14ac:dyDescent="0.25">
      <c r="H76">
        <f>AVERAGE(H62:H65)*30/12</f>
        <v>24.499999999999996</v>
      </c>
    </row>
    <row r="77" spans="3:24" x14ac:dyDescent="0.25">
      <c r="H77">
        <f>AVERAGE(H66:H69)*30/12</f>
        <v>273.6875</v>
      </c>
    </row>
    <row r="78" spans="3:24" x14ac:dyDescent="0.25">
      <c r="H78">
        <f>AVERAGE(H70:H73)*30/12</f>
        <v>139.375</v>
      </c>
      <c r="L78">
        <f>AVERAGE(L64:L67)*24/1000</f>
        <v>26.658000000000001</v>
      </c>
      <c r="N78">
        <f>AVERAGE(N64:N67)*24/1000</f>
        <v>8.7479999999999993</v>
      </c>
      <c r="U78">
        <f>AVERAGE(U64:U67)</f>
        <v>26.658000000000001</v>
      </c>
      <c r="V78">
        <f t="shared" ref="V78:X78" si="8">AVERAGE(V64:V67)</f>
        <v>2.0099999999999998</v>
      </c>
      <c r="W78">
        <f t="shared" si="8"/>
        <v>8.7479999999999993</v>
      </c>
      <c r="X78">
        <f t="shared" si="8"/>
        <v>2.4780000000000002</v>
      </c>
    </row>
    <row r="79" spans="3:24" x14ac:dyDescent="0.25">
      <c r="L79">
        <f>AVERAGE(L68:L71)*24/1000</f>
        <v>47.55</v>
      </c>
      <c r="N79">
        <f>AVERAGE(N68:N71)*24/1000</f>
        <v>87.822000000000003</v>
      </c>
      <c r="U79">
        <f t="shared" ref="U79:X80" si="9">AVERAGE(U65:U68)</f>
        <v>32.268000000000001</v>
      </c>
      <c r="V79">
        <f t="shared" si="9"/>
        <v>6.1739999999999995</v>
      </c>
      <c r="W79">
        <f t="shared" si="9"/>
        <v>32.436</v>
      </c>
      <c r="X79">
        <f t="shared" si="9"/>
        <v>6.5039999999999996</v>
      </c>
    </row>
    <row r="80" spans="3:24" x14ac:dyDescent="0.25">
      <c r="L80">
        <f>AVERAGE(L72:L75)*24/1000</f>
        <v>51.744</v>
      </c>
      <c r="N80">
        <f>AVERAGE(N72:N75)*24/1000</f>
        <v>136.35</v>
      </c>
      <c r="U80">
        <f t="shared" si="9"/>
        <v>39.402000000000001</v>
      </c>
      <c r="V80">
        <f t="shared" si="9"/>
        <v>7.3079999999999998</v>
      </c>
      <c r="W80">
        <f t="shared" si="9"/>
        <v>58.08</v>
      </c>
      <c r="X80">
        <f t="shared" si="9"/>
        <v>10.283999999999999</v>
      </c>
    </row>
  </sheetData>
  <mergeCells count="12">
    <mergeCell ref="S61:S63"/>
    <mergeCell ref="C3:C4"/>
    <mergeCell ref="E3:E4"/>
    <mergeCell ref="G3:G4"/>
    <mergeCell ref="H3:H4"/>
    <mergeCell ref="I3:I4"/>
    <mergeCell ref="K61:K63"/>
    <mergeCell ref="M61:M63"/>
    <mergeCell ref="O61:O63"/>
    <mergeCell ref="P61:P63"/>
    <mergeCell ref="Q61:Q63"/>
    <mergeCell ref="R61:R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nutrient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Peisheng Huang</dc:creator>
  <cp:lastModifiedBy>Peisheng Huang</cp:lastModifiedBy>
  <dcterms:created xsi:type="dcterms:W3CDTF">2025-02-08T03:42:05Z</dcterms:created>
  <dcterms:modified xsi:type="dcterms:W3CDTF">2025-03-09T02:47:10Z</dcterms:modified>
</cp:coreProperties>
</file>