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data/"/>
    </mc:Choice>
  </mc:AlternateContent>
  <xr:revisionPtr revIDLastSave="0" documentId="8_{B5A39645-ED82-B740-897B-82425B085A38}" xr6:coauthVersionLast="47" xr6:coauthVersionMax="47" xr10:uidLastSave="{00000000-0000-0000-0000-000000000000}"/>
  <bookViews>
    <workbookView xWindow="2800" yWindow="500" windowWidth="28540" windowHeight="16480" activeTab="1" xr2:uid="{11005E05-8E0F-FC47-B17A-0DCD78B4311A}"/>
  </bookViews>
  <sheets>
    <sheet name="tradeoff_data" sheetId="1" r:id="rId1"/>
    <sheet name="immune_data" sheetId="2" r:id="rId2"/>
    <sheet name="Photo Thresholds" sheetId="5" r:id="rId3"/>
    <sheet name="Adult Notes" sheetId="4" r:id="rId4"/>
    <sheet name="Immune Notes" sheetId="3" r:id="rId5"/>
    <sheet name="Melanin Standard Cu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2" i="1"/>
  <c r="N6" i="1"/>
  <c r="N12" i="1"/>
  <c r="N14" i="1"/>
  <c r="N15" i="1"/>
  <c r="N20" i="1"/>
  <c r="N22" i="1"/>
  <c r="N23" i="1"/>
  <c r="N28" i="1"/>
  <c r="N30" i="1"/>
  <c r="N31" i="1"/>
  <c r="N37" i="1"/>
  <c r="N39" i="1"/>
  <c r="N40" i="1"/>
  <c r="N45" i="1"/>
  <c r="N47" i="1"/>
  <c r="N48" i="1"/>
  <c r="N53" i="1"/>
  <c r="N55" i="1"/>
  <c r="N56" i="1"/>
  <c r="N61" i="1"/>
  <c r="N63" i="1"/>
  <c r="N69" i="1"/>
  <c r="N71" i="1"/>
  <c r="N72" i="1"/>
  <c r="N77" i="1"/>
  <c r="N79" i="1"/>
  <c r="N80" i="1"/>
  <c r="N85" i="1"/>
  <c r="N87" i="1"/>
  <c r="N88" i="1"/>
  <c r="N93" i="1"/>
  <c r="N95" i="1"/>
  <c r="N96" i="1"/>
  <c r="N101" i="1"/>
  <c r="N103" i="1"/>
  <c r="N104" i="1"/>
  <c r="N109" i="1"/>
  <c r="N111" i="1"/>
  <c r="N112" i="1"/>
  <c r="N117" i="1"/>
  <c r="N119" i="1"/>
  <c r="N120" i="1"/>
  <c r="N125" i="1"/>
  <c r="N127" i="1"/>
  <c r="N128" i="1"/>
  <c r="N133" i="1"/>
  <c r="N135" i="1"/>
  <c r="N136" i="1"/>
  <c r="N141" i="1"/>
  <c r="N143" i="1"/>
  <c r="N144" i="1"/>
  <c r="N145" i="1"/>
  <c r="N149" i="1"/>
  <c r="N151" i="1"/>
  <c r="N152" i="1"/>
  <c r="N153" i="1"/>
  <c r="N157" i="1"/>
  <c r="N159" i="1"/>
  <c r="N160" i="1"/>
  <c r="N161" i="1"/>
  <c r="N165" i="1"/>
  <c r="N167" i="1"/>
  <c r="N168" i="1"/>
  <c r="N169" i="1"/>
  <c r="N173" i="1"/>
  <c r="N175" i="1"/>
  <c r="N176" i="1"/>
  <c r="N177" i="1"/>
  <c r="N181" i="1"/>
  <c r="N183" i="1"/>
  <c r="N184" i="1"/>
  <c r="N185" i="1"/>
  <c r="N189" i="1"/>
  <c r="N191" i="1"/>
  <c r="N192" i="1"/>
  <c r="N193" i="1"/>
  <c r="N197" i="1"/>
  <c r="N199" i="1"/>
  <c r="N200" i="1"/>
  <c r="N201" i="1"/>
  <c r="N205" i="1"/>
  <c r="N207" i="1"/>
  <c r="N208" i="1"/>
  <c r="N209" i="1"/>
  <c r="N213" i="1"/>
  <c r="N215" i="1"/>
  <c r="N216" i="1"/>
  <c r="N217" i="1"/>
  <c r="N221" i="1"/>
  <c r="N223" i="1"/>
  <c r="N224" i="1"/>
  <c r="N225" i="1"/>
  <c r="N229" i="1"/>
  <c r="N231" i="1"/>
  <c r="N232" i="1"/>
  <c r="N233" i="1"/>
  <c r="N237" i="1"/>
  <c r="N239" i="1"/>
  <c r="N240" i="1"/>
  <c r="N241" i="1"/>
  <c r="N245" i="1"/>
  <c r="N247" i="1"/>
  <c r="N248" i="1"/>
  <c r="N249" i="1"/>
  <c r="N253" i="1"/>
  <c r="N255" i="1"/>
  <c r="N256" i="1"/>
  <c r="N257" i="1"/>
  <c r="N261" i="1"/>
  <c r="N263" i="1"/>
  <c r="N264" i="1"/>
  <c r="N265" i="1"/>
  <c r="N269" i="1"/>
  <c r="N271" i="1"/>
  <c r="N272" i="1"/>
  <c r="N273" i="1"/>
  <c r="N277" i="1"/>
  <c r="N279" i="1"/>
  <c r="N280" i="1"/>
  <c r="N281" i="1"/>
  <c r="N282" i="1"/>
  <c r="N285" i="1"/>
  <c r="N287" i="1"/>
  <c r="N288" i="1"/>
  <c r="N289" i="1"/>
  <c r="N290" i="1"/>
  <c r="N293" i="1"/>
  <c r="N295" i="1"/>
  <c r="N296" i="1"/>
  <c r="N297" i="1"/>
  <c r="N298" i="1"/>
  <c r="N301" i="1"/>
  <c r="N303" i="1"/>
  <c r="N304" i="1"/>
  <c r="N305" i="1"/>
  <c r="M3" i="1"/>
  <c r="N3" i="1" s="1"/>
  <c r="M4" i="1"/>
  <c r="N4" i="1" s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M15" i="1"/>
  <c r="M16" i="1"/>
  <c r="N16" i="1" s="1"/>
  <c r="M17" i="1"/>
  <c r="N17" i="1" s="1"/>
  <c r="M18" i="1"/>
  <c r="N18" i="1" s="1"/>
  <c r="M19" i="1"/>
  <c r="N19" i="1" s="1"/>
  <c r="M20" i="1"/>
  <c r="M21" i="1"/>
  <c r="N21" i="1" s="1"/>
  <c r="M22" i="1"/>
  <c r="M23" i="1"/>
  <c r="M24" i="1"/>
  <c r="N24" i="1" s="1"/>
  <c r="M25" i="1"/>
  <c r="N25" i="1" s="1"/>
  <c r="M26" i="1"/>
  <c r="N26" i="1" s="1"/>
  <c r="M27" i="1"/>
  <c r="N27" i="1" s="1"/>
  <c r="M28" i="1"/>
  <c r="M29" i="1"/>
  <c r="N29" i="1" s="1"/>
  <c r="M30" i="1"/>
  <c r="M31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M40" i="1"/>
  <c r="M41" i="1"/>
  <c r="N41" i="1" s="1"/>
  <c r="M42" i="1"/>
  <c r="N42" i="1" s="1"/>
  <c r="M43" i="1"/>
  <c r="N43" i="1" s="1"/>
  <c r="M44" i="1"/>
  <c r="N44" i="1" s="1"/>
  <c r="M45" i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M54" i="1"/>
  <c r="N54" i="1" s="1"/>
  <c r="M55" i="1"/>
  <c r="M56" i="1"/>
  <c r="M57" i="1"/>
  <c r="N57" i="1" s="1"/>
  <c r="M58" i="1"/>
  <c r="N58" i="1" s="1"/>
  <c r="M59" i="1"/>
  <c r="N59" i="1" s="1"/>
  <c r="M60" i="1"/>
  <c r="N60" i="1" s="1"/>
  <c r="M61" i="1"/>
  <c r="M62" i="1"/>
  <c r="N62" i="1" s="1"/>
  <c r="M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M70" i="1"/>
  <c r="N70" i="1" s="1"/>
  <c r="M71" i="1"/>
  <c r="M72" i="1"/>
  <c r="M73" i="1"/>
  <c r="N73" i="1" s="1"/>
  <c r="M74" i="1"/>
  <c r="N74" i="1" s="1"/>
  <c r="M75" i="1"/>
  <c r="N75" i="1" s="1"/>
  <c r="M76" i="1"/>
  <c r="N76" i="1" s="1"/>
  <c r="M77" i="1"/>
  <c r="M78" i="1"/>
  <c r="N78" i="1" s="1"/>
  <c r="M79" i="1"/>
  <c r="M80" i="1"/>
  <c r="M81" i="1"/>
  <c r="N81" i="1" s="1"/>
  <c r="M82" i="1"/>
  <c r="N82" i="1" s="1"/>
  <c r="M83" i="1"/>
  <c r="N83" i="1" s="1"/>
  <c r="M84" i="1"/>
  <c r="N84" i="1" s="1"/>
  <c r="M85" i="1"/>
  <c r="M86" i="1"/>
  <c r="N86" i="1" s="1"/>
  <c r="M87" i="1"/>
  <c r="M88" i="1"/>
  <c r="M89" i="1"/>
  <c r="N89" i="1" s="1"/>
  <c r="M90" i="1"/>
  <c r="N90" i="1" s="1"/>
  <c r="M91" i="1"/>
  <c r="N91" i="1" s="1"/>
  <c r="M92" i="1"/>
  <c r="N92" i="1" s="1"/>
  <c r="M93" i="1"/>
  <c r="M94" i="1"/>
  <c r="N94" i="1" s="1"/>
  <c r="M95" i="1"/>
  <c r="M96" i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M104" i="1"/>
  <c r="M105" i="1"/>
  <c r="N105" i="1" s="1"/>
  <c r="M106" i="1"/>
  <c r="N106" i="1" s="1"/>
  <c r="M107" i="1"/>
  <c r="N107" i="1" s="1"/>
  <c r="M108" i="1"/>
  <c r="N108" i="1" s="1"/>
  <c r="M109" i="1"/>
  <c r="M110" i="1"/>
  <c r="N110" i="1" s="1"/>
  <c r="M111" i="1"/>
  <c r="M112" i="1"/>
  <c r="M113" i="1"/>
  <c r="N113" i="1" s="1"/>
  <c r="M114" i="1"/>
  <c r="N114" i="1" s="1"/>
  <c r="M115" i="1"/>
  <c r="N115" i="1" s="1"/>
  <c r="M116" i="1"/>
  <c r="N116" i="1" s="1"/>
  <c r="M117" i="1"/>
  <c r="M118" i="1"/>
  <c r="N118" i="1" s="1"/>
  <c r="M119" i="1"/>
  <c r="M120" i="1"/>
  <c r="M121" i="1"/>
  <c r="N121" i="1" s="1"/>
  <c r="M122" i="1"/>
  <c r="N122" i="1" s="1"/>
  <c r="M123" i="1"/>
  <c r="N123" i="1" s="1"/>
  <c r="M124" i="1"/>
  <c r="N124" i="1" s="1"/>
  <c r="M125" i="1"/>
  <c r="M126" i="1"/>
  <c r="N126" i="1" s="1"/>
  <c r="M127" i="1"/>
  <c r="M128" i="1"/>
  <c r="M129" i="1"/>
  <c r="N129" i="1" s="1"/>
  <c r="M130" i="1"/>
  <c r="N130" i="1" s="1"/>
  <c r="M131" i="1"/>
  <c r="N131" i="1" s="1"/>
  <c r="M132" i="1"/>
  <c r="N132" i="1" s="1"/>
  <c r="M133" i="1"/>
  <c r="M134" i="1"/>
  <c r="N134" i="1" s="1"/>
  <c r="M135" i="1"/>
  <c r="M136" i="1"/>
  <c r="M137" i="1"/>
  <c r="N137" i="1" s="1"/>
  <c r="M138" i="1"/>
  <c r="N138" i="1" s="1"/>
  <c r="M139" i="1"/>
  <c r="N139" i="1" s="1"/>
  <c r="M140" i="1"/>
  <c r="N140" i="1" s="1"/>
  <c r="M141" i="1"/>
  <c r="M142" i="1"/>
  <c r="N142" i="1" s="1"/>
  <c r="M143" i="1"/>
  <c r="M144" i="1"/>
  <c r="M145" i="1"/>
  <c r="M146" i="1"/>
  <c r="N146" i="1" s="1"/>
  <c r="M147" i="1"/>
  <c r="N147" i="1" s="1"/>
  <c r="M148" i="1"/>
  <c r="N148" i="1" s="1"/>
  <c r="M149" i="1"/>
  <c r="M150" i="1"/>
  <c r="N150" i="1" s="1"/>
  <c r="M151" i="1"/>
  <c r="M152" i="1"/>
  <c r="M153" i="1"/>
  <c r="M154" i="1"/>
  <c r="N154" i="1" s="1"/>
  <c r="M155" i="1"/>
  <c r="N155" i="1" s="1"/>
  <c r="M156" i="1"/>
  <c r="N156" i="1" s="1"/>
  <c r="M157" i="1"/>
  <c r="M158" i="1"/>
  <c r="N158" i="1" s="1"/>
  <c r="M159" i="1"/>
  <c r="M160" i="1"/>
  <c r="M161" i="1"/>
  <c r="M162" i="1"/>
  <c r="N162" i="1" s="1"/>
  <c r="M163" i="1"/>
  <c r="N163" i="1" s="1"/>
  <c r="M164" i="1"/>
  <c r="N164" i="1" s="1"/>
  <c r="M165" i="1"/>
  <c r="M166" i="1"/>
  <c r="N166" i="1" s="1"/>
  <c r="M167" i="1"/>
  <c r="M168" i="1"/>
  <c r="M169" i="1"/>
  <c r="M170" i="1"/>
  <c r="N170" i="1" s="1"/>
  <c r="M171" i="1"/>
  <c r="N171" i="1" s="1"/>
  <c r="M172" i="1"/>
  <c r="N172" i="1" s="1"/>
  <c r="M173" i="1"/>
  <c r="M174" i="1"/>
  <c r="N174" i="1" s="1"/>
  <c r="M175" i="1"/>
  <c r="M176" i="1"/>
  <c r="M177" i="1"/>
  <c r="M178" i="1"/>
  <c r="N178" i="1" s="1"/>
  <c r="M179" i="1"/>
  <c r="N179" i="1" s="1"/>
  <c r="M180" i="1"/>
  <c r="N180" i="1" s="1"/>
  <c r="M181" i="1"/>
  <c r="M182" i="1"/>
  <c r="N182" i="1" s="1"/>
  <c r="M183" i="1"/>
  <c r="M184" i="1"/>
  <c r="M185" i="1"/>
  <c r="M186" i="1"/>
  <c r="N186" i="1" s="1"/>
  <c r="M187" i="1"/>
  <c r="N187" i="1" s="1"/>
  <c r="M188" i="1"/>
  <c r="N188" i="1" s="1"/>
  <c r="M189" i="1"/>
  <c r="M190" i="1"/>
  <c r="N190" i="1" s="1"/>
  <c r="M191" i="1"/>
  <c r="M192" i="1"/>
  <c r="M193" i="1"/>
  <c r="M194" i="1"/>
  <c r="N194" i="1" s="1"/>
  <c r="M195" i="1"/>
  <c r="N195" i="1" s="1"/>
  <c r="M196" i="1"/>
  <c r="N196" i="1" s="1"/>
  <c r="M197" i="1"/>
  <c r="M198" i="1"/>
  <c r="N198" i="1" s="1"/>
  <c r="M199" i="1"/>
  <c r="M200" i="1"/>
  <c r="M201" i="1"/>
  <c r="M202" i="1"/>
  <c r="N202" i="1" s="1"/>
  <c r="M203" i="1"/>
  <c r="N203" i="1" s="1"/>
  <c r="M204" i="1"/>
  <c r="N204" i="1" s="1"/>
  <c r="M205" i="1"/>
  <c r="M206" i="1"/>
  <c r="N206" i="1" s="1"/>
  <c r="M207" i="1"/>
  <c r="M208" i="1"/>
  <c r="M209" i="1"/>
  <c r="M210" i="1"/>
  <c r="N210" i="1" s="1"/>
  <c r="M211" i="1"/>
  <c r="N211" i="1" s="1"/>
  <c r="M212" i="1"/>
  <c r="N212" i="1" s="1"/>
  <c r="M213" i="1"/>
  <c r="M214" i="1"/>
  <c r="N214" i="1" s="1"/>
  <c r="M215" i="1"/>
  <c r="M216" i="1"/>
  <c r="M217" i="1"/>
  <c r="M218" i="1"/>
  <c r="N218" i="1" s="1"/>
  <c r="M219" i="1"/>
  <c r="N219" i="1" s="1"/>
  <c r="M220" i="1"/>
  <c r="N220" i="1" s="1"/>
  <c r="M221" i="1"/>
  <c r="M222" i="1"/>
  <c r="N222" i="1" s="1"/>
  <c r="M223" i="1"/>
  <c r="M224" i="1"/>
  <c r="M225" i="1"/>
  <c r="M226" i="1"/>
  <c r="N226" i="1" s="1"/>
  <c r="M227" i="1"/>
  <c r="N227" i="1" s="1"/>
  <c r="M228" i="1"/>
  <c r="N228" i="1" s="1"/>
  <c r="M229" i="1"/>
  <c r="M230" i="1"/>
  <c r="N230" i="1" s="1"/>
  <c r="M231" i="1"/>
  <c r="M232" i="1"/>
  <c r="M233" i="1"/>
  <c r="M234" i="1"/>
  <c r="N234" i="1" s="1"/>
  <c r="M235" i="1"/>
  <c r="N235" i="1" s="1"/>
  <c r="M236" i="1"/>
  <c r="N236" i="1" s="1"/>
  <c r="M237" i="1"/>
  <c r="M238" i="1"/>
  <c r="N238" i="1" s="1"/>
  <c r="M239" i="1"/>
  <c r="M240" i="1"/>
  <c r="M241" i="1"/>
  <c r="M242" i="1"/>
  <c r="N242" i="1" s="1"/>
  <c r="M243" i="1"/>
  <c r="N243" i="1" s="1"/>
  <c r="M244" i="1"/>
  <c r="N244" i="1" s="1"/>
  <c r="M245" i="1"/>
  <c r="M246" i="1"/>
  <c r="N246" i="1" s="1"/>
  <c r="M247" i="1"/>
  <c r="M248" i="1"/>
  <c r="M249" i="1"/>
  <c r="M250" i="1"/>
  <c r="N250" i="1" s="1"/>
  <c r="M251" i="1"/>
  <c r="N251" i="1" s="1"/>
  <c r="M252" i="1"/>
  <c r="N252" i="1" s="1"/>
  <c r="M253" i="1"/>
  <c r="M254" i="1"/>
  <c r="N254" i="1" s="1"/>
  <c r="M255" i="1"/>
  <c r="M256" i="1"/>
  <c r="M257" i="1"/>
  <c r="M258" i="1"/>
  <c r="N258" i="1" s="1"/>
  <c r="M259" i="1"/>
  <c r="N259" i="1" s="1"/>
  <c r="M260" i="1"/>
  <c r="N260" i="1" s="1"/>
  <c r="M261" i="1"/>
  <c r="M262" i="1"/>
  <c r="N262" i="1" s="1"/>
  <c r="M263" i="1"/>
  <c r="M264" i="1"/>
  <c r="M265" i="1"/>
  <c r="M266" i="1"/>
  <c r="N266" i="1" s="1"/>
  <c r="M267" i="1"/>
  <c r="N267" i="1" s="1"/>
  <c r="M268" i="1"/>
  <c r="N268" i="1" s="1"/>
  <c r="M269" i="1"/>
  <c r="M270" i="1"/>
  <c r="N270" i="1" s="1"/>
  <c r="M271" i="1"/>
  <c r="M272" i="1"/>
  <c r="M273" i="1"/>
  <c r="M274" i="1"/>
  <c r="N274" i="1" s="1"/>
  <c r="M275" i="1"/>
  <c r="N275" i="1" s="1"/>
  <c r="M276" i="1"/>
  <c r="N276" i="1" s="1"/>
  <c r="M277" i="1"/>
  <c r="M278" i="1"/>
  <c r="N278" i="1" s="1"/>
  <c r="M279" i="1"/>
  <c r="M280" i="1"/>
  <c r="M281" i="1"/>
  <c r="M282" i="1"/>
  <c r="M283" i="1"/>
  <c r="N283" i="1" s="1"/>
  <c r="M284" i="1"/>
  <c r="N284" i="1" s="1"/>
  <c r="M285" i="1"/>
  <c r="M286" i="1"/>
  <c r="N286" i="1" s="1"/>
  <c r="M287" i="1"/>
  <c r="M288" i="1"/>
  <c r="M289" i="1"/>
  <c r="M290" i="1"/>
  <c r="M291" i="1"/>
  <c r="N291" i="1" s="1"/>
  <c r="M292" i="1"/>
  <c r="N292" i="1" s="1"/>
  <c r="M293" i="1"/>
  <c r="M294" i="1"/>
  <c r="N294" i="1" s="1"/>
  <c r="M295" i="1"/>
  <c r="M296" i="1"/>
  <c r="M297" i="1"/>
  <c r="M298" i="1"/>
  <c r="M299" i="1"/>
  <c r="N299" i="1" s="1"/>
  <c r="M300" i="1"/>
  <c r="N300" i="1" s="1"/>
  <c r="M301" i="1"/>
  <c r="M302" i="1"/>
  <c r="N302" i="1" s="1"/>
  <c r="M303" i="1"/>
  <c r="M304" i="1"/>
  <c r="M305" i="1"/>
  <c r="M2" i="1"/>
  <c r="N2" i="1" s="1"/>
  <c r="R63" i="1"/>
  <c r="L63" i="1"/>
  <c r="R40" i="1" l="1"/>
  <c r="L40" i="1"/>
  <c r="T40" i="1" s="1"/>
  <c r="R14" i="1"/>
  <c r="R232" i="1"/>
  <c r="L232" i="1"/>
  <c r="T232" i="1" s="1"/>
  <c r="R7" i="1"/>
  <c r="L7" i="1"/>
  <c r="M31" i="2"/>
  <c r="N31" i="2" s="1"/>
  <c r="P31" i="2" s="1"/>
  <c r="M45" i="2"/>
  <c r="N45" i="2" s="1"/>
  <c r="P45" i="2" s="1"/>
  <c r="M49" i="2"/>
  <c r="N49" i="2" s="1"/>
  <c r="P49" i="2" s="1"/>
  <c r="M81" i="2"/>
  <c r="N81" i="2" s="1"/>
  <c r="P81" i="2" s="1"/>
  <c r="M97" i="2"/>
  <c r="N97" i="2" s="1"/>
  <c r="P97" i="2" s="1"/>
  <c r="M139" i="2"/>
  <c r="N139" i="2" s="1"/>
  <c r="P139" i="2" s="1"/>
  <c r="M162" i="2"/>
  <c r="N162" i="2" s="1"/>
  <c r="P162" i="2" s="1"/>
  <c r="L3" i="2"/>
  <c r="M3" i="2" s="1"/>
  <c r="N3" i="2" s="1"/>
  <c r="P3" i="2" s="1"/>
  <c r="L4" i="2"/>
  <c r="M4" i="2" s="1"/>
  <c r="N4" i="2" s="1"/>
  <c r="P4" i="2" s="1"/>
  <c r="L6" i="2"/>
  <c r="M6" i="2" s="1"/>
  <c r="N6" i="2" s="1"/>
  <c r="P6" i="2" s="1"/>
  <c r="L7" i="2"/>
  <c r="M7" i="2" s="1"/>
  <c r="N7" i="2" s="1"/>
  <c r="P7" i="2" s="1"/>
  <c r="L8" i="2"/>
  <c r="M8" i="2" s="1"/>
  <c r="N8" i="2" s="1"/>
  <c r="P8" i="2" s="1"/>
  <c r="L9" i="2"/>
  <c r="M9" i="2" s="1"/>
  <c r="N9" i="2" s="1"/>
  <c r="P9" i="2" s="1"/>
  <c r="L10" i="2"/>
  <c r="M10" i="2" s="1"/>
  <c r="N10" i="2" s="1"/>
  <c r="P10" i="2" s="1"/>
  <c r="L11" i="2"/>
  <c r="M11" i="2" s="1"/>
  <c r="N11" i="2" s="1"/>
  <c r="P11" i="2" s="1"/>
  <c r="L12" i="2"/>
  <c r="M12" i="2" s="1"/>
  <c r="N12" i="2" s="1"/>
  <c r="P12" i="2" s="1"/>
  <c r="L13" i="2"/>
  <c r="M13" i="2" s="1"/>
  <c r="N13" i="2" s="1"/>
  <c r="P13" i="2" s="1"/>
  <c r="L14" i="2"/>
  <c r="M14" i="2" s="1"/>
  <c r="N14" i="2" s="1"/>
  <c r="P14" i="2" s="1"/>
  <c r="L15" i="2"/>
  <c r="M15" i="2" s="1"/>
  <c r="N15" i="2" s="1"/>
  <c r="P15" i="2" s="1"/>
  <c r="L16" i="2"/>
  <c r="M16" i="2" s="1"/>
  <c r="N16" i="2" s="1"/>
  <c r="P16" i="2" s="1"/>
  <c r="L17" i="2"/>
  <c r="M17" i="2" s="1"/>
  <c r="N17" i="2" s="1"/>
  <c r="P17" i="2" s="1"/>
  <c r="L18" i="2"/>
  <c r="M18" i="2" s="1"/>
  <c r="N18" i="2" s="1"/>
  <c r="P18" i="2" s="1"/>
  <c r="L19" i="2"/>
  <c r="M19" i="2" s="1"/>
  <c r="N19" i="2" s="1"/>
  <c r="P19" i="2" s="1"/>
  <c r="L21" i="2"/>
  <c r="M21" i="2" s="1"/>
  <c r="N21" i="2" s="1"/>
  <c r="P21" i="2" s="1"/>
  <c r="L22" i="2"/>
  <c r="M22" i="2" s="1"/>
  <c r="N22" i="2" s="1"/>
  <c r="P22" i="2" s="1"/>
  <c r="L23" i="2"/>
  <c r="M23" i="2" s="1"/>
  <c r="N23" i="2" s="1"/>
  <c r="P23" i="2" s="1"/>
  <c r="L24" i="2"/>
  <c r="M24" i="2" s="1"/>
  <c r="N24" i="2" s="1"/>
  <c r="P24" i="2" s="1"/>
  <c r="L25" i="2"/>
  <c r="M25" i="2" s="1"/>
  <c r="N25" i="2" s="1"/>
  <c r="P25" i="2" s="1"/>
  <c r="L26" i="2"/>
  <c r="M26" i="2" s="1"/>
  <c r="N26" i="2" s="1"/>
  <c r="P26" i="2" s="1"/>
  <c r="L27" i="2"/>
  <c r="M27" i="2" s="1"/>
  <c r="N27" i="2" s="1"/>
  <c r="P27" i="2" s="1"/>
  <c r="L28" i="2"/>
  <c r="M28" i="2" s="1"/>
  <c r="N28" i="2" s="1"/>
  <c r="P28" i="2" s="1"/>
  <c r="L29" i="2"/>
  <c r="M29" i="2" s="1"/>
  <c r="N29" i="2" s="1"/>
  <c r="P29" i="2" s="1"/>
  <c r="L31" i="2"/>
  <c r="L32" i="2"/>
  <c r="M32" i="2" s="1"/>
  <c r="N32" i="2" s="1"/>
  <c r="P32" i="2" s="1"/>
  <c r="L33" i="2"/>
  <c r="M33" i="2" s="1"/>
  <c r="N33" i="2" s="1"/>
  <c r="P33" i="2" s="1"/>
  <c r="L34" i="2"/>
  <c r="M34" i="2" s="1"/>
  <c r="N34" i="2" s="1"/>
  <c r="P34" i="2" s="1"/>
  <c r="L35" i="2"/>
  <c r="M35" i="2" s="1"/>
  <c r="N35" i="2" s="1"/>
  <c r="P35" i="2" s="1"/>
  <c r="L36" i="2"/>
  <c r="M36" i="2" s="1"/>
  <c r="N36" i="2" s="1"/>
  <c r="P36" i="2" s="1"/>
  <c r="L37" i="2"/>
  <c r="M37" i="2" s="1"/>
  <c r="N37" i="2" s="1"/>
  <c r="P37" i="2" s="1"/>
  <c r="L38" i="2"/>
  <c r="M38" i="2" s="1"/>
  <c r="N38" i="2" s="1"/>
  <c r="P38" i="2" s="1"/>
  <c r="L40" i="2"/>
  <c r="M40" i="2" s="1"/>
  <c r="N40" i="2" s="1"/>
  <c r="P40" i="2" s="1"/>
  <c r="L42" i="2"/>
  <c r="M42" i="2" s="1"/>
  <c r="N42" i="2" s="1"/>
  <c r="P42" i="2" s="1"/>
  <c r="L43" i="2"/>
  <c r="M43" i="2" s="1"/>
  <c r="N43" i="2" s="1"/>
  <c r="P43" i="2" s="1"/>
  <c r="L44" i="2"/>
  <c r="M44" i="2" s="1"/>
  <c r="N44" i="2" s="1"/>
  <c r="P44" i="2" s="1"/>
  <c r="L45" i="2"/>
  <c r="L46" i="2"/>
  <c r="M46" i="2" s="1"/>
  <c r="N46" i="2" s="1"/>
  <c r="P46" i="2" s="1"/>
  <c r="L47" i="2"/>
  <c r="M47" i="2" s="1"/>
  <c r="N47" i="2" s="1"/>
  <c r="P47" i="2" s="1"/>
  <c r="L48" i="2"/>
  <c r="M48" i="2" s="1"/>
  <c r="N48" i="2" s="1"/>
  <c r="P48" i="2" s="1"/>
  <c r="L49" i="2"/>
  <c r="L50" i="2"/>
  <c r="M50" i="2" s="1"/>
  <c r="N50" i="2" s="1"/>
  <c r="P50" i="2" s="1"/>
  <c r="L51" i="2"/>
  <c r="M51" i="2" s="1"/>
  <c r="N51" i="2" s="1"/>
  <c r="P51" i="2" s="1"/>
  <c r="L53" i="2"/>
  <c r="M53" i="2" s="1"/>
  <c r="N53" i="2" s="1"/>
  <c r="P53" i="2" s="1"/>
  <c r="L54" i="2"/>
  <c r="M54" i="2" s="1"/>
  <c r="N54" i="2" s="1"/>
  <c r="P54" i="2" s="1"/>
  <c r="L55" i="2"/>
  <c r="M55" i="2" s="1"/>
  <c r="N55" i="2" s="1"/>
  <c r="P55" i="2" s="1"/>
  <c r="L56" i="2"/>
  <c r="M56" i="2" s="1"/>
  <c r="N56" i="2" s="1"/>
  <c r="P56" i="2" s="1"/>
  <c r="L57" i="2"/>
  <c r="M57" i="2" s="1"/>
  <c r="N57" i="2" s="1"/>
  <c r="P57" i="2" s="1"/>
  <c r="L58" i="2"/>
  <c r="M58" i="2" s="1"/>
  <c r="N58" i="2" s="1"/>
  <c r="P58" i="2" s="1"/>
  <c r="L59" i="2"/>
  <c r="M59" i="2" s="1"/>
  <c r="N59" i="2" s="1"/>
  <c r="P59" i="2" s="1"/>
  <c r="L60" i="2"/>
  <c r="M60" i="2" s="1"/>
  <c r="N60" i="2" s="1"/>
  <c r="P60" i="2" s="1"/>
  <c r="L61" i="2"/>
  <c r="M61" i="2" s="1"/>
  <c r="N61" i="2" s="1"/>
  <c r="P61" i="2" s="1"/>
  <c r="L62" i="2"/>
  <c r="M62" i="2" s="1"/>
  <c r="N62" i="2" s="1"/>
  <c r="P62" i="2" s="1"/>
  <c r="L63" i="2"/>
  <c r="M63" i="2" s="1"/>
  <c r="N63" i="2" s="1"/>
  <c r="P63" i="2" s="1"/>
  <c r="L64" i="2"/>
  <c r="M64" i="2" s="1"/>
  <c r="N64" i="2" s="1"/>
  <c r="P64" i="2" s="1"/>
  <c r="L65" i="2"/>
  <c r="M65" i="2" s="1"/>
  <c r="N65" i="2" s="1"/>
  <c r="P65" i="2" s="1"/>
  <c r="L66" i="2"/>
  <c r="M66" i="2" s="1"/>
  <c r="N66" i="2" s="1"/>
  <c r="P66" i="2" s="1"/>
  <c r="L67" i="2"/>
  <c r="M67" i="2" s="1"/>
  <c r="N67" i="2" s="1"/>
  <c r="P67" i="2" s="1"/>
  <c r="L69" i="2"/>
  <c r="M69" i="2" s="1"/>
  <c r="N69" i="2" s="1"/>
  <c r="P69" i="2" s="1"/>
  <c r="L70" i="2"/>
  <c r="M70" i="2" s="1"/>
  <c r="N70" i="2" s="1"/>
  <c r="P70" i="2" s="1"/>
  <c r="L71" i="2"/>
  <c r="M71" i="2" s="1"/>
  <c r="N71" i="2" s="1"/>
  <c r="P71" i="2" s="1"/>
  <c r="L72" i="2"/>
  <c r="M72" i="2" s="1"/>
  <c r="N72" i="2" s="1"/>
  <c r="P72" i="2" s="1"/>
  <c r="L73" i="2"/>
  <c r="M73" i="2" s="1"/>
  <c r="N73" i="2" s="1"/>
  <c r="P73" i="2" s="1"/>
  <c r="L74" i="2"/>
  <c r="M74" i="2" s="1"/>
  <c r="N74" i="2" s="1"/>
  <c r="P74" i="2" s="1"/>
  <c r="L75" i="2"/>
  <c r="M75" i="2" s="1"/>
  <c r="N75" i="2" s="1"/>
  <c r="P75" i="2" s="1"/>
  <c r="L76" i="2"/>
  <c r="M76" i="2" s="1"/>
  <c r="N76" i="2" s="1"/>
  <c r="P76" i="2" s="1"/>
  <c r="L77" i="2"/>
  <c r="M77" i="2" s="1"/>
  <c r="N77" i="2" s="1"/>
  <c r="P77" i="2" s="1"/>
  <c r="L80" i="2"/>
  <c r="M80" i="2" s="1"/>
  <c r="N80" i="2" s="1"/>
  <c r="P80" i="2" s="1"/>
  <c r="L81" i="2"/>
  <c r="L82" i="2"/>
  <c r="M82" i="2" s="1"/>
  <c r="N82" i="2" s="1"/>
  <c r="P82" i="2" s="1"/>
  <c r="L83" i="2"/>
  <c r="M83" i="2" s="1"/>
  <c r="N83" i="2" s="1"/>
  <c r="P83" i="2" s="1"/>
  <c r="L84" i="2"/>
  <c r="M84" i="2" s="1"/>
  <c r="N84" i="2" s="1"/>
  <c r="P84" i="2" s="1"/>
  <c r="L85" i="2"/>
  <c r="M85" i="2" s="1"/>
  <c r="N85" i="2" s="1"/>
  <c r="P85" i="2" s="1"/>
  <c r="L86" i="2"/>
  <c r="M86" i="2" s="1"/>
  <c r="N86" i="2" s="1"/>
  <c r="P86" i="2" s="1"/>
  <c r="L87" i="2"/>
  <c r="M87" i="2" s="1"/>
  <c r="N87" i="2" s="1"/>
  <c r="P87" i="2" s="1"/>
  <c r="L88" i="2"/>
  <c r="M88" i="2" s="1"/>
  <c r="N88" i="2" s="1"/>
  <c r="P88" i="2" s="1"/>
  <c r="L89" i="2"/>
  <c r="M89" i="2" s="1"/>
  <c r="N89" i="2" s="1"/>
  <c r="P89" i="2" s="1"/>
  <c r="L90" i="2"/>
  <c r="M90" i="2" s="1"/>
  <c r="N90" i="2" s="1"/>
  <c r="P90" i="2" s="1"/>
  <c r="L91" i="2"/>
  <c r="M91" i="2" s="1"/>
  <c r="N91" i="2" s="1"/>
  <c r="P91" i="2" s="1"/>
  <c r="L92" i="2"/>
  <c r="M92" i="2" s="1"/>
  <c r="N92" i="2" s="1"/>
  <c r="P92" i="2" s="1"/>
  <c r="L93" i="2"/>
  <c r="M93" i="2" s="1"/>
  <c r="N93" i="2" s="1"/>
  <c r="P93" i="2" s="1"/>
  <c r="L94" i="2"/>
  <c r="M94" i="2" s="1"/>
  <c r="N94" i="2" s="1"/>
  <c r="P94" i="2" s="1"/>
  <c r="L95" i="2"/>
  <c r="M95" i="2" s="1"/>
  <c r="N95" i="2" s="1"/>
  <c r="P95" i="2" s="1"/>
  <c r="L96" i="2"/>
  <c r="M96" i="2" s="1"/>
  <c r="N96" i="2" s="1"/>
  <c r="P96" i="2" s="1"/>
  <c r="L97" i="2"/>
  <c r="L98" i="2"/>
  <c r="M98" i="2" s="1"/>
  <c r="N98" i="2" s="1"/>
  <c r="P98" i="2" s="1"/>
  <c r="L99" i="2"/>
  <c r="M99" i="2" s="1"/>
  <c r="N99" i="2" s="1"/>
  <c r="P99" i="2" s="1"/>
  <c r="L100" i="2"/>
  <c r="M100" i="2" s="1"/>
  <c r="N100" i="2" s="1"/>
  <c r="P100" i="2" s="1"/>
  <c r="L101" i="2"/>
  <c r="M101" i="2" s="1"/>
  <c r="N101" i="2" s="1"/>
  <c r="P101" i="2" s="1"/>
  <c r="L102" i="2"/>
  <c r="M102" i="2" s="1"/>
  <c r="N102" i="2" s="1"/>
  <c r="P102" i="2" s="1"/>
  <c r="L103" i="2"/>
  <c r="M103" i="2" s="1"/>
  <c r="N103" i="2" s="1"/>
  <c r="P103" i="2" s="1"/>
  <c r="L104" i="2"/>
  <c r="M104" i="2" s="1"/>
  <c r="N104" i="2" s="1"/>
  <c r="P104" i="2" s="1"/>
  <c r="L105" i="2"/>
  <c r="M105" i="2" s="1"/>
  <c r="N105" i="2" s="1"/>
  <c r="P105" i="2" s="1"/>
  <c r="L106" i="2"/>
  <c r="M106" i="2" s="1"/>
  <c r="N106" i="2" s="1"/>
  <c r="P106" i="2" s="1"/>
  <c r="L107" i="2"/>
  <c r="M107" i="2" s="1"/>
  <c r="N107" i="2" s="1"/>
  <c r="P107" i="2" s="1"/>
  <c r="L108" i="2"/>
  <c r="M108" i="2" s="1"/>
  <c r="N108" i="2" s="1"/>
  <c r="P108" i="2" s="1"/>
  <c r="L110" i="2"/>
  <c r="M110" i="2" s="1"/>
  <c r="N110" i="2" s="1"/>
  <c r="P110" i="2" s="1"/>
  <c r="L111" i="2"/>
  <c r="M111" i="2" s="1"/>
  <c r="N111" i="2" s="1"/>
  <c r="P111" i="2" s="1"/>
  <c r="L112" i="2"/>
  <c r="M112" i="2" s="1"/>
  <c r="N112" i="2" s="1"/>
  <c r="P112" i="2" s="1"/>
  <c r="L113" i="2"/>
  <c r="M113" i="2" s="1"/>
  <c r="N113" i="2" s="1"/>
  <c r="P113" i="2" s="1"/>
  <c r="L114" i="2"/>
  <c r="M114" i="2" s="1"/>
  <c r="N114" i="2" s="1"/>
  <c r="P114" i="2" s="1"/>
  <c r="L115" i="2"/>
  <c r="M115" i="2" s="1"/>
  <c r="N115" i="2" s="1"/>
  <c r="P115" i="2" s="1"/>
  <c r="L116" i="2"/>
  <c r="M116" i="2" s="1"/>
  <c r="N116" i="2" s="1"/>
  <c r="P116" i="2" s="1"/>
  <c r="L117" i="2"/>
  <c r="M117" i="2" s="1"/>
  <c r="N117" i="2" s="1"/>
  <c r="P117" i="2" s="1"/>
  <c r="L120" i="2"/>
  <c r="M120" i="2" s="1"/>
  <c r="N120" i="2" s="1"/>
  <c r="P120" i="2" s="1"/>
  <c r="L121" i="2"/>
  <c r="M121" i="2" s="1"/>
  <c r="N121" i="2" s="1"/>
  <c r="P121" i="2" s="1"/>
  <c r="L122" i="2"/>
  <c r="M122" i="2" s="1"/>
  <c r="N122" i="2" s="1"/>
  <c r="P122" i="2" s="1"/>
  <c r="L123" i="2"/>
  <c r="M123" i="2" s="1"/>
  <c r="N123" i="2" s="1"/>
  <c r="P123" i="2" s="1"/>
  <c r="L124" i="2"/>
  <c r="M124" i="2" s="1"/>
  <c r="N124" i="2" s="1"/>
  <c r="P124" i="2" s="1"/>
  <c r="L125" i="2"/>
  <c r="M125" i="2" s="1"/>
  <c r="N125" i="2" s="1"/>
  <c r="P125" i="2" s="1"/>
  <c r="L126" i="2"/>
  <c r="M126" i="2" s="1"/>
  <c r="N126" i="2" s="1"/>
  <c r="P126" i="2" s="1"/>
  <c r="L128" i="2"/>
  <c r="M128" i="2" s="1"/>
  <c r="N128" i="2" s="1"/>
  <c r="P128" i="2" s="1"/>
  <c r="L129" i="2"/>
  <c r="M129" i="2" s="1"/>
  <c r="N129" i="2" s="1"/>
  <c r="P129" i="2" s="1"/>
  <c r="L130" i="2"/>
  <c r="M130" i="2" s="1"/>
  <c r="N130" i="2" s="1"/>
  <c r="P130" i="2" s="1"/>
  <c r="L132" i="2"/>
  <c r="M132" i="2" s="1"/>
  <c r="N132" i="2" s="1"/>
  <c r="P132" i="2" s="1"/>
  <c r="L133" i="2"/>
  <c r="M133" i="2" s="1"/>
  <c r="N133" i="2" s="1"/>
  <c r="P133" i="2" s="1"/>
  <c r="L134" i="2"/>
  <c r="M134" i="2" s="1"/>
  <c r="N134" i="2" s="1"/>
  <c r="P134" i="2" s="1"/>
  <c r="L135" i="2"/>
  <c r="M135" i="2" s="1"/>
  <c r="N135" i="2" s="1"/>
  <c r="P135" i="2" s="1"/>
  <c r="L136" i="2"/>
  <c r="M136" i="2" s="1"/>
  <c r="N136" i="2" s="1"/>
  <c r="P136" i="2" s="1"/>
  <c r="L137" i="2"/>
  <c r="M137" i="2" s="1"/>
  <c r="N137" i="2" s="1"/>
  <c r="P137" i="2" s="1"/>
  <c r="L138" i="2"/>
  <c r="M138" i="2" s="1"/>
  <c r="N138" i="2" s="1"/>
  <c r="P138" i="2" s="1"/>
  <c r="L139" i="2"/>
  <c r="L140" i="2"/>
  <c r="M140" i="2" s="1"/>
  <c r="N140" i="2" s="1"/>
  <c r="P140" i="2" s="1"/>
  <c r="L141" i="2"/>
  <c r="M141" i="2" s="1"/>
  <c r="N141" i="2" s="1"/>
  <c r="P141" i="2" s="1"/>
  <c r="L142" i="2"/>
  <c r="M142" i="2" s="1"/>
  <c r="N142" i="2" s="1"/>
  <c r="P142" i="2" s="1"/>
  <c r="L143" i="2"/>
  <c r="M143" i="2" s="1"/>
  <c r="N143" i="2" s="1"/>
  <c r="P143" i="2" s="1"/>
  <c r="L144" i="2"/>
  <c r="M144" i="2" s="1"/>
  <c r="N144" i="2" s="1"/>
  <c r="P144" i="2" s="1"/>
  <c r="L145" i="2"/>
  <c r="M145" i="2" s="1"/>
  <c r="N145" i="2" s="1"/>
  <c r="P145" i="2" s="1"/>
  <c r="L147" i="2"/>
  <c r="M147" i="2" s="1"/>
  <c r="N147" i="2" s="1"/>
  <c r="P147" i="2" s="1"/>
  <c r="L148" i="2"/>
  <c r="M148" i="2" s="1"/>
  <c r="N148" i="2" s="1"/>
  <c r="P148" i="2" s="1"/>
  <c r="L149" i="2"/>
  <c r="M149" i="2" s="1"/>
  <c r="N149" i="2" s="1"/>
  <c r="P149" i="2" s="1"/>
  <c r="L150" i="2"/>
  <c r="M150" i="2" s="1"/>
  <c r="N150" i="2" s="1"/>
  <c r="P150" i="2" s="1"/>
  <c r="L151" i="2"/>
  <c r="M151" i="2" s="1"/>
  <c r="N151" i="2" s="1"/>
  <c r="P151" i="2" s="1"/>
  <c r="L152" i="2"/>
  <c r="M152" i="2" s="1"/>
  <c r="N152" i="2" s="1"/>
  <c r="P152" i="2" s="1"/>
  <c r="L153" i="2"/>
  <c r="M153" i="2" s="1"/>
  <c r="N153" i="2" s="1"/>
  <c r="P153" i="2" s="1"/>
  <c r="L154" i="2"/>
  <c r="M154" i="2" s="1"/>
  <c r="N154" i="2" s="1"/>
  <c r="P154" i="2" s="1"/>
  <c r="L155" i="2"/>
  <c r="M155" i="2" s="1"/>
  <c r="N155" i="2" s="1"/>
  <c r="P155" i="2" s="1"/>
  <c r="L156" i="2"/>
  <c r="M156" i="2" s="1"/>
  <c r="N156" i="2" s="1"/>
  <c r="P156" i="2" s="1"/>
  <c r="L157" i="2"/>
  <c r="M157" i="2" s="1"/>
  <c r="N157" i="2" s="1"/>
  <c r="P157" i="2" s="1"/>
  <c r="L160" i="2"/>
  <c r="M160" i="2" s="1"/>
  <c r="N160" i="2" s="1"/>
  <c r="P160" i="2" s="1"/>
  <c r="L161" i="2"/>
  <c r="M161" i="2" s="1"/>
  <c r="N161" i="2" s="1"/>
  <c r="P161" i="2" s="1"/>
  <c r="L162" i="2"/>
  <c r="L2" i="2"/>
  <c r="M2" i="2" s="1"/>
  <c r="N2" i="2" s="1"/>
  <c r="P2" i="2" s="1"/>
  <c r="R149" i="1"/>
  <c r="L149" i="1"/>
  <c r="R5" i="1"/>
  <c r="R6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L5" i="1"/>
  <c r="L6" i="1"/>
  <c r="L8" i="1"/>
  <c r="L9" i="1"/>
  <c r="L10" i="1"/>
  <c r="L11" i="1"/>
  <c r="T11" i="1" s="1"/>
  <c r="L12" i="1"/>
  <c r="L13" i="1"/>
  <c r="L14" i="1"/>
  <c r="L15" i="1"/>
  <c r="L16" i="1"/>
  <c r="L17" i="1"/>
  <c r="L18" i="1"/>
  <c r="L19" i="1"/>
  <c r="L20" i="1"/>
  <c r="T20" i="1" s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T34" i="1" s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T64" i="1" s="1"/>
  <c r="L65" i="1"/>
  <c r="L66" i="1"/>
  <c r="L67" i="1"/>
  <c r="L68" i="1"/>
  <c r="L69" i="1"/>
  <c r="L70" i="1"/>
  <c r="L71" i="1"/>
  <c r="L72" i="1"/>
  <c r="L73" i="1"/>
  <c r="T73" i="1" s="1"/>
  <c r="L74" i="1"/>
  <c r="L75" i="1"/>
  <c r="T75" i="1" s="1"/>
  <c r="L76" i="1"/>
  <c r="L77" i="1"/>
  <c r="T77" i="1" s="1"/>
  <c r="L78" i="1"/>
  <c r="L79" i="1"/>
  <c r="L80" i="1"/>
  <c r="L81" i="1"/>
  <c r="L82" i="1"/>
  <c r="L83" i="1"/>
  <c r="T83" i="1" s="1"/>
  <c r="L84" i="1"/>
  <c r="T84" i="1" s="1"/>
  <c r="L85" i="1"/>
  <c r="T85" i="1" s="1"/>
  <c r="L86" i="1"/>
  <c r="L87" i="1"/>
  <c r="L88" i="1"/>
  <c r="L89" i="1"/>
  <c r="T89" i="1" s="1"/>
  <c r="L90" i="1"/>
  <c r="L91" i="1"/>
  <c r="T91" i="1" s="1"/>
  <c r="L92" i="1"/>
  <c r="T92" i="1" s="1"/>
  <c r="L93" i="1"/>
  <c r="L94" i="1"/>
  <c r="L95" i="1"/>
  <c r="L96" i="1"/>
  <c r="L97" i="1"/>
  <c r="T97" i="1" s="1"/>
  <c r="L98" i="1"/>
  <c r="L99" i="1"/>
  <c r="L100" i="1"/>
  <c r="L101" i="1"/>
  <c r="L102" i="1"/>
  <c r="L103" i="1"/>
  <c r="L104" i="1"/>
  <c r="L105" i="1"/>
  <c r="T105" i="1" s="1"/>
  <c r="L106" i="1"/>
  <c r="L107" i="1"/>
  <c r="L108" i="1"/>
  <c r="L109" i="1"/>
  <c r="L110" i="1"/>
  <c r="L111" i="1"/>
  <c r="T111" i="1" s="1"/>
  <c r="L112" i="1"/>
  <c r="T112" i="1" s="1"/>
  <c r="L113" i="1"/>
  <c r="L114" i="1"/>
  <c r="L115" i="1"/>
  <c r="L116" i="1"/>
  <c r="T116" i="1" s="1"/>
  <c r="L117" i="1"/>
  <c r="T117" i="1" s="1"/>
  <c r="L118" i="1"/>
  <c r="L119" i="1"/>
  <c r="L120" i="1"/>
  <c r="L121" i="1"/>
  <c r="L122" i="1"/>
  <c r="L123" i="1"/>
  <c r="L124" i="1"/>
  <c r="L125" i="1"/>
  <c r="T125" i="1" s="1"/>
  <c r="L126" i="1"/>
  <c r="L127" i="1"/>
  <c r="T127" i="1" s="1"/>
  <c r="L128" i="1"/>
  <c r="L129" i="1"/>
  <c r="L130" i="1"/>
  <c r="L131" i="1"/>
  <c r="L132" i="1"/>
  <c r="L133" i="1"/>
  <c r="L134" i="1"/>
  <c r="L135" i="1"/>
  <c r="L136" i="1"/>
  <c r="L137" i="1"/>
  <c r="T137" i="1" s="1"/>
  <c r="L138" i="1"/>
  <c r="L139" i="1"/>
  <c r="L140" i="1"/>
  <c r="T140" i="1" s="1"/>
  <c r="L141" i="1"/>
  <c r="L142" i="1"/>
  <c r="L143" i="1"/>
  <c r="L144" i="1"/>
  <c r="L145" i="1"/>
  <c r="T145" i="1" s="1"/>
  <c r="L146" i="1"/>
  <c r="L147" i="1"/>
  <c r="L148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T162" i="1" s="1"/>
  <c r="L163" i="1"/>
  <c r="L164" i="1"/>
  <c r="L165" i="1"/>
  <c r="L166" i="1"/>
  <c r="L167" i="1"/>
  <c r="L168" i="1"/>
  <c r="L169" i="1"/>
  <c r="T169" i="1" s="1"/>
  <c r="L170" i="1"/>
  <c r="T170" i="1" s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T208" i="1" s="1"/>
  <c r="L209" i="1"/>
  <c r="L210" i="1"/>
  <c r="T210" i="1" s="1"/>
  <c r="L211" i="1"/>
  <c r="L212" i="1"/>
  <c r="L213" i="1"/>
  <c r="L214" i="1"/>
  <c r="L215" i="1"/>
  <c r="L216" i="1"/>
  <c r="T216" i="1" s="1"/>
  <c r="L217" i="1"/>
  <c r="L218" i="1"/>
  <c r="T218" i="1" s="1"/>
  <c r="L219" i="1"/>
  <c r="L220" i="1"/>
  <c r="L221" i="1"/>
  <c r="L222" i="1"/>
  <c r="L223" i="1"/>
  <c r="L224" i="1"/>
  <c r="L225" i="1"/>
  <c r="T225" i="1" s="1"/>
  <c r="L226" i="1"/>
  <c r="T226" i="1" s="1"/>
  <c r="L227" i="1"/>
  <c r="L228" i="1"/>
  <c r="L229" i="1"/>
  <c r="L230" i="1"/>
  <c r="L231" i="1"/>
  <c r="L233" i="1"/>
  <c r="L234" i="1"/>
  <c r="L235" i="1"/>
  <c r="L236" i="1"/>
  <c r="L237" i="1"/>
  <c r="L238" i="1"/>
  <c r="L239" i="1"/>
  <c r="L240" i="1"/>
  <c r="L241" i="1"/>
  <c r="T241" i="1" s="1"/>
  <c r="L242" i="1"/>
  <c r="T242" i="1" s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T273" i="1" s="1"/>
  <c r="L274" i="1"/>
  <c r="T274" i="1" s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T290" i="1" s="1"/>
  <c r="L291" i="1"/>
  <c r="T291" i="1" s="1"/>
  <c r="L292" i="1"/>
  <c r="L293" i="1"/>
  <c r="L294" i="1"/>
  <c r="L295" i="1"/>
  <c r="L296" i="1"/>
  <c r="L297" i="1"/>
  <c r="L298" i="1"/>
  <c r="L299" i="1"/>
  <c r="T299" i="1" s="1"/>
  <c r="L300" i="1"/>
  <c r="L301" i="1"/>
  <c r="L302" i="1"/>
  <c r="L303" i="1"/>
  <c r="L304" i="1"/>
  <c r="L305" i="1"/>
  <c r="T128" i="1"/>
  <c r="T147" i="1" l="1"/>
  <c r="T211" i="1"/>
  <c r="T146" i="1"/>
  <c r="T130" i="1"/>
  <c r="T106" i="1"/>
  <c r="T82" i="1"/>
  <c r="T74" i="1"/>
  <c r="T66" i="1"/>
  <c r="T188" i="1"/>
  <c r="T300" i="1"/>
  <c r="T139" i="1"/>
  <c r="T292" i="1"/>
  <c r="T219" i="1"/>
  <c r="T261" i="1"/>
  <c r="T253" i="1"/>
  <c r="T41" i="1"/>
  <c r="T48" i="1"/>
  <c r="T5" i="1"/>
  <c r="T49" i="1"/>
  <c r="T246" i="1"/>
  <c r="T214" i="1"/>
  <c r="T90" i="1"/>
  <c r="T88" i="1"/>
  <c r="T87" i="1"/>
  <c r="T86" i="1"/>
  <c r="T282" i="1"/>
  <c r="T281" i="1"/>
  <c r="T148" i="1"/>
  <c r="T305" i="1"/>
  <c r="T141" i="1"/>
  <c r="T72" i="1"/>
  <c r="T71" i="1"/>
  <c r="T70" i="1"/>
  <c r="T69" i="1"/>
  <c r="T68" i="1"/>
  <c r="T138" i="1"/>
  <c r="T224" i="1"/>
  <c r="T65" i="1"/>
  <c r="T43" i="1"/>
  <c r="T14" i="1"/>
  <c r="T304" i="1"/>
  <c r="T303" i="1"/>
  <c r="T302" i="1"/>
  <c r="T301" i="1"/>
  <c r="T298" i="1"/>
  <c r="T297" i="1"/>
  <c r="T296" i="1"/>
  <c r="T221" i="1"/>
  <c r="T220" i="1"/>
  <c r="T295" i="1"/>
  <c r="T294" i="1"/>
  <c r="T293" i="1"/>
  <c r="T289" i="1"/>
  <c r="T288" i="1"/>
  <c r="T287" i="1"/>
  <c r="T286" i="1"/>
  <c r="T285" i="1"/>
  <c r="T132" i="1"/>
  <c r="T131" i="1"/>
  <c r="T217" i="1"/>
  <c r="T215" i="1"/>
  <c r="T213" i="1"/>
  <c r="T212" i="1"/>
  <c r="T59" i="1"/>
  <c r="T58" i="1"/>
  <c r="T284" i="1"/>
  <c r="T283" i="1"/>
  <c r="T280" i="1"/>
  <c r="T279" i="1"/>
  <c r="T278" i="1"/>
  <c r="T129" i="1"/>
  <c r="T209" i="1"/>
  <c r="T205" i="1"/>
  <c r="T204" i="1"/>
  <c r="T57" i="1"/>
  <c r="T277" i="1"/>
  <c r="T276" i="1"/>
  <c r="T275" i="1"/>
  <c r="T272" i="1"/>
  <c r="T271" i="1"/>
  <c r="T270" i="1"/>
  <c r="T269" i="1"/>
  <c r="T268" i="1"/>
  <c r="T267" i="1"/>
  <c r="T266" i="1"/>
  <c r="T126" i="1"/>
  <c r="T124" i="1"/>
  <c r="T123" i="1"/>
  <c r="T119" i="1"/>
  <c r="T118" i="1"/>
  <c r="T115" i="1"/>
  <c r="T114" i="1"/>
  <c r="T122" i="1"/>
  <c r="T121" i="1"/>
  <c r="T120" i="1"/>
  <c r="T203" i="1"/>
  <c r="T202" i="1"/>
  <c r="T201" i="1"/>
  <c r="T200" i="1"/>
  <c r="T197" i="1"/>
  <c r="T194" i="1"/>
  <c r="T55" i="1"/>
  <c r="T263" i="1"/>
  <c r="T264" i="1"/>
  <c r="T262" i="1"/>
  <c r="T265" i="1"/>
  <c r="T260" i="1"/>
  <c r="T259" i="1"/>
  <c r="T258" i="1"/>
  <c r="T257" i="1"/>
  <c r="T252" i="1"/>
  <c r="T251" i="1"/>
  <c r="T250" i="1"/>
  <c r="T249" i="1"/>
  <c r="T245" i="1"/>
  <c r="T193" i="1"/>
  <c r="T186" i="1"/>
  <c r="T185" i="1"/>
  <c r="T178" i="1"/>
  <c r="T95" i="1"/>
  <c r="T113" i="1"/>
  <c r="T110" i="1"/>
  <c r="T109" i="1"/>
  <c r="T108" i="1"/>
  <c r="T107" i="1"/>
  <c r="T104" i="1"/>
  <c r="T101" i="1"/>
  <c r="T103" i="1"/>
  <c r="T102" i="1"/>
  <c r="T100" i="1"/>
  <c r="T99" i="1"/>
  <c r="T98" i="1"/>
  <c r="T94" i="1"/>
  <c r="T93" i="1"/>
  <c r="T50" i="1"/>
  <c r="T42" i="1"/>
  <c r="T33" i="1"/>
  <c r="T7" i="1"/>
  <c r="T190" i="1"/>
  <c r="T244" i="1"/>
  <c r="T248" i="1"/>
  <c r="T256" i="1"/>
  <c r="T240" i="1"/>
  <c r="T243" i="1"/>
  <c r="T133" i="1"/>
  <c r="T247" i="1"/>
  <c r="T255" i="1"/>
  <c r="T231" i="1"/>
  <c r="T223" i="1"/>
  <c r="T207" i="1"/>
  <c r="T199" i="1"/>
  <c r="T54" i="1"/>
  <c r="T254" i="1"/>
  <c r="T222" i="1"/>
  <c r="T206" i="1"/>
  <c r="T198" i="1"/>
  <c r="T177" i="1"/>
  <c r="T96" i="1"/>
  <c r="T239" i="1"/>
  <c r="T238" i="1"/>
  <c r="T237" i="1"/>
  <c r="T235" i="1"/>
  <c r="T236" i="1"/>
  <c r="T80" i="1"/>
  <c r="T79" i="1"/>
  <c r="T78" i="1"/>
  <c r="T168" i="1"/>
  <c r="T161" i="1"/>
  <c r="T24" i="1"/>
  <c r="T23" i="1"/>
  <c r="T22" i="1"/>
  <c r="T21" i="1"/>
  <c r="T19" i="1"/>
  <c r="T18" i="1"/>
  <c r="T16" i="1"/>
  <c r="T39" i="1"/>
  <c r="T25" i="1"/>
  <c r="T233" i="1"/>
  <c r="T228" i="1"/>
  <c r="T196" i="1"/>
  <c r="T227" i="1"/>
  <c r="T230" i="1"/>
  <c r="T229" i="1"/>
  <c r="T234" i="1"/>
  <c r="T81" i="1"/>
  <c r="T17" i="1"/>
  <c r="T76" i="1"/>
  <c r="T10" i="1"/>
  <c r="T9" i="1"/>
  <c r="T8" i="1"/>
  <c r="T154" i="1"/>
  <c r="T153" i="1"/>
  <c r="T36" i="1"/>
  <c r="T181" i="1"/>
  <c r="T173" i="1"/>
  <c r="T157" i="1"/>
  <c r="T149" i="1"/>
  <c r="T61" i="1"/>
  <c r="T28" i="1"/>
  <c r="T184" i="1"/>
  <c r="T45" i="1"/>
  <c r="T180" i="1"/>
  <c r="T172" i="1"/>
  <c r="T156" i="1"/>
  <c r="T60" i="1"/>
  <c r="T35" i="1"/>
  <c r="T27" i="1"/>
  <c r="T176" i="1"/>
  <c r="T144" i="1"/>
  <c r="T56" i="1"/>
  <c r="T44" i="1"/>
  <c r="T195" i="1"/>
  <c r="T187" i="1"/>
  <c r="T179" i="1"/>
  <c r="T171" i="1"/>
  <c r="T163" i="1"/>
  <c r="T155" i="1"/>
  <c r="T164" i="1"/>
  <c r="T165" i="1"/>
  <c r="T192" i="1"/>
  <c r="T53" i="1"/>
  <c r="T160" i="1"/>
  <c r="T136" i="1"/>
  <c r="T52" i="1"/>
  <c r="T31" i="1"/>
  <c r="T15" i="1"/>
  <c r="T191" i="1"/>
  <c r="T183" i="1"/>
  <c r="T175" i="1"/>
  <c r="T167" i="1"/>
  <c r="T159" i="1"/>
  <c r="T151" i="1"/>
  <c r="T143" i="1"/>
  <c r="T135" i="1"/>
  <c r="T63" i="1"/>
  <c r="T47" i="1"/>
  <c r="T38" i="1"/>
  <c r="T30" i="1"/>
  <c r="T189" i="1"/>
  <c r="T152" i="1"/>
  <c r="T67" i="1"/>
  <c r="T51" i="1"/>
  <c r="T26" i="1"/>
  <c r="T12" i="1"/>
  <c r="T182" i="1"/>
  <c r="T174" i="1"/>
  <c r="T166" i="1"/>
  <c r="T158" i="1"/>
  <c r="T150" i="1"/>
  <c r="T142" i="1"/>
  <c r="T134" i="1"/>
  <c r="T62" i="1"/>
  <c r="T46" i="1"/>
  <c r="T37" i="1"/>
  <c r="T29" i="1"/>
  <c r="T13" i="1"/>
  <c r="T6" i="1"/>
  <c r="L4" i="1"/>
  <c r="R3" i="1"/>
  <c r="R4" i="1"/>
  <c r="T4" i="1" s="1"/>
  <c r="L3" i="1"/>
  <c r="R2" i="1"/>
  <c r="L2" i="1"/>
  <c r="T2" i="1" s="1"/>
  <c r="L55" i="5"/>
  <c r="N55" i="5" s="1"/>
  <c r="M55" i="5"/>
  <c r="L56" i="5"/>
  <c r="M56" i="5"/>
  <c r="N56" i="5" s="1"/>
  <c r="L57" i="5"/>
  <c r="M57" i="5"/>
  <c r="N57" i="5"/>
  <c r="N54" i="5"/>
  <c r="M54" i="5"/>
  <c r="L54" i="5"/>
  <c r="F55" i="5"/>
  <c r="G55" i="5" s="1"/>
  <c r="F56" i="5"/>
  <c r="G56" i="5"/>
  <c r="F57" i="5"/>
  <c r="G57" i="5"/>
  <c r="G54" i="5"/>
  <c r="F54" i="5"/>
  <c r="E55" i="5"/>
  <c r="E56" i="5"/>
  <c r="E57" i="5"/>
  <c r="E54" i="5"/>
  <c r="L49" i="5"/>
  <c r="N49" i="5" s="1"/>
  <c r="M49" i="5"/>
  <c r="L50" i="5"/>
  <c r="N50" i="5" s="1"/>
  <c r="M50" i="5"/>
  <c r="L51" i="5"/>
  <c r="M51" i="5"/>
  <c r="N51" i="5" s="1"/>
  <c r="N48" i="5"/>
  <c r="M48" i="5"/>
  <c r="L48" i="5"/>
  <c r="E49" i="5"/>
  <c r="G49" i="5" s="1"/>
  <c r="F49" i="5"/>
  <c r="E50" i="5"/>
  <c r="F50" i="5"/>
  <c r="G50" i="5"/>
  <c r="E51" i="5"/>
  <c r="G51" i="5" s="1"/>
  <c r="F51" i="5"/>
  <c r="G48" i="5"/>
  <c r="F48" i="5"/>
  <c r="E48" i="5"/>
  <c r="L43" i="5"/>
  <c r="N43" i="5" s="1"/>
  <c r="M43" i="5"/>
  <c r="L44" i="5"/>
  <c r="M44" i="5"/>
  <c r="N44" i="5" s="1"/>
  <c r="L45" i="5"/>
  <c r="M45" i="5"/>
  <c r="N45" i="5"/>
  <c r="N42" i="5"/>
  <c r="M42" i="5"/>
  <c r="L42" i="5"/>
  <c r="E43" i="5"/>
  <c r="G43" i="5" s="1"/>
  <c r="F43" i="5"/>
  <c r="E44" i="5"/>
  <c r="F44" i="5"/>
  <c r="G44" i="5" s="1"/>
  <c r="E45" i="5"/>
  <c r="G45" i="5" s="1"/>
  <c r="F45" i="5"/>
  <c r="G42" i="5"/>
  <c r="F42" i="5"/>
  <c r="E42" i="5"/>
  <c r="T3" i="1" l="1"/>
  <c r="L37" i="5"/>
  <c r="N37" i="5" s="1"/>
  <c r="M37" i="5"/>
  <c r="L38" i="5"/>
  <c r="N38" i="5" s="1"/>
  <c r="M38" i="5"/>
  <c r="L39" i="5"/>
  <c r="M39" i="5"/>
  <c r="N39" i="5" s="1"/>
  <c r="E37" i="5"/>
  <c r="G37" i="5" s="1"/>
  <c r="F37" i="5"/>
  <c r="E38" i="5"/>
  <c r="F38" i="5"/>
  <c r="G38" i="5" s="1"/>
  <c r="E39" i="5"/>
  <c r="G39" i="5" s="1"/>
  <c r="F39" i="5"/>
  <c r="N36" i="5"/>
  <c r="M36" i="5"/>
  <c r="L36" i="5"/>
  <c r="G36" i="5"/>
  <c r="F36" i="5"/>
  <c r="E36" i="5"/>
  <c r="L31" i="5"/>
  <c r="N31" i="5" s="1"/>
  <c r="M31" i="5"/>
  <c r="L32" i="5"/>
  <c r="M32" i="5"/>
  <c r="N32" i="5" s="1"/>
  <c r="L33" i="5"/>
  <c r="M33" i="5"/>
  <c r="N33" i="5"/>
  <c r="E31" i="5"/>
  <c r="F31" i="5"/>
  <c r="G31" i="5"/>
  <c r="E32" i="5"/>
  <c r="G32" i="5" s="1"/>
  <c r="F32" i="5"/>
  <c r="E33" i="5"/>
  <c r="G33" i="5" s="1"/>
  <c r="F33" i="5"/>
  <c r="N30" i="5"/>
  <c r="M30" i="5"/>
  <c r="L30" i="5"/>
  <c r="G30" i="5"/>
  <c r="F30" i="5"/>
  <c r="E30" i="5"/>
  <c r="L24" i="5"/>
  <c r="N24" i="5" s="1"/>
  <c r="M24" i="5"/>
  <c r="L25" i="5"/>
  <c r="N25" i="5" s="1"/>
  <c r="M25" i="5"/>
  <c r="L26" i="5"/>
  <c r="N26" i="5" s="1"/>
  <c r="M26" i="5"/>
  <c r="E24" i="5"/>
  <c r="F24" i="5"/>
  <c r="G24" i="5"/>
  <c r="E25" i="5"/>
  <c r="G25" i="5" s="1"/>
  <c r="F25" i="5"/>
  <c r="E26" i="5"/>
  <c r="G26" i="5" s="1"/>
  <c r="F26" i="5"/>
  <c r="O23" i="5"/>
  <c r="H23" i="5"/>
  <c r="N23" i="5"/>
  <c r="M23" i="5"/>
  <c r="L23" i="5"/>
  <c r="G23" i="5"/>
  <c r="F23" i="5"/>
  <c r="E23" i="5"/>
  <c r="L20" i="5"/>
  <c r="N20" i="5" s="1"/>
  <c r="M20" i="5"/>
  <c r="E20" i="5"/>
  <c r="F20" i="5"/>
  <c r="G20" i="5"/>
  <c r="L18" i="5"/>
  <c r="N18" i="5" s="1"/>
  <c r="M18" i="5"/>
  <c r="L19" i="5"/>
  <c r="M19" i="5"/>
  <c r="E18" i="5"/>
  <c r="F18" i="5"/>
  <c r="G18" i="5"/>
  <c r="E19" i="5"/>
  <c r="F19" i="5"/>
  <c r="H17" i="5"/>
  <c r="M17" i="5"/>
  <c r="L17" i="5"/>
  <c r="N17" i="5" s="1"/>
  <c r="G17" i="5"/>
  <c r="F17" i="5"/>
  <c r="E17" i="5"/>
  <c r="H12" i="5"/>
  <c r="E13" i="5"/>
  <c r="F13" i="5"/>
  <c r="E14" i="5"/>
  <c r="F14" i="5"/>
  <c r="G14" i="5" s="1"/>
  <c r="L13" i="5"/>
  <c r="M13" i="5"/>
  <c r="L14" i="5"/>
  <c r="M14" i="5"/>
  <c r="M12" i="5"/>
  <c r="L12" i="5"/>
  <c r="N12" i="5" s="1"/>
  <c r="G12" i="5"/>
  <c r="F12" i="5"/>
  <c r="E12" i="5"/>
  <c r="N8" i="5"/>
  <c r="M8" i="5"/>
  <c r="M9" i="5"/>
  <c r="M7" i="5"/>
  <c r="L9" i="5"/>
  <c r="N9" i="5" s="1"/>
  <c r="L8" i="5"/>
  <c r="L7" i="5"/>
  <c r="N7" i="5" s="1"/>
  <c r="F8" i="5"/>
  <c r="F9" i="5"/>
  <c r="E8" i="5"/>
  <c r="G8" i="5" s="1"/>
  <c r="E9" i="5"/>
  <c r="G9" i="5" s="1"/>
  <c r="G7" i="5"/>
  <c r="F7" i="5"/>
  <c r="E7" i="5"/>
  <c r="H7" i="5" s="1"/>
  <c r="N3" i="5"/>
  <c r="N4" i="5"/>
  <c r="M3" i="5"/>
  <c r="M4" i="5"/>
  <c r="M2" i="5"/>
  <c r="L4" i="5"/>
  <c r="L3" i="5"/>
  <c r="L2" i="5"/>
  <c r="O2" i="5" s="1"/>
  <c r="F3" i="5"/>
  <c r="F4" i="5"/>
  <c r="F2" i="5"/>
  <c r="E3" i="5"/>
  <c r="E4" i="5"/>
  <c r="E2" i="5"/>
  <c r="N19" i="5" l="1"/>
  <c r="O7" i="5"/>
  <c r="N14" i="5"/>
  <c r="O12" i="5"/>
  <c r="O17" i="5"/>
  <c r="N2" i="5"/>
  <c r="N13" i="5"/>
  <c r="G13" i="5"/>
  <c r="G19" i="5"/>
  <c r="G4" i="5"/>
  <c r="G3" i="5"/>
  <c r="G2" i="5"/>
  <c r="H2" i="5"/>
  <c r="L33" i="3"/>
  <c r="M33" i="3" s="1"/>
  <c r="L32" i="3"/>
  <c r="M32" i="3" s="1"/>
  <c r="F33" i="3"/>
  <c r="G33" i="3" s="1"/>
  <c r="F32" i="3"/>
  <c r="O32" i="3" s="1"/>
  <c r="H44" i="3"/>
  <c r="H45" i="3"/>
  <c r="H46" i="3"/>
  <c r="H47" i="3"/>
  <c r="H48" i="3"/>
  <c r="H49" i="3"/>
  <c r="H50" i="3"/>
  <c r="H51" i="3"/>
  <c r="H52" i="3"/>
  <c r="H43" i="3"/>
  <c r="K33" i="3"/>
  <c r="K34" i="3"/>
  <c r="L34" i="3" s="1"/>
  <c r="M34" i="3" s="1"/>
  <c r="K35" i="3"/>
  <c r="L35" i="3" s="1"/>
  <c r="M35" i="3" s="1"/>
  <c r="K32" i="3"/>
  <c r="E33" i="3"/>
  <c r="E34" i="3"/>
  <c r="F34" i="3" s="1"/>
  <c r="E35" i="3"/>
  <c r="F35" i="3" s="1"/>
  <c r="E32" i="3"/>
  <c r="I17" i="3"/>
  <c r="O34" i="3" l="1"/>
  <c r="G34" i="3"/>
  <c r="Q33" i="3"/>
  <c r="N33" i="3"/>
  <c r="P33" i="3" s="1"/>
  <c r="G35" i="3"/>
  <c r="O35" i="3"/>
  <c r="O33" i="3"/>
  <c r="G32" i="3"/>
  <c r="N32" i="3" l="1"/>
  <c r="P32" i="3" s="1"/>
  <c r="Q32" i="3"/>
  <c r="Q34" i="3"/>
  <c r="N34" i="3"/>
  <c r="P34" i="3" s="1"/>
  <c r="Q35" i="3"/>
  <c r="N35" i="3"/>
  <c r="P35" i="3" s="1"/>
  <c r="H190" i="1"/>
  <c r="E6" i="4"/>
  <c r="F6" i="4" s="1"/>
  <c r="E7" i="4"/>
  <c r="F7" i="4" s="1"/>
  <c r="F4" i="4"/>
  <c r="E5" i="4"/>
  <c r="F5" i="4" s="1"/>
  <c r="E4" i="4"/>
  <c r="H282" i="1" l="1"/>
  <c r="H98" i="1"/>
  <c r="H99" i="1"/>
  <c r="H100" i="1"/>
  <c r="F80" i="2"/>
  <c r="G80" i="2" s="1"/>
  <c r="F79" i="2"/>
  <c r="G79" i="2" s="1"/>
  <c r="F78" i="2"/>
  <c r="G78" i="2" s="1"/>
  <c r="F41" i="2"/>
  <c r="G41" i="2" s="1"/>
  <c r="F40" i="2"/>
  <c r="G40" i="2" s="1"/>
  <c r="F39" i="2"/>
  <c r="G39" i="2" s="1"/>
  <c r="F38" i="2"/>
  <c r="G38" i="2" s="1"/>
  <c r="F76" i="2"/>
  <c r="G76" i="2" s="1"/>
  <c r="F77" i="2"/>
  <c r="G77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75" i="2"/>
  <c r="G75" i="2" s="1"/>
  <c r="F73" i="2"/>
  <c r="G73" i="2" s="1"/>
  <c r="F72" i="2"/>
  <c r="G72" i="2" s="1"/>
  <c r="F121" i="2"/>
  <c r="G121" i="2" s="1"/>
  <c r="F120" i="2"/>
  <c r="G120" i="2" s="1"/>
  <c r="F119" i="2"/>
  <c r="G119" i="2" s="1"/>
  <c r="F118" i="2"/>
  <c r="G118" i="2" s="1"/>
  <c r="F37" i="2"/>
  <c r="G37" i="2" s="1"/>
  <c r="F36" i="2"/>
  <c r="G36" i="2" s="1"/>
  <c r="F156" i="2"/>
  <c r="G156" i="2" s="1"/>
  <c r="F155" i="2"/>
  <c r="G155" i="2" s="1"/>
  <c r="F154" i="2"/>
  <c r="G154" i="2" s="1"/>
  <c r="F153" i="2"/>
  <c r="G153" i="2" s="1"/>
  <c r="F152" i="2"/>
  <c r="G152" i="2" s="1"/>
  <c r="F74" i="2"/>
  <c r="G74" i="2" s="1"/>
  <c r="F117" i="2"/>
  <c r="G117" i="2" s="1"/>
  <c r="F116" i="2"/>
  <c r="G116" i="2" s="1"/>
  <c r="F115" i="2"/>
  <c r="G115" i="2" s="1"/>
  <c r="F114" i="2"/>
  <c r="G114" i="2" s="1"/>
  <c r="F35" i="2"/>
  <c r="G35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34" i="2"/>
  <c r="G34" i="2" s="1"/>
  <c r="F33" i="2"/>
  <c r="G33" i="2" s="1"/>
  <c r="F32" i="2"/>
  <c r="G32" i="2" s="1"/>
  <c r="F26" i="3"/>
  <c r="F25" i="3"/>
  <c r="F24" i="3"/>
  <c r="E23" i="3"/>
  <c r="E22" i="3"/>
  <c r="E21" i="3"/>
  <c r="E20" i="3"/>
  <c r="E19" i="3"/>
  <c r="E18" i="3"/>
  <c r="E17" i="3"/>
  <c r="E16" i="3"/>
  <c r="E15" i="3"/>
  <c r="E14" i="3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98" i="2"/>
  <c r="G98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4" i="2"/>
  <c r="G54" i="2" s="1"/>
  <c r="F53" i="2"/>
  <c r="G53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3" i="2"/>
  <c r="G23" i="2" s="1"/>
  <c r="F22" i="2"/>
  <c r="G22" i="2" s="1"/>
  <c r="E13" i="3"/>
  <c r="E12" i="3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52" i="2"/>
  <c r="G52" i="2" s="1"/>
  <c r="F51" i="2"/>
  <c r="G51" i="2" s="1"/>
  <c r="F50" i="2"/>
  <c r="G50" i="2" s="1"/>
  <c r="F49" i="2"/>
  <c r="G49" i="2" s="1"/>
  <c r="F48" i="2"/>
  <c r="G48" i="2" s="1"/>
  <c r="F46" i="2"/>
  <c r="G46" i="2" s="1"/>
  <c r="F45" i="2"/>
  <c r="G45" i="2" s="1"/>
  <c r="F44" i="2"/>
  <c r="G44" i="2" s="1"/>
  <c r="F43" i="2"/>
  <c r="G43" i="2" s="1"/>
  <c r="F10" i="2"/>
  <c r="G10" i="2" s="1"/>
  <c r="F11" i="2"/>
  <c r="G11" i="2" s="1"/>
  <c r="F12" i="2"/>
  <c r="G12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90" i="2"/>
  <c r="G90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55" i="2"/>
  <c r="G55" i="2" s="1"/>
  <c r="F21" i="2"/>
  <c r="G21" i="2" s="1"/>
  <c r="F99" i="2"/>
  <c r="G99" i="2" s="1"/>
  <c r="F100" i="2"/>
  <c r="G100" i="2" s="1"/>
  <c r="E10" i="3"/>
  <c r="E11" i="3"/>
  <c r="E9" i="3"/>
  <c r="E26" i="3" s="1"/>
  <c r="E8" i="3"/>
  <c r="F123" i="2"/>
  <c r="G123" i="2" s="1"/>
  <c r="F124" i="2"/>
  <c r="G124" i="2" s="1"/>
  <c r="F125" i="2"/>
  <c r="G125" i="2" s="1"/>
  <c r="F126" i="2"/>
  <c r="G126" i="2" s="1"/>
  <c r="F127" i="2"/>
  <c r="G127" i="2" s="1"/>
  <c r="F91" i="2"/>
  <c r="G91" i="2" s="1"/>
  <c r="F128" i="2"/>
  <c r="G128" i="2" s="1"/>
  <c r="F122" i="2"/>
  <c r="G122" i="2" s="1"/>
  <c r="F88" i="2"/>
  <c r="G88" i="2" s="1"/>
  <c r="F86" i="2"/>
  <c r="G86" i="2" s="1"/>
  <c r="F8" i="2"/>
  <c r="G8" i="2" s="1"/>
  <c r="F6" i="2"/>
  <c r="G6" i="2" s="1"/>
  <c r="F42" i="2"/>
  <c r="G42" i="2" s="1"/>
  <c r="H290" i="1"/>
  <c r="H291" i="1"/>
  <c r="H293" i="1"/>
  <c r="H294" i="1"/>
  <c r="H296" i="1"/>
  <c r="H297" i="1"/>
  <c r="H298" i="1"/>
  <c r="H299" i="1"/>
  <c r="H300" i="1"/>
  <c r="H301" i="1"/>
  <c r="H302" i="1"/>
  <c r="H303" i="1"/>
  <c r="H304" i="1"/>
  <c r="H305" i="1"/>
  <c r="H289" i="1"/>
  <c r="H275" i="1"/>
  <c r="H276" i="1"/>
  <c r="H277" i="1"/>
  <c r="H281" i="1"/>
  <c r="H274" i="1"/>
  <c r="H248" i="1"/>
  <c r="H249" i="1"/>
  <c r="H252" i="1"/>
  <c r="H253" i="1"/>
  <c r="H254" i="1"/>
  <c r="H255" i="1"/>
  <c r="H256" i="1"/>
  <c r="H257" i="1"/>
  <c r="H258" i="1"/>
  <c r="H259" i="1"/>
  <c r="H260" i="1"/>
  <c r="H261" i="1"/>
  <c r="H264" i="1"/>
  <c r="H247" i="1"/>
  <c r="H239" i="1"/>
  <c r="H238" i="1"/>
  <c r="H230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27" i="1"/>
  <c r="H194" i="1"/>
  <c r="H196" i="1"/>
  <c r="H197" i="1"/>
  <c r="H198" i="1"/>
  <c r="H204" i="1"/>
  <c r="H205" i="1"/>
  <c r="H193" i="1"/>
  <c r="H213" i="1"/>
  <c r="H216" i="1"/>
  <c r="H218" i="1"/>
  <c r="H219" i="1"/>
  <c r="H220" i="1"/>
  <c r="H221" i="1"/>
  <c r="H222" i="1"/>
  <c r="H223" i="1"/>
  <c r="H224" i="1"/>
  <c r="H225" i="1"/>
  <c r="H226" i="1"/>
  <c r="H212" i="1"/>
  <c r="H174" i="1"/>
  <c r="H175" i="1"/>
  <c r="H178" i="1"/>
  <c r="H179" i="1"/>
  <c r="H180" i="1"/>
  <c r="H184" i="1"/>
  <c r="H185" i="1"/>
  <c r="H187" i="1"/>
  <c r="H173" i="1"/>
  <c r="H155" i="1"/>
  <c r="H160" i="1"/>
  <c r="H161" i="1"/>
  <c r="H166" i="1"/>
  <c r="H167" i="1"/>
  <c r="H168" i="1"/>
  <c r="H154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H208" i="1" s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149" i="1"/>
  <c r="H134" i="1"/>
  <c r="H135" i="1"/>
  <c r="H136" i="1"/>
  <c r="H137" i="1"/>
  <c r="H139" i="1"/>
  <c r="H142" i="1"/>
  <c r="H143" i="1"/>
  <c r="H144" i="1"/>
  <c r="H145" i="1"/>
  <c r="H146" i="1"/>
  <c r="H148" i="1"/>
  <c r="H133" i="1"/>
  <c r="H121" i="1"/>
  <c r="H122" i="1"/>
  <c r="H120" i="1"/>
  <c r="H105" i="1"/>
  <c r="H106" i="1"/>
  <c r="H107" i="1"/>
  <c r="H111" i="1"/>
  <c r="H112" i="1"/>
  <c r="H113" i="1"/>
  <c r="H104" i="1"/>
  <c r="H85" i="1"/>
  <c r="H86" i="1"/>
  <c r="H87" i="1"/>
  <c r="H88" i="1"/>
  <c r="H91" i="1"/>
  <c r="H95" i="1"/>
  <c r="H97" i="1"/>
  <c r="H84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77" i="1"/>
  <c r="F76" i="1"/>
  <c r="H30" i="1"/>
  <c r="H32" i="1"/>
  <c r="H34" i="1"/>
  <c r="H35" i="1"/>
  <c r="H38" i="1"/>
  <c r="H39" i="1"/>
  <c r="H42" i="1"/>
  <c r="H43" i="1"/>
  <c r="H44" i="1"/>
  <c r="H45" i="1"/>
  <c r="H51" i="1"/>
  <c r="H55" i="1"/>
  <c r="H56" i="1"/>
  <c r="H58" i="1"/>
  <c r="H61" i="1"/>
  <c r="H63" i="1"/>
  <c r="H64" i="1"/>
  <c r="H66" i="1"/>
  <c r="H67" i="1"/>
  <c r="H70" i="1"/>
  <c r="H71" i="1"/>
  <c r="H72" i="1"/>
  <c r="H73" i="1"/>
  <c r="H74" i="1"/>
  <c r="H75" i="1"/>
  <c r="H26" i="1"/>
  <c r="H19" i="1"/>
  <c r="H20" i="1"/>
  <c r="H21" i="1"/>
  <c r="H22" i="1"/>
  <c r="H12" i="1"/>
  <c r="H13" i="1"/>
  <c r="H11" i="1"/>
  <c r="H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F2" i="1"/>
  <c r="E24" i="3" l="1"/>
  <c r="E25" i="3"/>
</calcChain>
</file>

<file path=xl/sharedStrings.xml><?xml version="1.0" encoding="utf-8"?>
<sst xmlns="http://schemas.openxmlformats.org/spreadsheetml/2006/main" count="1409" uniqueCount="458">
  <si>
    <t>Larval_ID</t>
  </si>
  <si>
    <t>Family</t>
  </si>
  <si>
    <t>5th_Day</t>
  </si>
  <si>
    <t>Photo_Day</t>
  </si>
  <si>
    <t>Blocking_Day</t>
  </si>
  <si>
    <t>Notes</t>
  </si>
  <si>
    <t>Treatment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</si>
  <si>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</si>
  <si>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</si>
  <si>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</si>
  <si>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</si>
  <si>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</si>
  <si>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</si>
  <si>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</si>
  <si>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</si>
  <si>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</si>
  <si>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</si>
  <si>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</si>
  <si>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</si>
  <si>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</si>
  <si>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</si>
  <si>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</si>
  <si>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</si>
  <si>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</si>
  <si>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</si>
  <si>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</si>
  <si>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</si>
  <si>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</si>
  <si>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</si>
  <si>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</si>
  <si>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</si>
  <si>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</si>
  <si>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</si>
  <si>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</si>
  <si>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</si>
  <si>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</si>
  <si>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</si>
  <si>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</si>
  <si>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</si>
  <si>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</si>
  <si>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</si>
  <si>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</si>
  <si>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</si>
  <si>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</si>
  <si>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</si>
  <si>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</si>
  <si>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</si>
  <si>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</si>
  <si>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</si>
  <si>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</si>
  <si>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</si>
  <si>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</si>
  <si>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</si>
  <si>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</si>
  <si>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</si>
  <si>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</si>
  <si>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</si>
  <si>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</si>
  <si>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</si>
  <si>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</si>
  <si>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</si>
  <si>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</si>
  <si>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</si>
  <si>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</si>
  <si>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</si>
  <si>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</si>
  <si>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</si>
  <si>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</si>
  <si>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</si>
  <si>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</si>
  <si>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</si>
  <si>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</si>
  <si>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</si>
  <si>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</si>
  <si>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</si>
  <si>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</si>
  <si>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</si>
  <si>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</si>
  <si>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</si>
  <si>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</si>
  <si>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</si>
  <si>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</si>
  <si>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</si>
  <si>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</si>
  <si>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</si>
  <si>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</si>
  <si>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</si>
  <si>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</si>
  <si>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</si>
  <si>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</si>
  <si>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</si>
  <si>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</si>
  <si>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</si>
  <si>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</si>
  <si>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</si>
  <si>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</si>
  <si>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</si>
  <si>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</si>
  <si>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</si>
  <si>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</si>
  <si>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</si>
  <si>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</si>
  <si>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</si>
  <si>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</si>
  <si>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</si>
  <si>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</si>
  <si>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</si>
  <si>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</si>
  <si>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</si>
  <si>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</si>
  <si>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</si>
  <si>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</si>
  <si>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</si>
  <si>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</si>
  <si>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</si>
  <si>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</si>
  <si>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</si>
  <si>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</si>
  <si>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</si>
  <si>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</si>
  <si>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</si>
  <si>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</si>
  <si>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</si>
  <si>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</si>
  <si>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</si>
  <si>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</si>
  <si>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</si>
  <si>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</si>
  <si>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</si>
  <si>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</si>
  <si>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</si>
  <si>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</si>
  <si>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</si>
  <si>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</si>
  <si>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</si>
  <si>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</si>
  <si>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</si>
  <si>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</si>
  <si>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</si>
  <si>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</si>
  <si>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</si>
  <si>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</si>
  <si>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</si>
  <si>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</si>
  <si>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</si>
  <si>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</si>
  <si>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</si>
  <si>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</si>
  <si>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</si>
  <si>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</si>
  <si>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</si>
  <si>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</si>
  <si>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</si>
  <si>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</si>
  <si>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LongPhotoHighTyr</t>
  </si>
  <si>
    <t>LongPhotoLowTyr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</si>
  <si>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</si>
  <si>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</si>
  <si>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</si>
  <si>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</si>
  <si>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</si>
  <si>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</si>
  <si>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</si>
  <si>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</si>
  <si>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</si>
  <si>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</si>
  <si>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</si>
  <si>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</si>
  <si>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</si>
  <si>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</si>
  <si>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</si>
  <si>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</si>
  <si>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</si>
  <si>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</si>
  <si>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</si>
  <si>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</si>
  <si>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</si>
  <si>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</si>
  <si>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</si>
  <si>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</si>
  <si>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</si>
  <si>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</si>
  <si>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</si>
  <si>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</si>
  <si>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</si>
  <si>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</si>
  <si>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</si>
  <si>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</si>
  <si>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</si>
  <si>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</si>
  <si>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</si>
  <si>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</si>
  <si>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</si>
  <si>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</si>
  <si>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</si>
  <si>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</si>
  <si>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</si>
  <si>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</si>
  <si>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</si>
  <si>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</si>
  <si>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</si>
  <si>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</si>
  <si>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</si>
  <si>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</si>
  <si>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</si>
  <si>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</si>
  <si>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</si>
  <si>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</si>
  <si>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</si>
  <si>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</si>
  <si>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</si>
  <si>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</si>
  <si>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</si>
  <si>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</si>
  <si>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</si>
  <si>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</si>
  <si>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</si>
  <si>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</si>
  <si>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</si>
  <si>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</si>
  <si>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</si>
  <si>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</si>
  <si>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</si>
  <si>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</si>
  <si>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</si>
  <si>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</si>
  <si>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</si>
  <si>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</si>
  <si>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</si>
  <si>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</si>
  <si>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</si>
  <si>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</si>
  <si>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</si>
  <si>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</si>
  <si>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ShortPhotoLowTyr</t>
  </si>
  <si>
    <t>T401</t>
  </si>
  <si>
    <t>T402</t>
  </si>
  <si>
    <t>T403</t>
  </si>
  <si>
    <t>ShortPhotoHighTyr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</si>
  <si>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</si>
  <si>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</si>
  <si>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</si>
  <si>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</si>
  <si>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</si>
  <si>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</si>
  <si>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</si>
  <si>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</si>
  <si>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</si>
  <si>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</si>
  <si>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</si>
  <si>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</si>
  <si>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</si>
  <si>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</si>
  <si>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</si>
  <si>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</si>
  <si>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</si>
  <si>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</si>
  <si>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</si>
  <si>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</si>
  <si>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</si>
  <si>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</si>
  <si>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</si>
  <si>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</si>
  <si>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</si>
  <si>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</si>
  <si>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</si>
  <si>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</si>
  <si>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</si>
  <si>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</si>
  <si>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</si>
  <si>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</si>
  <si>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</si>
  <si>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</si>
  <si>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</si>
  <si>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</si>
  <si>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</si>
  <si>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</si>
  <si>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</si>
  <si>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</si>
  <si>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</si>
  <si>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</si>
  <si>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</si>
  <si>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</si>
  <si>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</si>
  <si>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</si>
  <si>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</si>
  <si>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</si>
  <si>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</si>
  <si>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</si>
  <si>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</si>
  <si>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</si>
  <si>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</si>
  <si>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</si>
  <si>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</si>
  <si>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</si>
  <si>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</si>
  <si>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</si>
  <si>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</si>
  <si>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</si>
  <si>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</si>
  <si>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</si>
  <si>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</si>
  <si>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</si>
  <si>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</si>
  <si>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</si>
  <si>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</si>
  <si>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</si>
  <si>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</si>
  <si>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</si>
  <si>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</si>
  <si>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</si>
  <si>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</si>
  <si>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</si>
  <si>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</si>
  <si>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</si>
  <si>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Devo_Time</t>
  </si>
  <si>
    <t>pupa short wings</t>
  </si>
  <si>
    <t>pupa deformed</t>
  </si>
  <si>
    <t>wire sticking out</t>
  </si>
  <si>
    <t>Before</t>
  </si>
  <si>
    <t>After</t>
  </si>
  <si>
    <t>Mass</t>
  </si>
  <si>
    <t>Food_Change</t>
  </si>
  <si>
    <t>Start_Date</t>
  </si>
  <si>
    <t>Food_Before</t>
  </si>
  <si>
    <t>Food_After</t>
  </si>
  <si>
    <t>Not enough initial food</t>
  </si>
  <si>
    <t>All larvae had wire inserted in front left proleg unless otherwise noted</t>
  </si>
  <si>
    <t>Immune Assay Notes</t>
  </si>
  <si>
    <t>Control Food</t>
  </si>
  <si>
    <t>Date</t>
  </si>
  <si>
    <t>Percent Change</t>
  </si>
  <si>
    <t>Diet</t>
  </si>
  <si>
    <t>Low</t>
  </si>
  <si>
    <t>High</t>
  </si>
  <si>
    <t>Trouble piercing- back right proleg, Not enough initial food</t>
  </si>
  <si>
    <t>20 min late! Exclude?</t>
  </si>
  <si>
    <t>10 min late</t>
  </si>
  <si>
    <t>20 min late! Exclude? Not enough initial food</t>
  </si>
  <si>
    <t>lots of hemolymph after- wire may have poked out</t>
  </si>
  <si>
    <t>internal bleeding after?</t>
  </si>
  <si>
    <t>lots of hemolymph in cup, internal bleeding?</t>
  </si>
  <si>
    <t>trouble piercing- poked twice</t>
  </si>
  <si>
    <t>pupa severe deform</t>
  </si>
  <si>
    <t>died as pupa</t>
  </si>
  <si>
    <t>not fully molted</t>
  </si>
  <si>
    <t>not 100% on family ID, pupa short wings</t>
  </si>
  <si>
    <t>Sex</t>
  </si>
  <si>
    <t>pupa severe deform- dead</t>
  </si>
  <si>
    <t>F</t>
  </si>
  <si>
    <t>Ault Notes</t>
  </si>
  <si>
    <t>Long/Low</t>
  </si>
  <si>
    <t>Long/High</t>
  </si>
  <si>
    <t>Short/Low</t>
  </si>
  <si>
    <t>Short/High</t>
  </si>
  <si>
    <t>pupa severe deform, died as pupa</t>
  </si>
  <si>
    <t>Normal</t>
  </si>
  <si>
    <t>severe/ dead</t>
  </si>
  <si>
    <t>short wing/ other</t>
  </si>
  <si>
    <t>total</t>
  </si>
  <si>
    <t>total good</t>
  </si>
  <si>
    <t>M</t>
  </si>
  <si>
    <t>Consumption per Mass</t>
  </si>
  <si>
    <t>t.test=</t>
  </si>
  <si>
    <t>Average/ SD</t>
  </si>
  <si>
    <t>LOW</t>
  </si>
  <si>
    <t>HIGH</t>
  </si>
  <si>
    <t>didn't really eat, exclude?</t>
  </si>
  <si>
    <t>Immune Practice</t>
  </si>
  <si>
    <t>Sample</t>
  </si>
  <si>
    <t>Standard Curve 1</t>
  </si>
  <si>
    <t>avg</t>
  </si>
  <si>
    <t>convert</t>
  </si>
  <si>
    <t>1a</t>
  </si>
  <si>
    <t>1b</t>
  </si>
  <si>
    <t>1c</t>
  </si>
  <si>
    <t>2a</t>
  </si>
  <si>
    <t>2b</t>
  </si>
  <si>
    <t>2c</t>
  </si>
  <si>
    <t>total ug</t>
  </si>
  <si>
    <t>ug</t>
  </si>
  <si>
    <t>total conc</t>
  </si>
  <si>
    <t>average</t>
  </si>
  <si>
    <t xml:space="preserve">*Probably don’t need 2000 or 10.94 </t>
  </si>
  <si>
    <t>conc =</t>
  </si>
  <si>
    <t>802.58x-3.4533</t>
  </si>
  <si>
    <t>200 ul = 0.2 ml</t>
  </si>
  <si>
    <t>total ug/ mg wire</t>
  </si>
  <si>
    <t>ug/mg wire (1st only)</t>
  </si>
  <si>
    <t>Avg_Percent_Melanin</t>
  </si>
  <si>
    <t>Avg Gray</t>
  </si>
  <si>
    <t>Darkness</t>
  </si>
  <si>
    <t>Avg</t>
  </si>
  <si>
    <t>Avg -B</t>
  </si>
  <si>
    <t>Diff</t>
  </si>
  <si>
    <t>Repeatability</t>
  </si>
  <si>
    <t>R%</t>
  </si>
  <si>
    <t>G%</t>
  </si>
  <si>
    <t>B%</t>
  </si>
  <si>
    <t>R Gray</t>
  </si>
  <si>
    <t>G Gray</t>
  </si>
  <si>
    <t>B Gray</t>
  </si>
  <si>
    <t>Avg-B</t>
  </si>
  <si>
    <t>not 100% on family ID, pupa severe deform, died as pupa</t>
  </si>
  <si>
    <t>Concentration</t>
  </si>
  <si>
    <t>Reading</t>
  </si>
  <si>
    <t>Rows</t>
  </si>
  <si>
    <t>A-B</t>
  </si>
  <si>
    <t>D-E</t>
  </si>
  <si>
    <t>I-J</t>
  </si>
  <si>
    <t>L-M</t>
  </si>
  <si>
    <t>Averages</t>
  </si>
  <si>
    <t>(257.58*x)-6.6599</t>
  </si>
  <si>
    <t>Reading 1</t>
  </si>
  <si>
    <t>Reading 2</t>
  </si>
  <si>
    <t>Reading 3</t>
  </si>
  <si>
    <t>Wire not in tube</t>
  </si>
  <si>
    <t>lost wire</t>
  </si>
  <si>
    <t>Not enough initial food, sample lost in water bath</t>
  </si>
  <si>
    <t>Sample lost in water bath</t>
  </si>
  <si>
    <t>Bad extraction</t>
  </si>
  <si>
    <t>Extraction Date</t>
  </si>
  <si>
    <t>Avg_Reading</t>
  </si>
  <si>
    <t>Total_Melanin_Metric</t>
  </si>
  <si>
    <t>Conversion (ug/ml)</t>
  </si>
  <si>
    <t>Total Melanin (ug)</t>
  </si>
  <si>
    <t>Wire Length</t>
  </si>
  <si>
    <t>10 min late, sample lost in water bath</t>
  </si>
  <si>
    <t>pupa short wings, used photo b</t>
  </si>
  <si>
    <t>used photo b</t>
  </si>
  <si>
    <t>used photo a</t>
  </si>
  <si>
    <t>pupa short wings, used photo a</t>
  </si>
  <si>
    <t>pupa short wings, used photo c</t>
  </si>
  <si>
    <t>pupa severe deform, died as pupa, used photo b</t>
  </si>
  <si>
    <t>died as pupa, used photo b</t>
  </si>
  <si>
    <t>pupa short wings, uses photo b</t>
  </si>
  <si>
    <t>pupa severe deform, used photo b</t>
  </si>
  <si>
    <t>not sure if this was 39 or 34</t>
  </si>
  <si>
    <t>not 100% on family ID, used photo b</t>
  </si>
  <si>
    <t>pupa severe deform, died as pupa, used photo a</t>
  </si>
  <si>
    <t>used photo c</t>
  </si>
  <si>
    <t>pupa short wings, died as pupa, used photo a</t>
  </si>
  <si>
    <t>rear motor issues? Hard to get good photo, used photo b</t>
  </si>
  <si>
    <t>pupa severe deform- dead, used photo b</t>
  </si>
  <si>
    <t>pupa severe deform, used photo a</t>
  </si>
  <si>
    <t>pupa severe deform, died trying to emerge?, used photo a</t>
  </si>
  <si>
    <t>6/16- dead, used photo b</t>
  </si>
  <si>
    <t>pupa severe deform, use photo a</t>
  </si>
  <si>
    <t>not sure where photo is</t>
  </si>
  <si>
    <t>Gray_Value_R</t>
  </si>
  <si>
    <t>Gray_Value_G</t>
  </si>
  <si>
    <t>Gray_Value_B</t>
  </si>
  <si>
    <t>Avg_Gray</t>
  </si>
  <si>
    <t>Avg_Gray_2</t>
  </si>
  <si>
    <t>Percent_R</t>
  </si>
  <si>
    <t>Percent_G</t>
  </si>
  <si>
    <t>Percent_B</t>
  </si>
  <si>
    <t>Avg_Percent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</si>
</sst>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0" fillId="0" borderId="0" xfId="0" applyFont="1"/>
    <xf numFmtId="17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'Immune Notes'!$A$58:$A$66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0.105</c:v>
                </c:pt>
                <c:pt idx="2">
                  <c:v>0.115</c:v>
                </c:pt>
                <c:pt idx="3">
                  <c:v>0.152</c:v>
                </c:pt>
                <c:pt idx="4">
                  <c:v>0.19800000000000001</c:v>
                </c:pt>
                <c:pt idx="5">
                  <c:v>0.30099999999999999</c:v>
                </c:pt>
                <c:pt idx="6">
                  <c:v>0.51100000000000001</c:v>
                </c:pt>
                <c:pt idx="7">
                  <c:v>1.0529999999999999</c:v>
                </c:pt>
                <c:pt idx="8">
                  <c:v>2.5920000000000001</c:v>
                </c:pt>
              </c:numCache>
            </c:numRef>
          </c:xVal>
          <c:yVal>
            <c:numRef>
              <c:f>'Immune Notes'!$B$58:$B$66</c:f>
              <c:numCache>
                <c:formatCode>General</c:formatCode>
                <c:ptCount val="9"/>
                <c:pt idx="0">
                  <c:v>0</c:v>
                </c:pt>
                <c:pt idx="1">
                  <c:v>21.88</c:v>
                </c:pt>
                <c:pt idx="2">
                  <c:v>43.75</c:v>
                </c:pt>
                <c:pt idx="3">
                  <c:v>87.5</c:v>
                </c:pt>
                <c:pt idx="4">
                  <c:v>175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074B-9C02-597887A7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1520"/>
        <c:axId val="1286901408"/>
      </c:scatterChart>
      <c:valAx>
        <c:axId val="1295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1408"/>
        <c:crosses val="autoZero"/>
        <c:crossBetween val="midCat"/>
      </c:valAx>
      <c:valAx>
        <c:axId val="1286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'Melanin Standard Curve'!$H$2:$H$9</c:f>
              <c:numCache>
                <c:formatCode>General</c:formatCode>
                <c:ptCount val="8"/>
                <c:pt idx="0">
                  <c:v>9.1369999999999993E-2</c:v>
                </c:pt>
                <c:pt idx="1">
                  <c:v>0.122225</c:v>
                </c:pt>
                <c:pt idx="2">
                  <c:v>0.14734</c:v>
                </c:pt>
                <c:pt idx="3">
                  <c:v>0.20136500000000002</c:v>
                </c:pt>
                <c:pt idx="4">
                  <c:v>0.316245</c:v>
                </c:pt>
                <c:pt idx="5">
                  <c:v>0.53976000000000002</c:v>
                </c:pt>
                <c:pt idx="6">
                  <c:v>1.0172950000000001</c:v>
                </c:pt>
                <c:pt idx="7">
                  <c:v>1.9993199999999998</c:v>
                </c:pt>
              </c:numCache>
            </c:numRef>
          </c:xVal>
          <c:yVal>
            <c:numRef>
              <c:f>'Melanin Standard Curve'!$G$2:$G$9</c:f>
              <c:numCache>
                <c:formatCode>0.0000</c:formatCode>
                <c:ptCount val="8"/>
                <c:pt idx="0">
                  <c:v>0</c:v>
                </c:pt>
                <c:pt idx="1">
                  <c:v>10.9375</c:v>
                </c:pt>
                <c:pt idx="2">
                  <c:v>21.875</c:v>
                </c:pt>
                <c:pt idx="3">
                  <c:v>43.75</c:v>
                </c:pt>
                <c:pt idx="4">
                  <c:v>87.5</c:v>
                </c:pt>
                <c:pt idx="5">
                  <c:v>175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284E-9295-B1C28C51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9567"/>
        <c:axId val="294271295"/>
      </c:scatterChart>
      <c:valAx>
        <c:axId val="294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1295"/>
        <c:crosses val="autoZero"/>
        <c:crossBetween val="midCat"/>
      </c:valAx>
      <c:valAx>
        <c:axId val="294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55</xdr:row>
      <xdr:rowOff>76200</xdr:rowOff>
    </xdr:from>
    <xdr:to>
      <xdr:col>9</xdr:col>
      <xdr:colOff>774700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A78-6F2A-6613-915C-EF5FD29B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14</xdr:col>
      <xdr:colOff>527050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87B5-4698-6CC8-CD31-16B15AD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FC8-A2D3-5A44-AF52-FE10D671C214}">
  <dimension ref="A1:U305"/>
  <sheetViews>
    <sheetView zoomScale="108" workbookViewId="0">
      <selection activeCell="E4" sqref="E4"/>
    </sheetView>
  </sheetViews>
  <sheetFormatPr baseColWidth="10" defaultRowHeight="16" x14ac:dyDescent="0.2"/>
  <cols>
    <col min="4" max="4" width="15.6640625" customWidth="1"/>
    <col min="9" max="20" width="10.83203125" style="9"/>
    <col min="21" max="21" width="14.6640625" customWidth="1"/>
  </cols>
  <sheetData>
    <row r="1" spans="1:21" x14ac:dyDescent="0.2">
      <c r="A1" t="s">
        <v>0</v>
      </c>
      <c r="B1" t="s">
        <v>347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315</v>
      </c>
      <c r="I1" s="9" t="s">
        <v>449</v>
      </c>
      <c r="J1" s="9" t="s">
        <v>450</v>
      </c>
      <c r="K1" s="9" t="s">
        <v>451</v>
      </c>
      <c r="L1" s="9" t="s">
        <v>452</v>
      </c>
      <c r="M1" s="9" t="s">
        <v>453</v>
      </c>
      <c r="N1" s="9" t="s">
        <v>391</v>
      </c>
      <c r="O1" s="9" t="s">
        <v>454</v>
      </c>
      <c r="P1" s="9" t="s">
        <v>455</v>
      </c>
      <c r="Q1" s="9" t="s">
        <v>456</v>
      </c>
      <c r="R1" s="9" t="s">
        <v>457</v>
      </c>
      <c r="S1" s="9" t="s">
        <v>389</v>
      </c>
      <c r="T1" s="9" t="s">
        <v>423</v>
      </c>
      <c r="U1" t="s">
        <v>5</v>
      </c>
    </row>
    <row r="2" spans="1:21" x14ac:dyDescent="0.2">
      <c r="A2" t="s">
        <v>7</v>
      </c>
      <c r="C2">
        <v>27</v>
      </c>
      <c r="D2" t="s">
        <v>155</v>
      </c>
      <c r="E2" s="2">
        <v>45070</v>
      </c>
      <c r="F2" s="2">
        <f>E2+3</f>
        <v>45073</v>
      </c>
      <c r="I2" s="9">
        <v>17.916</v>
      </c>
      <c r="J2" s="9">
        <v>17.378</v>
      </c>
      <c r="K2" s="9">
        <v>17.091000000000001</v>
      </c>
      <c r="L2" s="9">
        <f>AVERAGE(I2:K2)</f>
        <v>17.461666666666666</v>
      </c>
      <c r="M2" s="9">
        <f>AVERAGE(I2:J2)</f>
        <v>17.646999999999998</v>
      </c>
      <c r="N2" s="9">
        <f>29-M2</f>
        <v>11.353000000000002</v>
      </c>
      <c r="O2" s="9">
        <v>3.5609999999999999</v>
      </c>
      <c r="P2" s="9">
        <v>3.5510000000000002</v>
      </c>
      <c r="Q2" s="9">
        <v>5.3579999999999997</v>
      </c>
      <c r="R2" s="9">
        <f>AVERAGE(O2:Q2)</f>
        <v>4.1566666666666663</v>
      </c>
      <c r="S2" s="9">
        <f>AVERAGE(O2:P2)</f>
        <v>3.556</v>
      </c>
      <c r="T2" s="9">
        <f>N2*R2</f>
        <v>47.19063666666667</v>
      </c>
    </row>
    <row r="3" spans="1:21" x14ac:dyDescent="0.2">
      <c r="A3" t="s">
        <v>8</v>
      </c>
      <c r="C3">
        <v>27</v>
      </c>
      <c r="D3" t="s">
        <v>155</v>
      </c>
      <c r="E3" s="2">
        <v>45070</v>
      </c>
      <c r="F3" s="2">
        <f>E3+3</f>
        <v>45073</v>
      </c>
      <c r="I3" s="9">
        <v>15.016999999999999</v>
      </c>
      <c r="J3" s="9">
        <v>15.146000000000001</v>
      </c>
      <c r="K3" s="9">
        <v>16.552</v>
      </c>
      <c r="L3" s="9">
        <f>AVERAGE(I3:K3)</f>
        <v>15.571666666666667</v>
      </c>
      <c r="M3" s="9">
        <f t="shared" ref="M3:M66" si="0">AVERAGE(I3:J3)</f>
        <v>15.0815</v>
      </c>
      <c r="N3" s="9">
        <f t="shared" ref="N3:N66" si="1">29-M3</f>
        <v>13.9185</v>
      </c>
      <c r="O3" s="9">
        <v>6.74</v>
      </c>
      <c r="P3" s="9">
        <v>6.9260000000000002</v>
      </c>
      <c r="Q3" s="9">
        <v>10.561</v>
      </c>
      <c r="R3" s="9">
        <f t="shared" ref="R3:R67" si="2">AVERAGE(O3:Q3)</f>
        <v>8.0756666666666668</v>
      </c>
      <c r="S3" s="9">
        <f t="shared" ref="S3:S66" si="3">AVERAGE(O3:P3)</f>
        <v>6.8330000000000002</v>
      </c>
      <c r="T3" s="9">
        <f>N3*R3</f>
        <v>112.4011665</v>
      </c>
    </row>
    <row r="4" spans="1:21" x14ac:dyDescent="0.2">
      <c r="A4" t="s">
        <v>9</v>
      </c>
      <c r="C4">
        <v>27</v>
      </c>
      <c r="D4" t="s">
        <v>155</v>
      </c>
      <c r="E4" s="2">
        <v>45070</v>
      </c>
      <c r="F4" s="2">
        <f t="shared" ref="F4:F68" si="4">E4+3</f>
        <v>45073</v>
      </c>
      <c r="I4" s="9">
        <v>15.43</v>
      </c>
      <c r="J4" s="9">
        <v>14.808999999999999</v>
      </c>
      <c r="K4" s="9">
        <v>18.364000000000001</v>
      </c>
      <c r="L4" s="9">
        <f>AVERAGE(I4:K4)</f>
        <v>16.200999999999997</v>
      </c>
      <c r="M4" s="9">
        <f t="shared" si="0"/>
        <v>15.119499999999999</v>
      </c>
      <c r="N4" s="9">
        <f t="shared" si="1"/>
        <v>13.880500000000001</v>
      </c>
      <c r="O4" s="9">
        <v>5.1059999999999999</v>
      </c>
      <c r="P4" s="9">
        <v>5.0529999999999999</v>
      </c>
      <c r="Q4" s="9">
        <v>9.9019999999999992</v>
      </c>
      <c r="R4" s="9">
        <f t="shared" si="2"/>
        <v>6.6870000000000003</v>
      </c>
      <c r="S4" s="9">
        <f t="shared" si="3"/>
        <v>5.0794999999999995</v>
      </c>
      <c r="T4" s="9">
        <f>N4*R4</f>
        <v>92.818903500000019</v>
      </c>
    </row>
    <row r="5" spans="1:21" x14ac:dyDescent="0.2">
      <c r="A5" t="s">
        <v>10</v>
      </c>
      <c r="C5">
        <v>27</v>
      </c>
      <c r="D5" t="s">
        <v>155</v>
      </c>
      <c r="E5" s="2">
        <v>45070</v>
      </c>
      <c r="F5" s="2">
        <f t="shared" si="4"/>
        <v>45073</v>
      </c>
      <c r="I5" s="9">
        <v>13.885</v>
      </c>
      <c r="J5" s="9">
        <v>13.737</v>
      </c>
      <c r="K5" s="9">
        <v>15.782999999999999</v>
      </c>
      <c r="L5" s="9">
        <f t="shared" ref="L5:L69" si="5">AVERAGE(I5:K5)</f>
        <v>14.468333333333334</v>
      </c>
      <c r="M5" s="9">
        <f t="shared" si="0"/>
        <v>13.811</v>
      </c>
      <c r="N5" s="9">
        <f t="shared" si="1"/>
        <v>15.189</v>
      </c>
      <c r="O5" s="9">
        <v>11.422000000000001</v>
      </c>
      <c r="P5" s="9">
        <v>11.401999999999999</v>
      </c>
      <c r="Q5" s="9">
        <v>17.513000000000002</v>
      </c>
      <c r="R5" s="9">
        <f t="shared" si="2"/>
        <v>13.445666666666668</v>
      </c>
      <c r="S5" s="9">
        <f t="shared" si="3"/>
        <v>11.411999999999999</v>
      </c>
      <c r="T5" s="9">
        <f t="shared" ref="T5:T69" si="6">N5*R5</f>
        <v>204.22623100000001</v>
      </c>
    </row>
    <row r="6" spans="1:21" x14ac:dyDescent="0.2">
      <c r="A6" t="s">
        <v>11</v>
      </c>
      <c r="C6">
        <v>27</v>
      </c>
      <c r="D6" t="s">
        <v>155</v>
      </c>
      <c r="E6" s="2">
        <v>45070</v>
      </c>
      <c r="F6" s="2">
        <f t="shared" si="4"/>
        <v>45073</v>
      </c>
      <c r="G6" s="2">
        <v>45078</v>
      </c>
      <c r="H6" s="4">
        <f>G6-E6</f>
        <v>8</v>
      </c>
      <c r="I6" s="9">
        <v>17.597999999999999</v>
      </c>
      <c r="J6" s="9">
        <v>17.071999999999999</v>
      </c>
      <c r="K6" s="9">
        <v>18.38</v>
      </c>
      <c r="L6" s="9">
        <f t="shared" si="5"/>
        <v>17.683333333333334</v>
      </c>
      <c r="M6" s="9">
        <f t="shared" si="0"/>
        <v>17.335000000000001</v>
      </c>
      <c r="N6" s="9">
        <f t="shared" si="1"/>
        <v>11.664999999999999</v>
      </c>
      <c r="O6" s="9">
        <v>2.2690000000000001</v>
      </c>
      <c r="P6" s="9">
        <v>2.3140000000000001</v>
      </c>
      <c r="Q6" s="9">
        <v>4.4770000000000003</v>
      </c>
      <c r="R6" s="9">
        <f t="shared" si="2"/>
        <v>3.02</v>
      </c>
      <c r="S6" s="9">
        <f t="shared" si="3"/>
        <v>2.2915000000000001</v>
      </c>
      <c r="T6" s="9">
        <f t="shared" si="6"/>
        <v>35.228299999999997</v>
      </c>
    </row>
    <row r="7" spans="1:21" x14ac:dyDescent="0.2">
      <c r="A7" t="s">
        <v>12</v>
      </c>
      <c r="C7">
        <v>27</v>
      </c>
      <c r="D7" t="s">
        <v>155</v>
      </c>
      <c r="E7" s="2">
        <v>45071</v>
      </c>
      <c r="F7" s="2">
        <f t="shared" si="4"/>
        <v>45074</v>
      </c>
      <c r="I7" s="9">
        <v>16.972000000000001</v>
      </c>
      <c r="J7" s="9">
        <v>16.585999999999999</v>
      </c>
      <c r="K7" s="9">
        <v>18.925999999999998</v>
      </c>
      <c r="L7" s="9">
        <f t="shared" si="5"/>
        <v>17.494666666666664</v>
      </c>
      <c r="M7" s="9">
        <f t="shared" si="0"/>
        <v>16.779</v>
      </c>
      <c r="N7" s="9">
        <f t="shared" si="1"/>
        <v>12.221</v>
      </c>
      <c r="O7" s="9">
        <v>4.47</v>
      </c>
      <c r="P7" s="9">
        <v>4.29</v>
      </c>
      <c r="Q7" s="9">
        <v>7.9489999999999998</v>
      </c>
      <c r="R7" s="9">
        <f t="shared" si="2"/>
        <v>5.5696666666666665</v>
      </c>
      <c r="S7" s="9">
        <f t="shared" si="3"/>
        <v>4.38</v>
      </c>
      <c r="T7" s="9">
        <f t="shared" si="6"/>
        <v>68.066896333333332</v>
      </c>
    </row>
    <row r="8" spans="1:21" x14ac:dyDescent="0.2">
      <c r="A8" t="s">
        <v>13</v>
      </c>
      <c r="C8">
        <v>27</v>
      </c>
      <c r="D8" t="s">
        <v>155</v>
      </c>
      <c r="E8" s="2">
        <v>45071</v>
      </c>
      <c r="F8" s="2">
        <f t="shared" si="4"/>
        <v>45074</v>
      </c>
      <c r="I8" s="9">
        <v>14.86</v>
      </c>
      <c r="J8" s="9">
        <v>14.625</v>
      </c>
      <c r="K8" s="9">
        <v>17.277999999999999</v>
      </c>
      <c r="L8" s="9">
        <f t="shared" si="5"/>
        <v>15.587666666666665</v>
      </c>
      <c r="M8" s="9">
        <f t="shared" si="0"/>
        <v>14.7425</v>
      </c>
      <c r="N8" s="9">
        <f t="shared" si="1"/>
        <v>14.2575</v>
      </c>
      <c r="O8" s="9">
        <v>5.5730000000000004</v>
      </c>
      <c r="P8" s="9">
        <v>5.3550000000000004</v>
      </c>
      <c r="Q8" s="9">
        <v>9.0359999999999996</v>
      </c>
      <c r="R8" s="9">
        <f t="shared" si="2"/>
        <v>6.6546666666666665</v>
      </c>
      <c r="S8" s="9">
        <f t="shared" si="3"/>
        <v>5.4640000000000004</v>
      </c>
      <c r="T8" s="9">
        <f t="shared" si="6"/>
        <v>94.878910000000005</v>
      </c>
    </row>
    <row r="9" spans="1:21" x14ac:dyDescent="0.2">
      <c r="A9" t="s">
        <v>14</v>
      </c>
      <c r="C9">
        <v>25</v>
      </c>
      <c r="D9" t="s">
        <v>155</v>
      </c>
      <c r="E9" s="2">
        <v>45071</v>
      </c>
      <c r="F9" s="2">
        <f t="shared" si="4"/>
        <v>45074</v>
      </c>
      <c r="I9" s="9">
        <v>13.62</v>
      </c>
      <c r="J9" s="9">
        <v>13.525</v>
      </c>
      <c r="K9" s="9">
        <v>15.053000000000001</v>
      </c>
      <c r="L9" s="9">
        <f t="shared" si="5"/>
        <v>14.066000000000001</v>
      </c>
      <c r="M9" s="9">
        <f t="shared" si="0"/>
        <v>13.5725</v>
      </c>
      <c r="N9" s="9">
        <f t="shared" si="1"/>
        <v>15.4275</v>
      </c>
      <c r="O9" s="9">
        <v>11.567</v>
      </c>
      <c r="P9" s="9">
        <v>11.407</v>
      </c>
      <c r="Q9" s="9">
        <v>16.616</v>
      </c>
      <c r="R9" s="9">
        <f t="shared" si="2"/>
        <v>13.196666666666667</v>
      </c>
      <c r="S9" s="9">
        <f t="shared" si="3"/>
        <v>11.487</v>
      </c>
      <c r="T9" s="9">
        <f t="shared" si="6"/>
        <v>203.59157500000001</v>
      </c>
    </row>
    <row r="10" spans="1:21" x14ac:dyDescent="0.2">
      <c r="A10" t="s">
        <v>15</v>
      </c>
      <c r="C10">
        <v>24</v>
      </c>
      <c r="D10" t="s">
        <v>155</v>
      </c>
      <c r="E10" s="2">
        <v>45071</v>
      </c>
      <c r="F10" s="2">
        <f t="shared" si="4"/>
        <v>45074</v>
      </c>
      <c r="I10" s="9">
        <v>11.183999999999999</v>
      </c>
      <c r="J10" s="9">
        <v>11.234999999999999</v>
      </c>
      <c r="K10" s="9">
        <v>15.631</v>
      </c>
      <c r="L10" s="9">
        <f t="shared" si="5"/>
        <v>12.683333333333332</v>
      </c>
      <c r="M10" s="9">
        <f t="shared" si="0"/>
        <v>11.209499999999998</v>
      </c>
      <c r="N10" s="9">
        <f t="shared" si="1"/>
        <v>17.790500000000002</v>
      </c>
      <c r="O10" s="9">
        <v>10.403</v>
      </c>
      <c r="P10" s="9">
        <v>10.347</v>
      </c>
      <c r="Q10" s="9">
        <v>17.670000000000002</v>
      </c>
      <c r="R10" s="9">
        <f t="shared" si="2"/>
        <v>12.806666666666667</v>
      </c>
      <c r="S10" s="9">
        <f t="shared" si="3"/>
        <v>10.375</v>
      </c>
      <c r="T10" s="9">
        <f t="shared" si="6"/>
        <v>227.83700333333334</v>
      </c>
    </row>
    <row r="11" spans="1:21" x14ac:dyDescent="0.2">
      <c r="A11" t="s">
        <v>16</v>
      </c>
      <c r="C11">
        <v>27</v>
      </c>
      <c r="D11" t="s">
        <v>155</v>
      </c>
      <c r="E11" s="2">
        <v>45071</v>
      </c>
      <c r="F11" s="2">
        <f t="shared" si="4"/>
        <v>45074</v>
      </c>
      <c r="G11" s="2">
        <v>45078</v>
      </c>
      <c r="H11">
        <f>G11-E11</f>
        <v>7</v>
      </c>
      <c r="I11" s="9">
        <v>16.123000000000001</v>
      </c>
      <c r="J11" s="9">
        <v>15.824999999999999</v>
      </c>
      <c r="K11" s="9">
        <v>18.405000000000001</v>
      </c>
      <c r="L11" s="9">
        <f t="shared" si="5"/>
        <v>16.784333333333333</v>
      </c>
      <c r="M11" s="9">
        <f t="shared" si="0"/>
        <v>15.974</v>
      </c>
      <c r="N11" s="9">
        <f t="shared" si="1"/>
        <v>13.026</v>
      </c>
      <c r="O11" s="9">
        <v>4.6219999999999999</v>
      </c>
      <c r="P11" s="9">
        <v>4.6849999999999996</v>
      </c>
      <c r="Q11" s="9">
        <v>8.8439999999999994</v>
      </c>
      <c r="R11" s="9">
        <f t="shared" si="2"/>
        <v>6.0503333333333318</v>
      </c>
      <c r="S11" s="9">
        <f t="shared" si="3"/>
        <v>4.6534999999999993</v>
      </c>
      <c r="T11" s="9">
        <f t="shared" si="6"/>
        <v>78.811641999999978</v>
      </c>
    </row>
    <row r="12" spans="1:21" x14ac:dyDescent="0.2">
      <c r="A12" t="s">
        <v>17</v>
      </c>
      <c r="C12">
        <v>27</v>
      </c>
      <c r="D12" t="s">
        <v>155</v>
      </c>
      <c r="E12" s="2">
        <v>45071</v>
      </c>
      <c r="F12" s="2">
        <f t="shared" si="4"/>
        <v>45074</v>
      </c>
      <c r="G12" s="2">
        <v>45079</v>
      </c>
      <c r="H12">
        <f t="shared" ref="H12:H22" si="7">G12-E12</f>
        <v>8</v>
      </c>
      <c r="I12" s="9">
        <v>15.195</v>
      </c>
      <c r="J12" s="9">
        <v>14.457000000000001</v>
      </c>
      <c r="K12" s="9">
        <v>19.309999999999999</v>
      </c>
      <c r="L12" s="9">
        <f t="shared" si="5"/>
        <v>16.320666666666668</v>
      </c>
      <c r="M12" s="9">
        <f t="shared" si="0"/>
        <v>14.826000000000001</v>
      </c>
      <c r="N12" s="9">
        <f t="shared" si="1"/>
        <v>14.173999999999999</v>
      </c>
      <c r="O12" s="9">
        <v>6</v>
      </c>
      <c r="P12" s="9">
        <v>5.7530000000000001</v>
      </c>
      <c r="Q12" s="9">
        <v>12.733000000000001</v>
      </c>
      <c r="R12" s="9">
        <f t="shared" si="2"/>
        <v>8.1620000000000008</v>
      </c>
      <c r="S12" s="9">
        <f t="shared" si="3"/>
        <v>5.8765000000000001</v>
      </c>
      <c r="T12" s="9">
        <f t="shared" si="6"/>
        <v>115.68818800000001</v>
      </c>
    </row>
    <row r="13" spans="1:21" x14ac:dyDescent="0.2">
      <c r="A13" t="s">
        <v>18</v>
      </c>
      <c r="C13">
        <v>27</v>
      </c>
      <c r="D13" t="s">
        <v>155</v>
      </c>
      <c r="E13" s="2">
        <v>45071</v>
      </c>
      <c r="F13" s="2">
        <f t="shared" si="4"/>
        <v>45074</v>
      </c>
      <c r="G13" s="2">
        <v>45079</v>
      </c>
      <c r="H13">
        <f t="shared" si="7"/>
        <v>8</v>
      </c>
      <c r="I13" s="9">
        <v>16.832000000000001</v>
      </c>
      <c r="J13" s="9">
        <v>15.41</v>
      </c>
      <c r="K13" s="9">
        <v>20.338000000000001</v>
      </c>
      <c r="L13" s="9">
        <f t="shared" si="5"/>
        <v>17.526666666666667</v>
      </c>
      <c r="M13" s="9">
        <f t="shared" si="0"/>
        <v>16.121000000000002</v>
      </c>
      <c r="N13" s="9">
        <f t="shared" si="1"/>
        <v>12.878999999999998</v>
      </c>
      <c r="O13" s="9">
        <v>7.5259999999999998</v>
      </c>
      <c r="P13" s="9">
        <v>6.7460000000000004</v>
      </c>
      <c r="Q13" s="9">
        <v>17.779</v>
      </c>
      <c r="R13" s="9">
        <f t="shared" si="2"/>
        <v>10.683666666666667</v>
      </c>
      <c r="S13" s="9">
        <f t="shared" si="3"/>
        <v>7.1360000000000001</v>
      </c>
      <c r="T13" s="9">
        <f t="shared" si="6"/>
        <v>137.59494299999997</v>
      </c>
    </row>
    <row r="14" spans="1:21" x14ac:dyDescent="0.2">
      <c r="A14" t="s">
        <v>19</v>
      </c>
      <c r="C14">
        <v>33</v>
      </c>
      <c r="D14" t="s">
        <v>155</v>
      </c>
      <c r="E14" s="2">
        <v>45072</v>
      </c>
      <c r="F14" s="2">
        <f t="shared" si="4"/>
        <v>45075</v>
      </c>
      <c r="I14" s="9">
        <v>18.239999999999998</v>
      </c>
      <c r="J14" s="9">
        <v>17.489999999999998</v>
      </c>
      <c r="K14" s="9">
        <v>21.55</v>
      </c>
      <c r="L14" s="9">
        <f t="shared" si="5"/>
        <v>19.093333333333334</v>
      </c>
      <c r="M14" s="9">
        <f t="shared" si="0"/>
        <v>17.864999999999998</v>
      </c>
      <c r="N14" s="9">
        <f t="shared" si="1"/>
        <v>11.135000000000002</v>
      </c>
      <c r="O14" s="9">
        <v>4.0590000000000002</v>
      </c>
      <c r="P14" s="9">
        <v>4.0570000000000004</v>
      </c>
      <c r="Q14" s="9">
        <v>11.462999999999999</v>
      </c>
      <c r="R14" s="9">
        <f t="shared" si="2"/>
        <v>6.5263333333333335</v>
      </c>
      <c r="S14" s="9">
        <f t="shared" si="3"/>
        <v>4.0579999999999998</v>
      </c>
      <c r="T14" s="9">
        <f t="shared" si="6"/>
        <v>72.67072166666668</v>
      </c>
    </row>
    <row r="15" spans="1:21" x14ac:dyDescent="0.2">
      <c r="A15" t="s">
        <v>20</v>
      </c>
      <c r="C15">
        <v>33</v>
      </c>
      <c r="D15" t="s">
        <v>155</v>
      </c>
      <c r="E15" s="2">
        <v>45072</v>
      </c>
      <c r="F15" s="2">
        <f t="shared" si="4"/>
        <v>45075</v>
      </c>
      <c r="I15" s="9">
        <v>15.840999999999999</v>
      </c>
      <c r="J15" s="9">
        <v>15.37</v>
      </c>
      <c r="K15" s="9">
        <v>19.603999999999999</v>
      </c>
      <c r="L15" s="9">
        <f t="shared" si="5"/>
        <v>16.938333333333333</v>
      </c>
      <c r="M15" s="9">
        <f t="shared" si="0"/>
        <v>15.605499999999999</v>
      </c>
      <c r="N15" s="9">
        <f t="shared" si="1"/>
        <v>13.394500000000001</v>
      </c>
      <c r="O15" s="9">
        <v>5.2480000000000002</v>
      </c>
      <c r="P15" s="9">
        <v>5.4029999999999996</v>
      </c>
      <c r="Q15" s="9">
        <v>12.97</v>
      </c>
      <c r="R15" s="9">
        <f t="shared" si="2"/>
        <v>7.8736666666666677</v>
      </c>
      <c r="S15" s="9">
        <f t="shared" si="3"/>
        <v>5.3254999999999999</v>
      </c>
      <c r="T15" s="9">
        <f t="shared" si="6"/>
        <v>105.46382816666669</v>
      </c>
    </row>
    <row r="16" spans="1:21" x14ac:dyDescent="0.2">
      <c r="A16" t="s">
        <v>21</v>
      </c>
      <c r="C16">
        <v>25</v>
      </c>
      <c r="D16" t="s">
        <v>155</v>
      </c>
      <c r="E16" s="2">
        <v>45072</v>
      </c>
      <c r="F16" s="2">
        <f t="shared" si="4"/>
        <v>45075</v>
      </c>
      <c r="I16" s="9">
        <v>12.087</v>
      </c>
      <c r="J16" s="9">
        <v>12.086</v>
      </c>
      <c r="K16" s="9">
        <v>14.282</v>
      </c>
      <c r="L16" s="9">
        <f t="shared" si="5"/>
        <v>12.818333333333333</v>
      </c>
      <c r="M16" s="9">
        <f t="shared" si="0"/>
        <v>12.086500000000001</v>
      </c>
      <c r="N16" s="9">
        <f t="shared" si="1"/>
        <v>16.913499999999999</v>
      </c>
      <c r="O16" s="9">
        <v>21.834</v>
      </c>
      <c r="P16" s="9">
        <v>22.123999999999999</v>
      </c>
      <c r="Q16" s="9">
        <v>32.509</v>
      </c>
      <c r="R16" s="9">
        <f t="shared" si="2"/>
        <v>25.489000000000001</v>
      </c>
      <c r="S16" s="9">
        <f t="shared" si="3"/>
        <v>21.978999999999999</v>
      </c>
      <c r="T16" s="9">
        <f t="shared" si="6"/>
        <v>431.10820150000001</v>
      </c>
    </row>
    <row r="17" spans="1:21" x14ac:dyDescent="0.2">
      <c r="A17" t="s">
        <v>22</v>
      </c>
      <c r="C17">
        <v>25</v>
      </c>
      <c r="D17" t="s">
        <v>155</v>
      </c>
      <c r="E17" s="2">
        <v>45072</v>
      </c>
      <c r="F17" s="2">
        <v>45074</v>
      </c>
      <c r="I17" s="9">
        <v>13.247</v>
      </c>
      <c r="J17" s="9">
        <v>13.106999999999999</v>
      </c>
      <c r="K17" s="9">
        <v>15.317</v>
      </c>
      <c r="L17" s="9">
        <f t="shared" si="5"/>
        <v>13.890333333333333</v>
      </c>
      <c r="M17" s="9">
        <f t="shared" si="0"/>
        <v>13.177</v>
      </c>
      <c r="N17" s="9">
        <f t="shared" si="1"/>
        <v>15.823</v>
      </c>
      <c r="O17" s="9">
        <v>7.9710000000000001</v>
      </c>
      <c r="P17" s="9">
        <v>7.9749999999999996</v>
      </c>
      <c r="Q17" s="9">
        <v>12.074999999999999</v>
      </c>
      <c r="R17" s="9">
        <f t="shared" si="2"/>
        <v>9.3403333333333336</v>
      </c>
      <c r="S17" s="9">
        <f t="shared" si="3"/>
        <v>7.9729999999999999</v>
      </c>
      <c r="T17" s="9">
        <f t="shared" si="6"/>
        <v>147.79209433333335</v>
      </c>
    </row>
    <row r="18" spans="1:21" x14ac:dyDescent="0.2">
      <c r="A18" t="s">
        <v>23</v>
      </c>
      <c r="C18">
        <v>25</v>
      </c>
      <c r="D18" t="s">
        <v>155</v>
      </c>
      <c r="E18" s="2">
        <v>45072</v>
      </c>
      <c r="F18" s="2">
        <f t="shared" si="4"/>
        <v>45075</v>
      </c>
      <c r="I18" s="9">
        <v>13.065</v>
      </c>
      <c r="J18" s="9">
        <v>12.92</v>
      </c>
      <c r="K18" s="9">
        <v>14.760999999999999</v>
      </c>
      <c r="L18" s="9">
        <f t="shared" si="5"/>
        <v>13.581999999999999</v>
      </c>
      <c r="M18" s="9">
        <f t="shared" si="0"/>
        <v>12.9925</v>
      </c>
      <c r="N18" s="9">
        <f t="shared" si="1"/>
        <v>16.0075</v>
      </c>
      <c r="O18" s="9">
        <v>10.614000000000001</v>
      </c>
      <c r="P18" s="9">
        <v>10.784000000000001</v>
      </c>
      <c r="Q18" s="9">
        <v>15.741</v>
      </c>
      <c r="R18" s="9">
        <f t="shared" si="2"/>
        <v>12.379666666666667</v>
      </c>
      <c r="S18" s="9">
        <f t="shared" si="3"/>
        <v>10.699000000000002</v>
      </c>
      <c r="T18" s="9">
        <f t="shared" si="6"/>
        <v>198.16751416666668</v>
      </c>
    </row>
    <row r="19" spans="1:21" x14ac:dyDescent="0.2">
      <c r="A19" t="s">
        <v>24</v>
      </c>
      <c r="C19">
        <v>25</v>
      </c>
      <c r="D19" t="s">
        <v>155</v>
      </c>
      <c r="E19" s="2">
        <v>45072</v>
      </c>
      <c r="F19" s="2">
        <f t="shared" si="4"/>
        <v>45075</v>
      </c>
      <c r="G19" s="2">
        <v>45079</v>
      </c>
      <c r="H19">
        <f t="shared" si="7"/>
        <v>7</v>
      </c>
      <c r="I19" s="9">
        <v>11.955</v>
      </c>
      <c r="J19" s="9">
        <v>11.845000000000001</v>
      </c>
      <c r="K19" s="9">
        <v>13.981999999999999</v>
      </c>
      <c r="L19" s="9">
        <f t="shared" si="5"/>
        <v>12.593999999999999</v>
      </c>
      <c r="M19" s="9">
        <f t="shared" si="0"/>
        <v>11.9</v>
      </c>
      <c r="N19" s="9">
        <f t="shared" si="1"/>
        <v>17.100000000000001</v>
      </c>
      <c r="O19" s="9">
        <v>12.124000000000001</v>
      </c>
      <c r="P19" s="9">
        <v>12.275</v>
      </c>
      <c r="Q19" s="9">
        <v>18.216999999999999</v>
      </c>
      <c r="R19" s="9">
        <f t="shared" si="2"/>
        <v>14.205333333333334</v>
      </c>
      <c r="S19" s="9">
        <f t="shared" si="3"/>
        <v>12.1995</v>
      </c>
      <c r="T19" s="9">
        <f t="shared" si="6"/>
        <v>242.91120000000004</v>
      </c>
      <c r="U19" t="s">
        <v>316</v>
      </c>
    </row>
    <row r="20" spans="1:21" x14ac:dyDescent="0.2">
      <c r="A20" t="s">
        <v>25</v>
      </c>
      <c r="C20">
        <v>25</v>
      </c>
      <c r="D20" t="s">
        <v>155</v>
      </c>
      <c r="E20" s="2">
        <v>45072</v>
      </c>
      <c r="F20" s="2">
        <f t="shared" si="4"/>
        <v>45075</v>
      </c>
      <c r="G20" s="2">
        <v>45079</v>
      </c>
      <c r="H20">
        <f t="shared" si="7"/>
        <v>7</v>
      </c>
      <c r="I20" s="9">
        <v>15.294</v>
      </c>
      <c r="J20" s="9">
        <v>14.929</v>
      </c>
      <c r="K20" s="9">
        <v>16.103000000000002</v>
      </c>
      <c r="L20" s="9">
        <f t="shared" si="5"/>
        <v>15.442</v>
      </c>
      <c r="M20" s="9">
        <f t="shared" si="0"/>
        <v>15.111499999999999</v>
      </c>
      <c r="N20" s="9">
        <f t="shared" si="1"/>
        <v>13.888500000000001</v>
      </c>
      <c r="O20" s="9">
        <v>7.7160000000000002</v>
      </c>
      <c r="P20" s="9">
        <v>7.5919999999999996</v>
      </c>
      <c r="Q20" s="9">
        <v>11.564</v>
      </c>
      <c r="R20" s="9">
        <f t="shared" si="2"/>
        <v>8.9573333333333327</v>
      </c>
      <c r="S20" s="9">
        <f t="shared" si="3"/>
        <v>7.6539999999999999</v>
      </c>
      <c r="T20" s="9">
        <f t="shared" si="6"/>
        <v>124.40392399999999</v>
      </c>
      <c r="U20" t="s">
        <v>316</v>
      </c>
    </row>
    <row r="21" spans="1:21" x14ac:dyDescent="0.2">
      <c r="A21" t="s">
        <v>26</v>
      </c>
      <c r="C21">
        <v>25</v>
      </c>
      <c r="D21" t="s">
        <v>155</v>
      </c>
      <c r="E21" s="2">
        <v>45072</v>
      </c>
      <c r="F21" s="2">
        <f t="shared" si="4"/>
        <v>45075</v>
      </c>
      <c r="G21" s="2">
        <v>45079</v>
      </c>
      <c r="H21">
        <f t="shared" si="7"/>
        <v>7</v>
      </c>
      <c r="I21" s="9">
        <v>13.651999999999999</v>
      </c>
      <c r="J21" s="9">
        <v>13.194000000000001</v>
      </c>
      <c r="K21" s="9">
        <v>15.191000000000001</v>
      </c>
      <c r="L21" s="9">
        <f t="shared" si="5"/>
        <v>14.012333333333332</v>
      </c>
      <c r="M21" s="9">
        <f t="shared" si="0"/>
        <v>13.423</v>
      </c>
      <c r="N21" s="9">
        <f t="shared" si="1"/>
        <v>15.577</v>
      </c>
      <c r="O21" s="9">
        <v>11.252000000000001</v>
      </c>
      <c r="P21" s="9">
        <v>10.984</v>
      </c>
      <c r="Q21" s="9">
        <v>15.901</v>
      </c>
      <c r="R21" s="9">
        <f t="shared" si="2"/>
        <v>12.712333333333333</v>
      </c>
      <c r="S21" s="9">
        <f t="shared" si="3"/>
        <v>11.118</v>
      </c>
      <c r="T21" s="9">
        <f t="shared" si="6"/>
        <v>198.02001633333333</v>
      </c>
    </row>
    <row r="22" spans="1:21" x14ac:dyDescent="0.2">
      <c r="A22" t="s">
        <v>27</v>
      </c>
      <c r="C22">
        <v>25</v>
      </c>
      <c r="D22" t="s">
        <v>155</v>
      </c>
      <c r="E22" s="2">
        <v>45072</v>
      </c>
      <c r="F22" s="2">
        <f t="shared" si="4"/>
        <v>45075</v>
      </c>
      <c r="G22" s="2">
        <v>45078</v>
      </c>
      <c r="H22">
        <f t="shared" si="7"/>
        <v>6</v>
      </c>
      <c r="I22" s="9">
        <v>12.788</v>
      </c>
      <c r="J22" s="9">
        <v>12.587</v>
      </c>
      <c r="K22" s="9">
        <v>16.437000000000001</v>
      </c>
      <c r="L22" s="9">
        <f t="shared" si="5"/>
        <v>13.937333333333333</v>
      </c>
      <c r="M22" s="9">
        <f t="shared" si="0"/>
        <v>12.6875</v>
      </c>
      <c r="N22" s="9">
        <f t="shared" si="1"/>
        <v>16.3125</v>
      </c>
      <c r="O22" s="9">
        <v>12.27</v>
      </c>
      <c r="P22" s="9">
        <v>12.313000000000001</v>
      </c>
      <c r="Q22" s="9">
        <v>22.074999999999999</v>
      </c>
      <c r="R22" s="9">
        <f t="shared" si="2"/>
        <v>15.552666666666667</v>
      </c>
      <c r="S22" s="9">
        <f t="shared" si="3"/>
        <v>12.291499999999999</v>
      </c>
      <c r="T22" s="9">
        <f t="shared" si="6"/>
        <v>253.70287500000001</v>
      </c>
      <c r="U22" t="s">
        <v>316</v>
      </c>
    </row>
    <row r="23" spans="1:21" x14ac:dyDescent="0.2">
      <c r="A23" t="s">
        <v>28</v>
      </c>
      <c r="C23">
        <v>24</v>
      </c>
      <c r="D23" t="s">
        <v>155</v>
      </c>
      <c r="E23" s="2">
        <v>45072</v>
      </c>
      <c r="F23" s="2">
        <f t="shared" si="4"/>
        <v>45075</v>
      </c>
      <c r="I23" s="9">
        <v>13.637</v>
      </c>
      <c r="J23" s="9">
        <v>13.519</v>
      </c>
      <c r="K23" s="9">
        <v>14.599</v>
      </c>
      <c r="L23" s="9">
        <f t="shared" si="5"/>
        <v>13.918333333333331</v>
      </c>
      <c r="M23" s="9">
        <f t="shared" si="0"/>
        <v>13.577999999999999</v>
      </c>
      <c r="N23" s="9">
        <f t="shared" si="1"/>
        <v>15.422000000000001</v>
      </c>
      <c r="O23" s="9">
        <v>15.521000000000001</v>
      </c>
      <c r="P23" s="9">
        <v>15.278</v>
      </c>
      <c r="Q23" s="9">
        <v>21.013999999999999</v>
      </c>
      <c r="R23" s="9">
        <f t="shared" si="2"/>
        <v>17.271000000000001</v>
      </c>
      <c r="S23" s="9">
        <f t="shared" si="3"/>
        <v>15.3995</v>
      </c>
      <c r="T23" s="9">
        <f t="shared" si="6"/>
        <v>266.353362</v>
      </c>
    </row>
    <row r="24" spans="1:21" x14ac:dyDescent="0.2">
      <c r="A24" t="s">
        <v>29</v>
      </c>
      <c r="C24">
        <v>24</v>
      </c>
      <c r="D24" t="s">
        <v>155</v>
      </c>
      <c r="E24" s="2">
        <v>45072</v>
      </c>
      <c r="F24" s="2">
        <f t="shared" si="4"/>
        <v>45075</v>
      </c>
      <c r="I24" s="9">
        <v>12.053000000000001</v>
      </c>
      <c r="J24" s="9">
        <v>11.78</v>
      </c>
      <c r="K24" s="9">
        <v>14.699</v>
      </c>
      <c r="L24" s="9">
        <f t="shared" si="5"/>
        <v>12.843999999999999</v>
      </c>
      <c r="M24" s="9">
        <f t="shared" si="0"/>
        <v>11.916499999999999</v>
      </c>
      <c r="N24" s="9">
        <f t="shared" si="1"/>
        <v>17.083500000000001</v>
      </c>
      <c r="O24" s="9">
        <v>11.929</v>
      </c>
      <c r="P24" s="9">
        <v>11.64</v>
      </c>
      <c r="Q24" s="9">
        <v>18.111000000000001</v>
      </c>
      <c r="R24" s="9">
        <f t="shared" si="2"/>
        <v>13.893333333333336</v>
      </c>
      <c r="S24" s="9">
        <f t="shared" si="3"/>
        <v>11.784500000000001</v>
      </c>
      <c r="T24" s="9">
        <f t="shared" si="6"/>
        <v>237.34676000000005</v>
      </c>
    </row>
    <row r="25" spans="1:21" x14ac:dyDescent="0.2">
      <c r="A25" t="s">
        <v>30</v>
      </c>
      <c r="C25">
        <v>27</v>
      </c>
      <c r="D25" t="s">
        <v>155</v>
      </c>
      <c r="E25" s="2">
        <v>45072</v>
      </c>
      <c r="F25" s="2">
        <f t="shared" si="4"/>
        <v>45075</v>
      </c>
      <c r="I25" s="9">
        <v>14.379</v>
      </c>
      <c r="J25" s="9">
        <v>14.151999999999999</v>
      </c>
      <c r="K25" s="9">
        <v>18.466000000000001</v>
      </c>
      <c r="L25" s="9">
        <f t="shared" si="5"/>
        <v>15.665666666666667</v>
      </c>
      <c r="M25" s="9">
        <f t="shared" si="0"/>
        <v>14.265499999999999</v>
      </c>
      <c r="N25" s="9">
        <f t="shared" si="1"/>
        <v>14.734500000000001</v>
      </c>
      <c r="O25" s="9">
        <v>6.181</v>
      </c>
      <c r="P25" s="9">
        <v>6.3470000000000004</v>
      </c>
      <c r="Q25" s="9">
        <v>13.102</v>
      </c>
      <c r="R25" s="9">
        <f t="shared" si="2"/>
        <v>8.5433333333333348</v>
      </c>
      <c r="S25" s="9">
        <f t="shared" si="3"/>
        <v>6.2640000000000002</v>
      </c>
      <c r="T25" s="9">
        <f t="shared" si="6"/>
        <v>125.88174500000002</v>
      </c>
    </row>
    <row r="26" spans="1:21" x14ac:dyDescent="0.2">
      <c r="A26" t="s">
        <v>31</v>
      </c>
      <c r="C26">
        <v>27</v>
      </c>
      <c r="D26" t="s">
        <v>155</v>
      </c>
      <c r="E26" s="2">
        <v>45072</v>
      </c>
      <c r="F26" s="2">
        <f t="shared" si="4"/>
        <v>45075</v>
      </c>
      <c r="G26" s="2">
        <v>45078</v>
      </c>
      <c r="H26">
        <f>G26-E26</f>
        <v>6</v>
      </c>
      <c r="I26" s="9">
        <v>14.614000000000001</v>
      </c>
      <c r="J26" s="9">
        <v>13.374000000000001</v>
      </c>
      <c r="K26" s="9">
        <v>19.32</v>
      </c>
      <c r="L26" s="9">
        <f t="shared" si="5"/>
        <v>15.769333333333334</v>
      </c>
      <c r="M26" s="9">
        <f t="shared" si="0"/>
        <v>13.994</v>
      </c>
      <c r="N26" s="9">
        <f t="shared" si="1"/>
        <v>15.006</v>
      </c>
      <c r="O26" s="9">
        <v>7.22</v>
      </c>
      <c r="P26" s="9">
        <v>6.5570000000000004</v>
      </c>
      <c r="Q26" s="9">
        <v>16.873000000000001</v>
      </c>
      <c r="R26" s="9">
        <f t="shared" si="2"/>
        <v>10.216666666666667</v>
      </c>
      <c r="S26" s="9">
        <f t="shared" si="3"/>
        <v>6.8885000000000005</v>
      </c>
      <c r="T26" s="9">
        <f t="shared" si="6"/>
        <v>153.31130000000002</v>
      </c>
    </row>
    <row r="27" spans="1:21" x14ac:dyDescent="0.2">
      <c r="A27" t="s">
        <v>32</v>
      </c>
      <c r="C27">
        <v>34</v>
      </c>
      <c r="D27" t="s">
        <v>155</v>
      </c>
      <c r="E27" s="2">
        <v>45072</v>
      </c>
      <c r="F27" s="2">
        <f t="shared" si="4"/>
        <v>45075</v>
      </c>
      <c r="I27" s="9">
        <v>13.583</v>
      </c>
      <c r="J27" s="9">
        <v>12.738</v>
      </c>
      <c r="K27" s="9">
        <v>15.542999999999999</v>
      </c>
      <c r="L27" s="9">
        <f t="shared" si="5"/>
        <v>13.954666666666666</v>
      </c>
      <c r="M27" s="9">
        <f t="shared" si="0"/>
        <v>13.160499999999999</v>
      </c>
      <c r="N27" s="9">
        <f t="shared" si="1"/>
        <v>15.839500000000001</v>
      </c>
      <c r="O27" s="9">
        <v>19.117000000000001</v>
      </c>
      <c r="P27" s="9">
        <v>17.728999999999999</v>
      </c>
      <c r="Q27" s="9">
        <v>27.605</v>
      </c>
      <c r="R27" s="9">
        <f t="shared" si="2"/>
        <v>21.483666666666668</v>
      </c>
      <c r="S27" s="9">
        <f t="shared" si="3"/>
        <v>18.423000000000002</v>
      </c>
      <c r="T27" s="9">
        <f t="shared" si="6"/>
        <v>340.29053816666669</v>
      </c>
    </row>
    <row r="28" spans="1:21" x14ac:dyDescent="0.2">
      <c r="A28" t="s">
        <v>33</v>
      </c>
      <c r="C28">
        <v>34</v>
      </c>
      <c r="D28" t="s">
        <v>155</v>
      </c>
      <c r="E28" s="2">
        <v>45072</v>
      </c>
      <c r="F28" s="2">
        <f t="shared" si="4"/>
        <v>45075</v>
      </c>
      <c r="I28" s="9">
        <v>16.155000000000001</v>
      </c>
      <c r="J28" s="9">
        <v>15.688000000000001</v>
      </c>
      <c r="K28" s="9">
        <v>18.504999999999999</v>
      </c>
      <c r="L28" s="9">
        <f t="shared" si="5"/>
        <v>16.782666666666668</v>
      </c>
      <c r="M28" s="9">
        <f t="shared" si="0"/>
        <v>15.921500000000002</v>
      </c>
      <c r="N28" s="9">
        <f t="shared" si="1"/>
        <v>13.078499999999998</v>
      </c>
      <c r="O28" s="9">
        <v>6.3390000000000004</v>
      </c>
      <c r="P28" s="9">
        <v>6.2880000000000003</v>
      </c>
      <c r="Q28" s="9">
        <v>11.84</v>
      </c>
      <c r="R28" s="9">
        <f t="shared" si="2"/>
        <v>8.1556666666666668</v>
      </c>
      <c r="S28" s="9">
        <f t="shared" si="3"/>
        <v>6.3135000000000003</v>
      </c>
      <c r="T28" s="9">
        <f t="shared" si="6"/>
        <v>106.66388649999999</v>
      </c>
    </row>
    <row r="29" spans="1:21" x14ac:dyDescent="0.2">
      <c r="A29" t="s">
        <v>34</v>
      </c>
      <c r="C29">
        <v>34</v>
      </c>
      <c r="D29" t="s">
        <v>155</v>
      </c>
      <c r="E29" s="2">
        <v>45072</v>
      </c>
      <c r="F29" s="2">
        <f t="shared" si="4"/>
        <v>45075</v>
      </c>
      <c r="I29" s="9">
        <v>15.763</v>
      </c>
      <c r="J29" s="9">
        <v>14.272</v>
      </c>
      <c r="K29" s="9">
        <v>18.805</v>
      </c>
      <c r="L29" s="9">
        <f t="shared" si="5"/>
        <v>16.28</v>
      </c>
      <c r="M29" s="9">
        <f t="shared" si="0"/>
        <v>15.0175</v>
      </c>
      <c r="N29" s="9">
        <f t="shared" si="1"/>
        <v>13.9825</v>
      </c>
      <c r="O29" s="9">
        <v>8.0719999999999992</v>
      </c>
      <c r="P29" s="9">
        <v>7.0519999999999996</v>
      </c>
      <c r="Q29" s="9">
        <v>14.869</v>
      </c>
      <c r="R29" s="9">
        <f t="shared" si="2"/>
        <v>9.9976666666666656</v>
      </c>
      <c r="S29" s="9">
        <f t="shared" si="3"/>
        <v>7.5619999999999994</v>
      </c>
      <c r="T29" s="9">
        <f t="shared" si="6"/>
        <v>139.79237416666666</v>
      </c>
    </row>
    <row r="30" spans="1:21" x14ac:dyDescent="0.2">
      <c r="A30" t="s">
        <v>35</v>
      </c>
      <c r="C30">
        <v>25</v>
      </c>
      <c r="D30" t="s">
        <v>155</v>
      </c>
      <c r="E30" s="2">
        <v>45072</v>
      </c>
      <c r="F30" s="2">
        <f t="shared" si="4"/>
        <v>45075</v>
      </c>
      <c r="G30" s="2">
        <v>45080</v>
      </c>
      <c r="H30">
        <f t="shared" ref="H30:H75" si="8">G30-E30</f>
        <v>8</v>
      </c>
      <c r="I30" s="9">
        <v>12.62</v>
      </c>
      <c r="J30" s="9">
        <v>12.584</v>
      </c>
      <c r="K30" s="9">
        <v>16.844999999999999</v>
      </c>
      <c r="L30" s="9">
        <f t="shared" si="5"/>
        <v>14.016333333333334</v>
      </c>
      <c r="M30" s="9">
        <f t="shared" si="0"/>
        <v>12.602</v>
      </c>
      <c r="N30" s="9">
        <f t="shared" si="1"/>
        <v>16.398</v>
      </c>
      <c r="O30" s="9">
        <v>8.6280000000000001</v>
      </c>
      <c r="P30" s="9">
        <v>8.8019999999999996</v>
      </c>
      <c r="Q30" s="9">
        <v>16.526</v>
      </c>
      <c r="R30" s="9">
        <f t="shared" si="2"/>
        <v>11.318666666666667</v>
      </c>
      <c r="S30" s="9">
        <f t="shared" si="3"/>
        <v>8.7149999999999999</v>
      </c>
      <c r="T30" s="9">
        <f t="shared" si="6"/>
        <v>185.60349600000001</v>
      </c>
      <c r="U30" t="s">
        <v>316</v>
      </c>
    </row>
    <row r="31" spans="1:21" x14ac:dyDescent="0.2">
      <c r="A31" t="s">
        <v>36</v>
      </c>
      <c r="C31">
        <v>24</v>
      </c>
      <c r="D31" t="s">
        <v>155</v>
      </c>
      <c r="E31" s="2">
        <v>45073</v>
      </c>
      <c r="F31" s="2">
        <v>45075</v>
      </c>
      <c r="I31" s="9">
        <v>12.586</v>
      </c>
      <c r="J31" s="9">
        <v>12.269</v>
      </c>
      <c r="K31" s="9">
        <v>15.087</v>
      </c>
      <c r="L31" s="9">
        <f t="shared" si="5"/>
        <v>13.314</v>
      </c>
      <c r="M31" s="9">
        <f t="shared" si="0"/>
        <v>12.4275</v>
      </c>
      <c r="N31" s="9">
        <f t="shared" si="1"/>
        <v>16.572499999999998</v>
      </c>
      <c r="O31" s="9">
        <v>12.811</v>
      </c>
      <c r="P31" s="9">
        <v>12.78</v>
      </c>
      <c r="Q31" s="9">
        <v>20.61</v>
      </c>
      <c r="R31" s="9">
        <f t="shared" si="2"/>
        <v>15.400333333333334</v>
      </c>
      <c r="S31" s="9">
        <f t="shared" si="3"/>
        <v>12.795500000000001</v>
      </c>
      <c r="T31" s="9">
        <f t="shared" si="6"/>
        <v>255.22202416666664</v>
      </c>
    </row>
    <row r="32" spans="1:21" x14ac:dyDescent="0.2">
      <c r="A32" t="s">
        <v>37</v>
      </c>
      <c r="C32">
        <v>24</v>
      </c>
      <c r="D32" t="s">
        <v>155</v>
      </c>
      <c r="E32" s="2">
        <v>45073</v>
      </c>
      <c r="F32" s="2">
        <v>45075</v>
      </c>
      <c r="G32" s="2">
        <v>45080</v>
      </c>
      <c r="H32">
        <f t="shared" si="8"/>
        <v>7</v>
      </c>
      <c r="U32" t="s">
        <v>448</v>
      </c>
    </row>
    <row r="33" spans="1:21" x14ac:dyDescent="0.2">
      <c r="A33" t="s">
        <v>38</v>
      </c>
      <c r="C33">
        <v>33</v>
      </c>
      <c r="D33" t="s">
        <v>155</v>
      </c>
      <c r="E33" s="2">
        <v>45073</v>
      </c>
      <c r="F33" s="2">
        <f t="shared" si="4"/>
        <v>45076</v>
      </c>
      <c r="I33" s="9">
        <v>18.928999999999998</v>
      </c>
      <c r="J33" s="9">
        <v>17.812000000000001</v>
      </c>
      <c r="K33" s="9">
        <v>19.064</v>
      </c>
      <c r="L33" s="9">
        <f t="shared" si="5"/>
        <v>18.601666666666667</v>
      </c>
      <c r="M33" s="9">
        <f t="shared" si="0"/>
        <v>18.3705</v>
      </c>
      <c r="N33" s="9">
        <f t="shared" si="1"/>
        <v>10.6295</v>
      </c>
      <c r="O33" s="9">
        <v>1.7410000000000001</v>
      </c>
      <c r="P33" s="9">
        <v>1.7150000000000001</v>
      </c>
      <c r="Q33" s="9">
        <v>3.5390000000000001</v>
      </c>
      <c r="R33" s="9">
        <f t="shared" si="2"/>
        <v>2.331666666666667</v>
      </c>
      <c r="S33" s="9">
        <f t="shared" si="3"/>
        <v>1.7280000000000002</v>
      </c>
      <c r="T33" s="9">
        <f t="shared" si="6"/>
        <v>24.784450833333338</v>
      </c>
    </row>
    <row r="34" spans="1:21" x14ac:dyDescent="0.2">
      <c r="A34" t="s">
        <v>39</v>
      </c>
      <c r="C34">
        <v>25</v>
      </c>
      <c r="D34" t="s">
        <v>155</v>
      </c>
      <c r="E34" s="2">
        <v>45073</v>
      </c>
      <c r="F34" s="2">
        <f t="shared" si="4"/>
        <v>45076</v>
      </c>
      <c r="G34" s="2">
        <v>45080</v>
      </c>
      <c r="H34">
        <f t="shared" si="8"/>
        <v>7</v>
      </c>
      <c r="I34" s="9">
        <v>17.405000000000001</v>
      </c>
      <c r="J34" s="9">
        <v>17.34</v>
      </c>
      <c r="K34" s="9">
        <v>16.3</v>
      </c>
      <c r="L34" s="9">
        <f t="shared" si="5"/>
        <v>17.015000000000001</v>
      </c>
      <c r="M34" s="9">
        <f t="shared" si="0"/>
        <v>17.372500000000002</v>
      </c>
      <c r="N34" s="9">
        <f t="shared" si="1"/>
        <v>11.627499999999998</v>
      </c>
      <c r="O34" s="9">
        <v>6.8719999999999999</v>
      </c>
      <c r="P34" s="9">
        <v>7.0140000000000002</v>
      </c>
      <c r="Q34" s="9">
        <v>9.0719999999999992</v>
      </c>
      <c r="R34" s="9">
        <f t="shared" si="2"/>
        <v>7.6526666666666658</v>
      </c>
      <c r="S34" s="9">
        <f t="shared" si="3"/>
        <v>6.9429999999999996</v>
      </c>
      <c r="T34" s="9">
        <f t="shared" si="6"/>
        <v>88.981381666666636</v>
      </c>
      <c r="U34" t="s">
        <v>343</v>
      </c>
    </row>
    <row r="35" spans="1:21" x14ac:dyDescent="0.2">
      <c r="A35" t="s">
        <v>40</v>
      </c>
      <c r="C35">
        <v>25</v>
      </c>
      <c r="D35" t="s">
        <v>155</v>
      </c>
      <c r="E35" s="2">
        <v>45073</v>
      </c>
      <c r="F35" s="2">
        <f t="shared" si="4"/>
        <v>45076</v>
      </c>
      <c r="G35" s="2">
        <v>45080</v>
      </c>
      <c r="H35">
        <f t="shared" si="8"/>
        <v>7</v>
      </c>
      <c r="I35" s="9">
        <v>13.426</v>
      </c>
      <c r="J35" s="9">
        <v>13.372</v>
      </c>
      <c r="K35" s="9">
        <v>15.843</v>
      </c>
      <c r="L35" s="9">
        <f t="shared" si="5"/>
        <v>14.213666666666668</v>
      </c>
      <c r="M35" s="9">
        <f t="shared" si="0"/>
        <v>13.399000000000001</v>
      </c>
      <c r="N35" s="9">
        <f t="shared" si="1"/>
        <v>15.600999999999999</v>
      </c>
      <c r="O35" s="9">
        <v>11.176</v>
      </c>
      <c r="P35" s="9">
        <v>11.224</v>
      </c>
      <c r="Q35" s="9">
        <v>18.097000000000001</v>
      </c>
      <c r="R35" s="9">
        <f t="shared" si="2"/>
        <v>13.499000000000001</v>
      </c>
      <c r="S35" s="9">
        <f t="shared" si="3"/>
        <v>11.2</v>
      </c>
      <c r="T35" s="9">
        <f t="shared" si="6"/>
        <v>210.59789899999998</v>
      </c>
      <c r="U35" t="s">
        <v>428</v>
      </c>
    </row>
    <row r="36" spans="1:21" x14ac:dyDescent="0.2">
      <c r="A36" t="s">
        <v>41</v>
      </c>
      <c r="C36">
        <v>25</v>
      </c>
      <c r="D36" t="s">
        <v>155</v>
      </c>
      <c r="E36" s="2">
        <v>45073</v>
      </c>
      <c r="F36" s="2">
        <f t="shared" si="4"/>
        <v>45076</v>
      </c>
      <c r="I36" s="9">
        <v>18.305</v>
      </c>
      <c r="J36" s="9">
        <v>17.716999999999999</v>
      </c>
      <c r="K36" s="9">
        <v>17.533000000000001</v>
      </c>
      <c r="L36" s="9">
        <f t="shared" si="5"/>
        <v>17.851666666666667</v>
      </c>
      <c r="M36" s="9">
        <f t="shared" si="0"/>
        <v>18.010999999999999</v>
      </c>
      <c r="N36" s="9">
        <f t="shared" si="1"/>
        <v>10.989000000000001</v>
      </c>
      <c r="O36" s="9">
        <v>3.8050000000000002</v>
      </c>
      <c r="P36" s="9">
        <v>4.0739999999999998</v>
      </c>
      <c r="Q36" s="9">
        <v>6.7779999999999996</v>
      </c>
      <c r="R36" s="9">
        <f t="shared" si="2"/>
        <v>4.8856666666666664</v>
      </c>
      <c r="S36" s="9">
        <f t="shared" si="3"/>
        <v>3.9394999999999998</v>
      </c>
      <c r="T36" s="9">
        <f t="shared" si="6"/>
        <v>53.688591000000002</v>
      </c>
    </row>
    <row r="37" spans="1:21" x14ac:dyDescent="0.2">
      <c r="A37" t="s">
        <v>42</v>
      </c>
      <c r="C37">
        <v>25</v>
      </c>
      <c r="D37" t="s">
        <v>155</v>
      </c>
      <c r="E37" s="2">
        <v>45073</v>
      </c>
      <c r="F37" s="2">
        <f t="shared" si="4"/>
        <v>45076</v>
      </c>
      <c r="I37" s="9">
        <v>17.228000000000002</v>
      </c>
      <c r="J37" s="9">
        <v>16.105</v>
      </c>
      <c r="K37" s="9">
        <v>20.629000000000001</v>
      </c>
      <c r="L37" s="9">
        <f t="shared" si="5"/>
        <v>17.987333333333336</v>
      </c>
      <c r="M37" s="9">
        <f t="shared" si="0"/>
        <v>16.666499999999999</v>
      </c>
      <c r="N37" s="9">
        <f t="shared" si="1"/>
        <v>12.333500000000001</v>
      </c>
      <c r="O37" s="9">
        <v>6.57</v>
      </c>
      <c r="P37" s="9">
        <v>5.9429999999999996</v>
      </c>
      <c r="Q37" s="9">
        <v>14.83</v>
      </c>
      <c r="R37" s="9">
        <f t="shared" si="2"/>
        <v>9.1143333333333327</v>
      </c>
      <c r="S37" s="9">
        <f t="shared" si="3"/>
        <v>6.2565</v>
      </c>
      <c r="T37" s="9">
        <f t="shared" si="6"/>
        <v>112.41163016666667</v>
      </c>
      <c r="U37" t="s">
        <v>429</v>
      </c>
    </row>
    <row r="38" spans="1:21" x14ac:dyDescent="0.2">
      <c r="A38" t="s">
        <v>43</v>
      </c>
      <c r="C38">
        <v>34</v>
      </c>
      <c r="D38" t="s">
        <v>155</v>
      </c>
      <c r="E38" s="2">
        <v>45073</v>
      </c>
      <c r="F38" s="2">
        <f t="shared" si="4"/>
        <v>45076</v>
      </c>
      <c r="G38" s="2">
        <v>45080</v>
      </c>
      <c r="H38">
        <f t="shared" si="8"/>
        <v>7</v>
      </c>
      <c r="I38" s="9">
        <v>13.72</v>
      </c>
      <c r="J38" s="9">
        <v>13.62</v>
      </c>
      <c r="K38" s="9">
        <v>15.945</v>
      </c>
      <c r="L38" s="9">
        <f t="shared" si="5"/>
        <v>14.428333333333333</v>
      </c>
      <c r="M38" s="9">
        <f t="shared" si="0"/>
        <v>13.67</v>
      </c>
      <c r="N38" s="9">
        <f t="shared" si="1"/>
        <v>15.33</v>
      </c>
      <c r="O38" s="9">
        <v>10.875999999999999</v>
      </c>
      <c r="P38" s="9">
        <v>10.821999999999999</v>
      </c>
      <c r="Q38" s="9">
        <v>16.93</v>
      </c>
      <c r="R38" s="9">
        <f t="shared" si="2"/>
        <v>12.875999999999999</v>
      </c>
      <c r="S38" s="9">
        <f t="shared" si="3"/>
        <v>10.849</v>
      </c>
      <c r="T38" s="9">
        <f t="shared" si="6"/>
        <v>197.38907999999998</v>
      </c>
      <c r="U38" t="s">
        <v>316</v>
      </c>
    </row>
    <row r="39" spans="1:21" x14ac:dyDescent="0.2">
      <c r="A39" t="s">
        <v>44</v>
      </c>
      <c r="C39">
        <v>34</v>
      </c>
      <c r="D39" t="s">
        <v>155</v>
      </c>
      <c r="E39" s="2">
        <v>45073</v>
      </c>
      <c r="F39" s="2">
        <f t="shared" si="4"/>
        <v>45076</v>
      </c>
      <c r="G39" s="2">
        <v>45081</v>
      </c>
      <c r="H39">
        <f t="shared" si="8"/>
        <v>8</v>
      </c>
      <c r="I39" s="9">
        <v>17.864000000000001</v>
      </c>
      <c r="J39" s="9">
        <v>17.5</v>
      </c>
      <c r="K39" s="9">
        <v>17.742999999999999</v>
      </c>
      <c r="L39" s="9">
        <f t="shared" si="5"/>
        <v>17.702333333333332</v>
      </c>
      <c r="M39" s="9">
        <f t="shared" si="0"/>
        <v>17.682000000000002</v>
      </c>
      <c r="N39" s="9">
        <f t="shared" si="1"/>
        <v>11.317999999999998</v>
      </c>
      <c r="O39" s="9">
        <v>5.4870000000000001</v>
      </c>
      <c r="P39" s="9">
        <v>5.2960000000000003</v>
      </c>
      <c r="Q39" s="9">
        <v>8.3469999999999995</v>
      </c>
      <c r="R39" s="9">
        <f t="shared" si="2"/>
        <v>6.3766666666666678</v>
      </c>
      <c r="S39" s="9">
        <f t="shared" si="3"/>
        <v>5.3915000000000006</v>
      </c>
      <c r="T39" s="9">
        <f t="shared" si="6"/>
        <v>72.171113333333338</v>
      </c>
    </row>
    <row r="40" spans="1:21" x14ac:dyDescent="0.2">
      <c r="A40" t="s">
        <v>45</v>
      </c>
      <c r="D40" t="s">
        <v>155</v>
      </c>
      <c r="E40" s="2"/>
      <c r="F40" s="2"/>
      <c r="G40" s="2"/>
      <c r="I40" s="9">
        <v>14.192</v>
      </c>
      <c r="J40" s="9">
        <v>13.747</v>
      </c>
      <c r="K40" s="9">
        <v>16.565999999999999</v>
      </c>
      <c r="L40" s="9">
        <f>AVERAGE(I40:K40)</f>
        <v>14.834999999999999</v>
      </c>
      <c r="M40" s="9">
        <f t="shared" si="0"/>
        <v>13.9695</v>
      </c>
      <c r="N40" s="9">
        <f t="shared" si="1"/>
        <v>15.0305</v>
      </c>
      <c r="O40" s="9">
        <v>7.6479999999999997</v>
      </c>
      <c r="P40" s="9">
        <v>7.6180000000000003</v>
      </c>
      <c r="Q40" s="9">
        <v>12.864000000000001</v>
      </c>
      <c r="R40" s="9">
        <f>AVERAGE(O40:Q40)</f>
        <v>9.3766666666666669</v>
      </c>
      <c r="S40" s="9">
        <f t="shared" si="3"/>
        <v>7.633</v>
      </c>
      <c r="T40" s="9">
        <f t="shared" si="6"/>
        <v>140.93598833333334</v>
      </c>
    </row>
    <row r="41" spans="1:21" x14ac:dyDescent="0.2">
      <c r="A41" t="s">
        <v>46</v>
      </c>
      <c r="C41">
        <v>34</v>
      </c>
      <c r="D41" t="s">
        <v>155</v>
      </c>
      <c r="E41" s="2">
        <v>45073</v>
      </c>
      <c r="F41" s="2">
        <f t="shared" si="4"/>
        <v>45076</v>
      </c>
      <c r="I41" s="9">
        <v>17.347000000000001</v>
      </c>
      <c r="J41" s="9">
        <v>17.018999999999998</v>
      </c>
      <c r="K41" s="9">
        <v>17.175999999999998</v>
      </c>
      <c r="L41" s="9">
        <f t="shared" si="5"/>
        <v>17.180666666666667</v>
      </c>
      <c r="M41" s="9">
        <f t="shared" si="0"/>
        <v>17.183</v>
      </c>
      <c r="N41" s="9">
        <f t="shared" si="1"/>
        <v>11.817</v>
      </c>
      <c r="O41" s="9">
        <v>5.2450000000000001</v>
      </c>
      <c r="P41" s="9">
        <v>5.39</v>
      </c>
      <c r="Q41" s="9">
        <v>8.2210000000000001</v>
      </c>
      <c r="R41" s="9">
        <f t="shared" si="2"/>
        <v>6.2853333333333339</v>
      </c>
      <c r="S41" s="9">
        <f t="shared" si="3"/>
        <v>5.3174999999999999</v>
      </c>
      <c r="T41" s="9">
        <f t="shared" si="6"/>
        <v>74.273784000000006</v>
      </c>
      <c r="U41" t="s">
        <v>429</v>
      </c>
    </row>
    <row r="42" spans="1:21" x14ac:dyDescent="0.2">
      <c r="A42" t="s">
        <v>47</v>
      </c>
      <c r="C42">
        <v>34</v>
      </c>
      <c r="D42" t="s">
        <v>155</v>
      </c>
      <c r="E42" s="2">
        <v>45073</v>
      </c>
      <c r="F42" s="2">
        <f t="shared" si="4"/>
        <v>45076</v>
      </c>
      <c r="G42" s="2">
        <v>45079</v>
      </c>
      <c r="H42">
        <f t="shared" si="8"/>
        <v>6</v>
      </c>
      <c r="I42" s="9">
        <v>15.398</v>
      </c>
      <c r="J42" s="9">
        <v>15.215999999999999</v>
      </c>
      <c r="K42" s="9">
        <v>15.398</v>
      </c>
      <c r="L42" s="9">
        <f t="shared" si="5"/>
        <v>15.337333333333333</v>
      </c>
      <c r="M42" s="9">
        <f t="shared" si="0"/>
        <v>15.306999999999999</v>
      </c>
      <c r="N42" s="9">
        <f t="shared" si="1"/>
        <v>13.693000000000001</v>
      </c>
      <c r="O42" s="9">
        <v>5.8129999999999997</v>
      </c>
      <c r="P42" s="9">
        <v>5.7160000000000002</v>
      </c>
      <c r="Q42" s="9">
        <v>7.7460000000000004</v>
      </c>
      <c r="R42" s="9">
        <f t="shared" si="2"/>
        <v>6.4249999999999998</v>
      </c>
      <c r="S42" s="9">
        <f t="shared" si="3"/>
        <v>5.7645</v>
      </c>
      <c r="T42" s="9">
        <f t="shared" si="6"/>
        <v>87.977525</v>
      </c>
    </row>
    <row r="43" spans="1:21" x14ac:dyDescent="0.2">
      <c r="A43" t="s">
        <v>48</v>
      </c>
      <c r="C43">
        <v>34</v>
      </c>
      <c r="D43" t="s">
        <v>155</v>
      </c>
      <c r="E43" s="2">
        <v>45073</v>
      </c>
      <c r="F43" s="2">
        <f t="shared" si="4"/>
        <v>45076</v>
      </c>
      <c r="G43" s="3">
        <v>45080</v>
      </c>
      <c r="H43">
        <f t="shared" si="8"/>
        <v>7</v>
      </c>
      <c r="I43" s="9">
        <v>15.11</v>
      </c>
      <c r="J43" s="9">
        <v>14.614000000000001</v>
      </c>
      <c r="K43" s="9">
        <v>19.161000000000001</v>
      </c>
      <c r="L43" s="9">
        <f t="shared" si="5"/>
        <v>16.295000000000002</v>
      </c>
      <c r="M43" s="9">
        <f t="shared" si="0"/>
        <v>14.862</v>
      </c>
      <c r="N43" s="9">
        <f t="shared" si="1"/>
        <v>14.138</v>
      </c>
      <c r="O43" s="9">
        <v>7.5359999999999996</v>
      </c>
      <c r="P43" s="9">
        <v>7.1769999999999996</v>
      </c>
      <c r="Q43" s="9">
        <v>15.516</v>
      </c>
      <c r="R43" s="9">
        <f t="shared" si="2"/>
        <v>10.076333333333332</v>
      </c>
      <c r="S43" s="9">
        <f t="shared" si="3"/>
        <v>7.3564999999999996</v>
      </c>
      <c r="T43" s="9">
        <f t="shared" si="6"/>
        <v>142.45920066666665</v>
      </c>
      <c r="U43" s="5" t="s">
        <v>316</v>
      </c>
    </row>
    <row r="44" spans="1:21" x14ac:dyDescent="0.2">
      <c r="A44" t="s">
        <v>49</v>
      </c>
      <c r="C44">
        <v>34</v>
      </c>
      <c r="D44" t="s">
        <v>155</v>
      </c>
      <c r="E44" s="2">
        <v>45073</v>
      </c>
      <c r="F44" s="2">
        <f t="shared" si="4"/>
        <v>45076</v>
      </c>
      <c r="G44" s="3">
        <v>45080</v>
      </c>
      <c r="H44">
        <f t="shared" si="8"/>
        <v>7</v>
      </c>
      <c r="I44" s="9">
        <v>14.68</v>
      </c>
      <c r="J44" s="9">
        <v>14.614000000000001</v>
      </c>
      <c r="K44" s="9">
        <v>14.645</v>
      </c>
      <c r="L44" s="9">
        <f t="shared" si="5"/>
        <v>14.646333333333333</v>
      </c>
      <c r="M44" s="9">
        <f t="shared" si="0"/>
        <v>14.647</v>
      </c>
      <c r="N44" s="9">
        <f t="shared" si="1"/>
        <v>14.353</v>
      </c>
      <c r="O44" s="9">
        <v>8.7189999999999994</v>
      </c>
      <c r="P44" s="9">
        <v>8.7539999999999996</v>
      </c>
      <c r="Q44" s="9">
        <v>11.284000000000001</v>
      </c>
      <c r="R44" s="9">
        <f t="shared" si="2"/>
        <v>9.5856666666666666</v>
      </c>
      <c r="S44" s="9">
        <f t="shared" si="3"/>
        <v>8.7364999999999995</v>
      </c>
      <c r="T44" s="9">
        <f t="shared" si="6"/>
        <v>137.58307366666665</v>
      </c>
      <c r="U44" t="s">
        <v>316</v>
      </c>
    </row>
    <row r="45" spans="1:21" x14ac:dyDescent="0.2">
      <c r="A45" t="s">
        <v>50</v>
      </c>
      <c r="C45">
        <v>24</v>
      </c>
      <c r="D45" t="s">
        <v>155</v>
      </c>
      <c r="E45" s="2">
        <v>45073</v>
      </c>
      <c r="F45" s="2">
        <f t="shared" si="4"/>
        <v>45076</v>
      </c>
      <c r="G45" s="3">
        <v>45080</v>
      </c>
      <c r="H45">
        <f t="shared" si="8"/>
        <v>7</v>
      </c>
      <c r="I45" s="9">
        <v>14.804</v>
      </c>
      <c r="J45" s="9">
        <v>14.365</v>
      </c>
      <c r="K45" s="9">
        <v>19.594000000000001</v>
      </c>
      <c r="L45" s="9">
        <f t="shared" si="5"/>
        <v>16.254333333333335</v>
      </c>
      <c r="M45" s="9">
        <f t="shared" si="0"/>
        <v>14.5845</v>
      </c>
      <c r="N45" s="9">
        <f t="shared" si="1"/>
        <v>14.4155</v>
      </c>
      <c r="O45" s="9">
        <v>6.8780000000000001</v>
      </c>
      <c r="P45" s="9">
        <v>6.9720000000000004</v>
      </c>
      <c r="Q45" s="9">
        <v>18.292000000000002</v>
      </c>
      <c r="R45" s="9">
        <f t="shared" si="2"/>
        <v>10.714</v>
      </c>
      <c r="S45" s="9">
        <f t="shared" si="3"/>
        <v>6.9250000000000007</v>
      </c>
      <c r="T45" s="9">
        <f t="shared" si="6"/>
        <v>154.447667</v>
      </c>
      <c r="U45" s="5" t="s">
        <v>316</v>
      </c>
    </row>
    <row r="46" spans="1:21" x14ac:dyDescent="0.2">
      <c r="A46" t="s">
        <v>51</v>
      </c>
      <c r="C46">
        <v>25</v>
      </c>
      <c r="D46" t="s">
        <v>155</v>
      </c>
      <c r="E46" s="2">
        <v>45073</v>
      </c>
      <c r="F46" s="2">
        <f t="shared" si="4"/>
        <v>45076</v>
      </c>
      <c r="I46" s="9">
        <v>14.635</v>
      </c>
      <c r="J46" s="9">
        <v>13.407</v>
      </c>
      <c r="K46" s="9">
        <v>18.803000000000001</v>
      </c>
      <c r="L46" s="9">
        <f t="shared" si="5"/>
        <v>15.615</v>
      </c>
      <c r="M46" s="9">
        <f t="shared" si="0"/>
        <v>14.021000000000001</v>
      </c>
      <c r="N46" s="9">
        <f t="shared" si="1"/>
        <v>14.978999999999999</v>
      </c>
      <c r="O46" s="9">
        <v>10.199999999999999</v>
      </c>
      <c r="P46" s="9">
        <v>9.3160000000000007</v>
      </c>
      <c r="Q46" s="9">
        <v>23.853999999999999</v>
      </c>
      <c r="R46" s="9">
        <f t="shared" si="2"/>
        <v>14.456666666666665</v>
      </c>
      <c r="S46" s="9">
        <f t="shared" si="3"/>
        <v>9.7579999999999991</v>
      </c>
      <c r="T46" s="9">
        <f t="shared" si="6"/>
        <v>216.54640999999998</v>
      </c>
    </row>
    <row r="47" spans="1:21" x14ac:dyDescent="0.2">
      <c r="A47" t="s">
        <v>52</v>
      </c>
      <c r="C47">
        <v>25</v>
      </c>
      <c r="D47" t="s">
        <v>155</v>
      </c>
      <c r="E47" s="2">
        <v>45073</v>
      </c>
      <c r="F47" s="2">
        <f t="shared" si="4"/>
        <v>45076</v>
      </c>
      <c r="I47" s="9">
        <v>17.3111</v>
      </c>
      <c r="J47" s="9">
        <v>16.79</v>
      </c>
      <c r="K47" s="9">
        <v>21.751999999999999</v>
      </c>
      <c r="L47" s="9">
        <f t="shared" si="5"/>
        <v>18.617699999999999</v>
      </c>
      <c r="M47" s="9">
        <f t="shared" si="0"/>
        <v>17.050550000000001</v>
      </c>
      <c r="N47" s="9">
        <f t="shared" si="1"/>
        <v>11.949449999999999</v>
      </c>
      <c r="O47" s="9">
        <v>4.2560000000000002</v>
      </c>
      <c r="P47" s="9">
        <v>4.1210000000000004</v>
      </c>
      <c r="Q47" s="9">
        <v>13.548</v>
      </c>
      <c r="R47" s="9">
        <f t="shared" si="2"/>
        <v>7.3083333333333336</v>
      </c>
      <c r="S47" s="9">
        <f t="shared" si="3"/>
        <v>4.1885000000000003</v>
      </c>
      <c r="T47" s="9">
        <f t="shared" si="6"/>
        <v>87.330563749999996</v>
      </c>
    </row>
    <row r="48" spans="1:21" x14ac:dyDescent="0.2">
      <c r="A48" t="s">
        <v>53</v>
      </c>
      <c r="C48">
        <v>34</v>
      </c>
      <c r="D48" t="s">
        <v>155</v>
      </c>
      <c r="E48" s="2">
        <v>45073</v>
      </c>
      <c r="F48" s="2">
        <f t="shared" si="4"/>
        <v>45076</v>
      </c>
      <c r="I48" s="9">
        <v>16.475999999999999</v>
      </c>
      <c r="J48" s="9">
        <v>16.218</v>
      </c>
      <c r="K48" s="9">
        <v>17.219000000000001</v>
      </c>
      <c r="L48" s="9">
        <f t="shared" si="5"/>
        <v>16.637666666666668</v>
      </c>
      <c r="M48" s="9">
        <f t="shared" si="0"/>
        <v>16.347000000000001</v>
      </c>
      <c r="N48" s="9">
        <f t="shared" si="1"/>
        <v>12.652999999999999</v>
      </c>
      <c r="O48" s="9">
        <v>6.5</v>
      </c>
      <c r="P48" s="9">
        <v>6.4790000000000001</v>
      </c>
      <c r="Q48" s="9">
        <v>9.9640000000000004</v>
      </c>
      <c r="R48" s="9">
        <f t="shared" si="2"/>
        <v>7.6476666666666659</v>
      </c>
      <c r="S48" s="9">
        <f t="shared" si="3"/>
        <v>6.4894999999999996</v>
      </c>
      <c r="T48" s="9">
        <f t="shared" si="6"/>
        <v>96.765926333333312</v>
      </c>
    </row>
    <row r="49" spans="1:21" x14ac:dyDescent="0.2">
      <c r="A49" t="s">
        <v>54</v>
      </c>
      <c r="C49">
        <v>34</v>
      </c>
      <c r="D49" t="s">
        <v>155</v>
      </c>
      <c r="E49" s="2">
        <v>45073</v>
      </c>
      <c r="F49" s="2">
        <f t="shared" si="4"/>
        <v>45076</v>
      </c>
      <c r="I49" s="9">
        <v>15.428000000000001</v>
      </c>
      <c r="J49" s="9">
        <v>15.145</v>
      </c>
      <c r="K49" s="9">
        <v>16.75</v>
      </c>
      <c r="L49" s="9">
        <f t="shared" si="5"/>
        <v>15.774333333333333</v>
      </c>
      <c r="M49" s="9">
        <f t="shared" si="0"/>
        <v>15.2865</v>
      </c>
      <c r="N49" s="9">
        <f t="shared" si="1"/>
        <v>13.7135</v>
      </c>
      <c r="O49" s="9">
        <v>7.9009999999999998</v>
      </c>
      <c r="P49" s="9">
        <v>7.9249999999999998</v>
      </c>
      <c r="Q49" s="9">
        <v>12.504</v>
      </c>
      <c r="R49" s="9">
        <f t="shared" si="2"/>
        <v>9.4433333333333334</v>
      </c>
      <c r="S49" s="9">
        <f t="shared" si="3"/>
        <v>7.9130000000000003</v>
      </c>
      <c r="T49" s="9">
        <f t="shared" si="6"/>
        <v>129.50115166666666</v>
      </c>
    </row>
    <row r="50" spans="1:21" x14ac:dyDescent="0.2">
      <c r="A50" t="s">
        <v>55</v>
      </c>
      <c r="C50">
        <v>34</v>
      </c>
      <c r="D50" t="s">
        <v>155</v>
      </c>
      <c r="E50" s="2">
        <v>45073</v>
      </c>
      <c r="F50" s="2">
        <f t="shared" si="4"/>
        <v>45076</v>
      </c>
      <c r="I50" s="9">
        <v>15.269</v>
      </c>
      <c r="J50" s="9">
        <v>15.068</v>
      </c>
      <c r="K50" s="9">
        <v>15.858000000000001</v>
      </c>
      <c r="L50" s="9">
        <f t="shared" si="5"/>
        <v>15.398333333333333</v>
      </c>
      <c r="M50" s="9">
        <f t="shared" si="0"/>
        <v>15.1685</v>
      </c>
      <c r="N50" s="9">
        <f t="shared" si="1"/>
        <v>13.8315</v>
      </c>
      <c r="O50" s="9">
        <v>6.8380000000000001</v>
      </c>
      <c r="P50" s="9">
        <v>6.8159999999999998</v>
      </c>
      <c r="Q50" s="9">
        <v>9.8829999999999991</v>
      </c>
      <c r="R50" s="9">
        <f t="shared" si="2"/>
        <v>7.8456666666666663</v>
      </c>
      <c r="S50" s="9">
        <f t="shared" si="3"/>
        <v>6.827</v>
      </c>
      <c r="T50" s="9">
        <f t="shared" si="6"/>
        <v>108.51733849999999</v>
      </c>
    </row>
    <row r="51" spans="1:21" x14ac:dyDescent="0.2">
      <c r="A51" t="s">
        <v>56</v>
      </c>
      <c r="C51">
        <v>34</v>
      </c>
      <c r="D51" t="s">
        <v>155</v>
      </c>
      <c r="E51" s="2">
        <v>45073</v>
      </c>
      <c r="F51" s="2">
        <f t="shared" si="4"/>
        <v>45076</v>
      </c>
      <c r="G51" s="2">
        <v>45081</v>
      </c>
      <c r="H51">
        <f t="shared" si="8"/>
        <v>8</v>
      </c>
      <c r="I51" s="9">
        <v>18.643999999999998</v>
      </c>
      <c r="J51" s="9">
        <v>18.030999999999999</v>
      </c>
      <c r="K51" s="9">
        <v>18.795000000000002</v>
      </c>
      <c r="L51" s="9">
        <f t="shared" si="5"/>
        <v>18.489999999999998</v>
      </c>
      <c r="M51" s="9">
        <f t="shared" si="0"/>
        <v>18.337499999999999</v>
      </c>
      <c r="N51" s="9">
        <f t="shared" si="1"/>
        <v>10.662500000000001</v>
      </c>
      <c r="O51" s="9">
        <v>5.1820000000000004</v>
      </c>
      <c r="P51" s="9">
        <v>5.25</v>
      </c>
      <c r="Q51" s="9">
        <v>8.5860000000000003</v>
      </c>
      <c r="R51" s="9">
        <f t="shared" si="2"/>
        <v>6.3393333333333333</v>
      </c>
      <c r="S51" s="9">
        <f t="shared" si="3"/>
        <v>5.2160000000000002</v>
      </c>
      <c r="T51" s="9">
        <f t="shared" si="6"/>
        <v>67.593141666666682</v>
      </c>
      <c r="U51" t="s">
        <v>345</v>
      </c>
    </row>
    <row r="52" spans="1:21" x14ac:dyDescent="0.2">
      <c r="A52" t="s">
        <v>57</v>
      </c>
      <c r="C52">
        <v>33</v>
      </c>
      <c r="D52" t="s">
        <v>155</v>
      </c>
      <c r="E52" s="2">
        <v>45074</v>
      </c>
      <c r="F52" s="2">
        <f t="shared" si="4"/>
        <v>45077</v>
      </c>
      <c r="I52" s="9">
        <v>15.832000000000001</v>
      </c>
      <c r="J52" s="9">
        <v>15.381</v>
      </c>
      <c r="K52" s="9">
        <v>17.143000000000001</v>
      </c>
      <c r="L52" s="9">
        <f t="shared" si="5"/>
        <v>16.118666666666666</v>
      </c>
      <c r="M52" s="9">
        <f t="shared" si="0"/>
        <v>15.6065</v>
      </c>
      <c r="N52" s="9">
        <f t="shared" si="1"/>
        <v>13.3935</v>
      </c>
      <c r="O52" s="9">
        <v>5.4779999999999998</v>
      </c>
      <c r="P52" s="9">
        <v>5.3419999999999996</v>
      </c>
      <c r="Q52" s="9">
        <v>9.0630000000000006</v>
      </c>
      <c r="R52" s="9">
        <f t="shared" si="2"/>
        <v>6.6276666666666673</v>
      </c>
      <c r="S52" s="9">
        <f t="shared" si="3"/>
        <v>5.41</v>
      </c>
      <c r="T52" s="9">
        <f t="shared" si="6"/>
        <v>88.767653500000009</v>
      </c>
    </row>
    <row r="53" spans="1:21" x14ac:dyDescent="0.2">
      <c r="A53" t="s">
        <v>58</v>
      </c>
      <c r="C53">
        <v>34</v>
      </c>
      <c r="D53" t="s">
        <v>155</v>
      </c>
      <c r="E53" s="2">
        <v>45074</v>
      </c>
      <c r="F53" s="2">
        <f t="shared" si="4"/>
        <v>45077</v>
      </c>
      <c r="I53" s="9">
        <v>13.961</v>
      </c>
      <c r="J53" s="9">
        <v>13.672000000000001</v>
      </c>
      <c r="K53" s="9">
        <v>15.598000000000001</v>
      </c>
      <c r="L53" s="9">
        <f t="shared" si="5"/>
        <v>14.410333333333334</v>
      </c>
      <c r="M53" s="9">
        <f t="shared" si="0"/>
        <v>13.816500000000001</v>
      </c>
      <c r="N53" s="9">
        <f t="shared" si="1"/>
        <v>15.183499999999999</v>
      </c>
      <c r="O53" s="9">
        <v>7.8789999999999996</v>
      </c>
      <c r="P53" s="9">
        <v>7.9039999999999999</v>
      </c>
      <c r="Q53" s="9">
        <v>12.36</v>
      </c>
      <c r="R53" s="9">
        <f t="shared" si="2"/>
        <v>9.3810000000000002</v>
      </c>
      <c r="S53" s="9">
        <f t="shared" si="3"/>
        <v>7.8914999999999997</v>
      </c>
      <c r="T53" s="9">
        <f t="shared" si="6"/>
        <v>142.43641349999999</v>
      </c>
    </row>
    <row r="54" spans="1:21" x14ac:dyDescent="0.2">
      <c r="A54" t="s">
        <v>59</v>
      </c>
      <c r="C54">
        <v>37</v>
      </c>
      <c r="D54" t="s">
        <v>155</v>
      </c>
      <c r="E54" s="2">
        <v>45074</v>
      </c>
      <c r="F54" s="2">
        <f t="shared" si="4"/>
        <v>45077</v>
      </c>
      <c r="I54" s="9">
        <v>15.634</v>
      </c>
      <c r="J54" s="9">
        <v>15.266</v>
      </c>
      <c r="K54" s="9">
        <v>16.331</v>
      </c>
      <c r="L54" s="9">
        <f t="shared" si="5"/>
        <v>15.743666666666664</v>
      </c>
      <c r="M54" s="9">
        <f t="shared" si="0"/>
        <v>15.45</v>
      </c>
      <c r="N54" s="9">
        <f t="shared" si="1"/>
        <v>13.55</v>
      </c>
      <c r="O54" s="9">
        <v>6.0389999999999997</v>
      </c>
      <c r="P54" s="9">
        <v>6.0709999999999997</v>
      </c>
      <c r="Q54" s="9">
        <v>9.2430000000000003</v>
      </c>
      <c r="R54" s="9">
        <f t="shared" si="2"/>
        <v>7.1176666666666675</v>
      </c>
      <c r="S54" s="9">
        <f t="shared" si="3"/>
        <v>6.0549999999999997</v>
      </c>
      <c r="T54" s="9">
        <f t="shared" si="6"/>
        <v>96.444383333333349</v>
      </c>
    </row>
    <row r="55" spans="1:21" x14ac:dyDescent="0.2">
      <c r="A55" t="s">
        <v>60</v>
      </c>
      <c r="C55">
        <v>33</v>
      </c>
      <c r="D55" t="s">
        <v>155</v>
      </c>
      <c r="E55" s="2">
        <v>45074</v>
      </c>
      <c r="F55" s="2">
        <f t="shared" si="4"/>
        <v>45077</v>
      </c>
      <c r="G55" s="2">
        <v>45081</v>
      </c>
      <c r="H55">
        <f t="shared" si="8"/>
        <v>7</v>
      </c>
      <c r="I55" s="9">
        <v>15.304</v>
      </c>
      <c r="J55" s="9">
        <v>14.696</v>
      </c>
      <c r="K55" s="9">
        <v>16.722000000000001</v>
      </c>
      <c r="L55" s="9">
        <f t="shared" si="5"/>
        <v>15.574</v>
      </c>
      <c r="M55" s="9">
        <f t="shared" si="0"/>
        <v>15</v>
      </c>
      <c r="N55" s="9">
        <f t="shared" si="1"/>
        <v>14</v>
      </c>
      <c r="O55" s="9">
        <v>6.0359999999999996</v>
      </c>
      <c r="P55" s="9">
        <v>5.766</v>
      </c>
      <c r="Q55" s="9">
        <v>9.4260000000000002</v>
      </c>
      <c r="R55" s="9">
        <f t="shared" si="2"/>
        <v>7.0760000000000005</v>
      </c>
      <c r="S55" s="9">
        <f t="shared" si="3"/>
        <v>5.9009999999999998</v>
      </c>
      <c r="T55" s="9">
        <f t="shared" si="6"/>
        <v>99.064000000000007</v>
      </c>
      <c r="U55" t="s">
        <v>317</v>
      </c>
    </row>
    <row r="56" spans="1:21" x14ac:dyDescent="0.2">
      <c r="A56" t="s">
        <v>61</v>
      </c>
      <c r="C56">
        <v>33</v>
      </c>
      <c r="D56" t="s">
        <v>155</v>
      </c>
      <c r="E56" s="2">
        <v>45075</v>
      </c>
      <c r="F56" s="2">
        <f t="shared" si="4"/>
        <v>45078</v>
      </c>
      <c r="G56" s="2">
        <v>45082</v>
      </c>
      <c r="H56">
        <f t="shared" si="8"/>
        <v>7</v>
      </c>
      <c r="I56" s="9">
        <v>14.31</v>
      </c>
      <c r="J56" s="9">
        <v>14.077999999999999</v>
      </c>
      <c r="K56" s="9">
        <v>15.548999999999999</v>
      </c>
      <c r="L56" s="9">
        <f t="shared" si="5"/>
        <v>14.645666666666665</v>
      </c>
      <c r="M56" s="9">
        <f t="shared" si="0"/>
        <v>14.193999999999999</v>
      </c>
      <c r="N56" s="9">
        <f t="shared" si="1"/>
        <v>14.806000000000001</v>
      </c>
      <c r="O56" s="9">
        <v>9.8390000000000004</v>
      </c>
      <c r="P56" s="9">
        <v>10.125999999999999</v>
      </c>
      <c r="Q56" s="9">
        <v>15.113</v>
      </c>
      <c r="R56" s="9">
        <f t="shared" si="2"/>
        <v>11.692666666666668</v>
      </c>
      <c r="S56" s="9">
        <f t="shared" si="3"/>
        <v>9.9824999999999999</v>
      </c>
      <c r="T56" s="9">
        <f t="shared" si="6"/>
        <v>173.1216226666667</v>
      </c>
      <c r="U56" s="5" t="s">
        <v>428</v>
      </c>
    </row>
    <row r="57" spans="1:21" x14ac:dyDescent="0.2">
      <c r="A57" t="s">
        <v>62</v>
      </c>
      <c r="C57">
        <v>24</v>
      </c>
      <c r="D57" t="s">
        <v>155</v>
      </c>
      <c r="E57" s="2">
        <v>45075</v>
      </c>
      <c r="F57" s="2">
        <f t="shared" si="4"/>
        <v>45078</v>
      </c>
      <c r="I57" s="9">
        <v>16.844000000000001</v>
      </c>
      <c r="J57" s="9">
        <v>15.941000000000001</v>
      </c>
      <c r="K57" s="9">
        <v>21.036999999999999</v>
      </c>
      <c r="L57" s="9">
        <f t="shared" si="5"/>
        <v>17.940666666666669</v>
      </c>
      <c r="M57" s="9">
        <f t="shared" si="0"/>
        <v>16.392500000000002</v>
      </c>
      <c r="N57" s="9">
        <f t="shared" si="1"/>
        <v>12.607499999999998</v>
      </c>
      <c r="O57" s="9">
        <v>6.0339999999999998</v>
      </c>
      <c r="P57" s="9">
        <v>5.6379999999999999</v>
      </c>
      <c r="Q57" s="9">
        <v>16.285</v>
      </c>
      <c r="R57" s="9">
        <f t="shared" si="2"/>
        <v>9.3190000000000008</v>
      </c>
      <c r="S57" s="9">
        <f t="shared" si="3"/>
        <v>5.8360000000000003</v>
      </c>
      <c r="T57" s="9">
        <f t="shared" si="6"/>
        <v>117.48929249999999</v>
      </c>
    </row>
    <row r="58" spans="1:21" x14ac:dyDescent="0.2">
      <c r="A58" t="s">
        <v>63</v>
      </c>
      <c r="C58">
        <v>33</v>
      </c>
      <c r="D58" t="s">
        <v>155</v>
      </c>
      <c r="E58" s="2">
        <v>45076</v>
      </c>
      <c r="F58" s="2">
        <f t="shared" si="4"/>
        <v>45079</v>
      </c>
      <c r="G58" s="2">
        <v>45082</v>
      </c>
      <c r="H58">
        <f t="shared" si="8"/>
        <v>6</v>
      </c>
      <c r="I58" s="9">
        <v>15.573</v>
      </c>
      <c r="J58" s="9">
        <v>15.351000000000001</v>
      </c>
      <c r="K58" s="9">
        <v>18.135000000000002</v>
      </c>
      <c r="L58" s="9">
        <f t="shared" si="5"/>
        <v>16.352999999999998</v>
      </c>
      <c r="M58" s="9">
        <f t="shared" si="0"/>
        <v>15.462</v>
      </c>
      <c r="N58" s="9">
        <f t="shared" si="1"/>
        <v>13.538</v>
      </c>
      <c r="O58" s="9">
        <v>5.6420000000000003</v>
      </c>
      <c r="P58" s="9">
        <v>5.6189999999999998</v>
      </c>
      <c r="Q58" s="9">
        <v>10.545999999999999</v>
      </c>
      <c r="R58" s="9">
        <f t="shared" si="2"/>
        <v>7.2689999999999992</v>
      </c>
      <c r="S58" s="9">
        <f t="shared" si="3"/>
        <v>5.6304999999999996</v>
      </c>
      <c r="T58" s="9">
        <f t="shared" si="6"/>
        <v>98.407721999999993</v>
      </c>
      <c r="U58" s="5" t="s">
        <v>428</v>
      </c>
    </row>
    <row r="59" spans="1:21" x14ac:dyDescent="0.2">
      <c r="A59" t="s">
        <v>64</v>
      </c>
      <c r="C59">
        <v>24</v>
      </c>
      <c r="D59" t="s">
        <v>155</v>
      </c>
      <c r="E59" s="2">
        <v>45076</v>
      </c>
      <c r="F59" s="2">
        <f t="shared" si="4"/>
        <v>45079</v>
      </c>
      <c r="I59" s="9">
        <v>14.82</v>
      </c>
      <c r="J59" s="9">
        <v>14.084</v>
      </c>
      <c r="K59" s="9">
        <v>18.693999999999999</v>
      </c>
      <c r="L59" s="9">
        <f t="shared" si="5"/>
        <v>15.866</v>
      </c>
      <c r="M59" s="9">
        <f t="shared" si="0"/>
        <v>14.452</v>
      </c>
      <c r="N59" s="9">
        <f t="shared" si="1"/>
        <v>14.548</v>
      </c>
      <c r="O59" s="9">
        <v>7.6020000000000003</v>
      </c>
      <c r="P59" s="9">
        <v>7.5060000000000002</v>
      </c>
      <c r="Q59" s="9">
        <v>17.802</v>
      </c>
      <c r="R59" s="9">
        <f t="shared" si="2"/>
        <v>10.969999999999999</v>
      </c>
      <c r="S59" s="9">
        <f t="shared" si="3"/>
        <v>7.5540000000000003</v>
      </c>
      <c r="T59" s="9">
        <f t="shared" si="6"/>
        <v>159.59155999999999</v>
      </c>
      <c r="U59" t="s">
        <v>429</v>
      </c>
    </row>
    <row r="60" spans="1:21" x14ac:dyDescent="0.2">
      <c r="A60" t="s">
        <v>65</v>
      </c>
      <c r="C60">
        <v>24</v>
      </c>
      <c r="D60" t="s">
        <v>155</v>
      </c>
      <c r="E60" s="2">
        <v>45076</v>
      </c>
      <c r="F60" s="2">
        <f t="shared" si="4"/>
        <v>45079</v>
      </c>
      <c r="I60" s="9">
        <v>15.611000000000001</v>
      </c>
      <c r="J60" s="9">
        <v>14.865</v>
      </c>
      <c r="K60" s="9">
        <v>19.2</v>
      </c>
      <c r="L60" s="9">
        <f t="shared" si="5"/>
        <v>16.558666666666667</v>
      </c>
      <c r="M60" s="9">
        <f t="shared" si="0"/>
        <v>15.238</v>
      </c>
      <c r="N60" s="9">
        <f t="shared" si="1"/>
        <v>13.762</v>
      </c>
      <c r="O60" s="9">
        <v>6.46</v>
      </c>
      <c r="P60" s="9">
        <v>6.1890000000000001</v>
      </c>
      <c r="Q60" s="9">
        <v>16.712</v>
      </c>
      <c r="R60" s="9">
        <f t="shared" si="2"/>
        <v>9.7870000000000008</v>
      </c>
      <c r="S60" s="9">
        <f t="shared" si="3"/>
        <v>6.3245000000000005</v>
      </c>
      <c r="T60" s="9">
        <f t="shared" si="6"/>
        <v>134.68869400000003</v>
      </c>
    </row>
    <row r="61" spans="1:21" x14ac:dyDescent="0.2">
      <c r="A61" t="s">
        <v>66</v>
      </c>
      <c r="C61">
        <v>24</v>
      </c>
      <c r="D61" t="s">
        <v>155</v>
      </c>
      <c r="E61" s="2">
        <v>45076</v>
      </c>
      <c r="F61" s="2">
        <f t="shared" si="4"/>
        <v>45079</v>
      </c>
      <c r="G61" s="2">
        <v>45088</v>
      </c>
      <c r="H61">
        <f t="shared" si="8"/>
        <v>12</v>
      </c>
      <c r="I61" s="9">
        <v>14.884</v>
      </c>
      <c r="J61" s="9">
        <v>14.36</v>
      </c>
      <c r="K61" s="9">
        <v>18.831</v>
      </c>
      <c r="L61" s="9">
        <f t="shared" si="5"/>
        <v>16.025000000000002</v>
      </c>
      <c r="M61" s="9">
        <f t="shared" si="0"/>
        <v>14.622</v>
      </c>
      <c r="N61" s="9">
        <f t="shared" si="1"/>
        <v>14.378</v>
      </c>
      <c r="O61" s="9">
        <v>8.4600000000000009</v>
      </c>
      <c r="P61" s="9">
        <v>8.3130000000000006</v>
      </c>
      <c r="Q61" s="9">
        <v>21.003</v>
      </c>
      <c r="R61" s="9">
        <f t="shared" si="2"/>
        <v>12.592000000000001</v>
      </c>
      <c r="S61" s="9">
        <f t="shared" si="3"/>
        <v>8.3865000000000016</v>
      </c>
      <c r="T61" s="9">
        <f t="shared" si="6"/>
        <v>181.047776</v>
      </c>
      <c r="U61" s="5" t="s">
        <v>343</v>
      </c>
    </row>
    <row r="62" spans="1:21" x14ac:dyDescent="0.2">
      <c r="A62" t="s">
        <v>67</v>
      </c>
      <c r="C62">
        <v>37</v>
      </c>
      <c r="D62" t="s">
        <v>155</v>
      </c>
      <c r="E62" s="2">
        <v>45077</v>
      </c>
      <c r="F62" s="2">
        <f t="shared" si="4"/>
        <v>45080</v>
      </c>
      <c r="I62" s="9">
        <v>14.933999999999999</v>
      </c>
      <c r="J62" s="9">
        <v>14.629</v>
      </c>
      <c r="K62" s="9">
        <v>16.670000000000002</v>
      </c>
      <c r="L62" s="9">
        <f t="shared" si="5"/>
        <v>15.411000000000001</v>
      </c>
      <c r="M62" s="9">
        <f t="shared" si="0"/>
        <v>14.781499999999999</v>
      </c>
      <c r="N62" s="9">
        <f t="shared" si="1"/>
        <v>14.218500000000001</v>
      </c>
      <c r="O62" s="9">
        <v>12.206</v>
      </c>
      <c r="P62" s="9">
        <v>12.476000000000001</v>
      </c>
      <c r="Q62" s="9">
        <v>20.975999999999999</v>
      </c>
      <c r="R62" s="9">
        <f t="shared" si="2"/>
        <v>15.219333333333333</v>
      </c>
      <c r="S62" s="9">
        <f t="shared" si="3"/>
        <v>12.341000000000001</v>
      </c>
      <c r="T62" s="9">
        <f t="shared" si="6"/>
        <v>216.39609100000001</v>
      </c>
      <c r="U62" t="s">
        <v>442</v>
      </c>
    </row>
    <row r="63" spans="1:21" x14ac:dyDescent="0.2">
      <c r="A63" s="6" t="s">
        <v>68</v>
      </c>
      <c r="C63">
        <v>24</v>
      </c>
      <c r="D63" t="s">
        <v>155</v>
      </c>
      <c r="E63" s="2">
        <v>45077</v>
      </c>
      <c r="F63" s="2">
        <f t="shared" si="4"/>
        <v>45080</v>
      </c>
      <c r="G63" s="2">
        <v>45084</v>
      </c>
      <c r="H63">
        <f t="shared" si="8"/>
        <v>7</v>
      </c>
      <c r="I63" s="9">
        <v>20.562999999999999</v>
      </c>
      <c r="J63" s="9">
        <v>17.792000000000002</v>
      </c>
      <c r="K63" s="9">
        <v>20.457999999999998</v>
      </c>
      <c r="L63" s="9">
        <f>AVERAGE(I63:K63)</f>
        <v>19.604333333333333</v>
      </c>
      <c r="M63" s="9">
        <f t="shared" si="0"/>
        <v>19.177500000000002</v>
      </c>
      <c r="N63" s="9">
        <f t="shared" si="1"/>
        <v>9.822499999999998</v>
      </c>
      <c r="O63" s="9">
        <v>8.0879999999999992</v>
      </c>
      <c r="P63" s="9">
        <v>5.4950000000000001</v>
      </c>
      <c r="Q63" s="9">
        <v>18.696999999999999</v>
      </c>
      <c r="R63" s="9">
        <f>AVERAGE(O63:Q63)</f>
        <v>10.76</v>
      </c>
      <c r="S63" s="9">
        <f t="shared" si="3"/>
        <v>6.7914999999999992</v>
      </c>
      <c r="T63" s="9">
        <f t="shared" si="6"/>
        <v>105.69009999999997</v>
      </c>
      <c r="U63" t="s">
        <v>433</v>
      </c>
    </row>
    <row r="64" spans="1:21" x14ac:dyDescent="0.2">
      <c r="A64" t="s">
        <v>69</v>
      </c>
      <c r="C64">
        <v>24</v>
      </c>
      <c r="D64" t="s">
        <v>155</v>
      </c>
      <c r="E64" s="2">
        <v>45077</v>
      </c>
      <c r="F64" s="2">
        <f t="shared" si="4"/>
        <v>45080</v>
      </c>
      <c r="G64" s="2">
        <v>45084</v>
      </c>
      <c r="H64">
        <f t="shared" si="8"/>
        <v>7</v>
      </c>
      <c r="I64" s="9">
        <v>14.673</v>
      </c>
      <c r="J64" s="9">
        <v>14.484</v>
      </c>
      <c r="K64" s="9">
        <v>18.992999999999999</v>
      </c>
      <c r="L64" s="9">
        <f t="shared" si="5"/>
        <v>16.05</v>
      </c>
      <c r="M64" s="9">
        <f t="shared" si="0"/>
        <v>14.5785</v>
      </c>
      <c r="N64" s="9">
        <f t="shared" si="1"/>
        <v>14.4215</v>
      </c>
      <c r="O64" s="9">
        <v>8.734</v>
      </c>
      <c r="P64" s="9">
        <v>8.6649999999999991</v>
      </c>
      <c r="Q64" s="9">
        <v>20.963000000000001</v>
      </c>
      <c r="R64" s="9">
        <f t="shared" si="2"/>
        <v>12.787333333333335</v>
      </c>
      <c r="S64" s="9">
        <f t="shared" si="3"/>
        <v>8.6995000000000005</v>
      </c>
      <c r="T64" s="9">
        <f t="shared" si="6"/>
        <v>184.41252766666668</v>
      </c>
      <c r="U64" t="s">
        <v>316</v>
      </c>
    </row>
    <row r="65" spans="1:21" x14ac:dyDescent="0.2">
      <c r="A65" t="s">
        <v>70</v>
      </c>
      <c r="C65">
        <v>37</v>
      </c>
      <c r="D65" t="s">
        <v>155</v>
      </c>
      <c r="E65" s="2">
        <v>45077</v>
      </c>
      <c r="F65" s="2">
        <f t="shared" si="4"/>
        <v>45080</v>
      </c>
      <c r="I65" s="9">
        <v>13.731</v>
      </c>
      <c r="J65" s="9">
        <v>13.429</v>
      </c>
      <c r="K65" s="9">
        <v>17.626000000000001</v>
      </c>
      <c r="L65" s="9">
        <f t="shared" si="5"/>
        <v>14.928666666666667</v>
      </c>
      <c r="M65" s="9">
        <f t="shared" si="0"/>
        <v>13.58</v>
      </c>
      <c r="N65" s="9">
        <f t="shared" si="1"/>
        <v>15.42</v>
      </c>
      <c r="O65" s="9">
        <v>10.795</v>
      </c>
      <c r="P65" s="9">
        <v>10.791</v>
      </c>
      <c r="Q65" s="9">
        <v>21.338000000000001</v>
      </c>
      <c r="R65" s="9">
        <f t="shared" si="2"/>
        <v>14.308</v>
      </c>
      <c r="S65" s="9">
        <f t="shared" si="3"/>
        <v>10.792999999999999</v>
      </c>
      <c r="T65" s="9">
        <f t="shared" si="6"/>
        <v>220.62935999999999</v>
      </c>
    </row>
    <row r="66" spans="1:21" x14ac:dyDescent="0.2">
      <c r="A66" t="s">
        <v>71</v>
      </c>
      <c r="B66" t="s">
        <v>361</v>
      </c>
      <c r="C66">
        <v>33</v>
      </c>
      <c r="D66" t="s">
        <v>155</v>
      </c>
      <c r="E66" s="2">
        <v>45078</v>
      </c>
      <c r="F66" s="2">
        <f t="shared" si="4"/>
        <v>45081</v>
      </c>
      <c r="G66" s="2">
        <v>45085</v>
      </c>
      <c r="H66">
        <f t="shared" si="8"/>
        <v>7</v>
      </c>
      <c r="I66" s="9">
        <v>17.701000000000001</v>
      </c>
      <c r="J66" s="9">
        <v>17.081</v>
      </c>
      <c r="K66" s="9">
        <v>18.713000000000001</v>
      </c>
      <c r="L66" s="9">
        <f t="shared" si="5"/>
        <v>17.831666666666667</v>
      </c>
      <c r="M66" s="9">
        <f t="shared" si="0"/>
        <v>17.390999999999998</v>
      </c>
      <c r="N66" s="9">
        <f t="shared" si="1"/>
        <v>11.609000000000002</v>
      </c>
      <c r="O66" s="9">
        <v>3.6139999999999999</v>
      </c>
      <c r="P66" s="9">
        <v>3.597</v>
      </c>
      <c r="Q66" s="9">
        <v>6.5830000000000002</v>
      </c>
      <c r="R66" s="9">
        <f t="shared" si="2"/>
        <v>4.5979999999999999</v>
      </c>
      <c r="S66" s="9">
        <f t="shared" si="3"/>
        <v>3.6055000000000001</v>
      </c>
      <c r="T66" s="9">
        <f t="shared" si="6"/>
        <v>53.37818200000001</v>
      </c>
      <c r="U66" s="5" t="s">
        <v>445</v>
      </c>
    </row>
    <row r="67" spans="1:21" x14ac:dyDescent="0.2">
      <c r="A67" t="s">
        <v>72</v>
      </c>
      <c r="C67">
        <v>24</v>
      </c>
      <c r="D67" t="s">
        <v>155</v>
      </c>
      <c r="E67" s="2">
        <v>45078</v>
      </c>
      <c r="F67" s="2">
        <f t="shared" si="4"/>
        <v>45081</v>
      </c>
      <c r="G67" s="2">
        <v>45085</v>
      </c>
      <c r="H67">
        <f t="shared" si="8"/>
        <v>7</v>
      </c>
      <c r="I67" s="9">
        <v>15.215</v>
      </c>
      <c r="J67" s="9">
        <v>13.923</v>
      </c>
      <c r="K67" s="9">
        <v>18.013000000000002</v>
      </c>
      <c r="L67" s="9">
        <f t="shared" si="5"/>
        <v>15.716999999999999</v>
      </c>
      <c r="M67" s="9">
        <f t="shared" ref="M67:M130" si="9">AVERAGE(I67:J67)</f>
        <v>14.568999999999999</v>
      </c>
      <c r="N67" s="9">
        <f t="shared" ref="N67:N130" si="10">29-M67</f>
        <v>14.431000000000001</v>
      </c>
      <c r="O67" s="9">
        <v>9.59</v>
      </c>
      <c r="P67" s="9">
        <v>8.77</v>
      </c>
      <c r="Q67" s="9">
        <v>18.327000000000002</v>
      </c>
      <c r="R67" s="9">
        <f t="shared" si="2"/>
        <v>12.228999999999999</v>
      </c>
      <c r="S67" s="9">
        <f t="shared" ref="S67:S130" si="11">AVERAGE(O67:P67)</f>
        <v>9.18</v>
      </c>
      <c r="T67" s="9">
        <f t="shared" si="6"/>
        <v>176.476699</v>
      </c>
      <c r="U67" t="s">
        <v>431</v>
      </c>
    </row>
    <row r="68" spans="1:21" x14ac:dyDescent="0.2">
      <c r="A68" t="s">
        <v>73</v>
      </c>
      <c r="C68">
        <v>37</v>
      </c>
      <c r="D68" t="s">
        <v>155</v>
      </c>
      <c r="E68" s="2">
        <v>45078</v>
      </c>
      <c r="F68" s="2">
        <f t="shared" si="4"/>
        <v>45081</v>
      </c>
      <c r="I68" s="9">
        <v>13.942</v>
      </c>
      <c r="J68" s="9">
        <v>13.577999999999999</v>
      </c>
      <c r="K68" s="9">
        <v>14.692</v>
      </c>
      <c r="L68" s="9">
        <f t="shared" si="5"/>
        <v>14.070666666666668</v>
      </c>
      <c r="M68" s="9">
        <f t="shared" si="9"/>
        <v>13.76</v>
      </c>
      <c r="N68" s="9">
        <f t="shared" si="10"/>
        <v>15.24</v>
      </c>
      <c r="O68" s="9">
        <v>39.021999999999998</v>
      </c>
      <c r="P68" s="9">
        <v>39.002000000000002</v>
      </c>
      <c r="Q68" s="9">
        <v>53.320999999999998</v>
      </c>
      <c r="R68" s="9">
        <f t="shared" ref="R68:R131" si="12">AVERAGE(O68:Q68)</f>
        <v>43.781666666666666</v>
      </c>
      <c r="S68" s="9">
        <f t="shared" si="11"/>
        <v>39.012</v>
      </c>
      <c r="T68" s="9">
        <f t="shared" si="6"/>
        <v>667.23260000000005</v>
      </c>
      <c r="U68" t="s">
        <v>440</v>
      </c>
    </row>
    <row r="69" spans="1:21" x14ac:dyDescent="0.2">
      <c r="A69" t="s">
        <v>74</v>
      </c>
      <c r="C69">
        <v>37</v>
      </c>
      <c r="D69" t="s">
        <v>155</v>
      </c>
      <c r="E69" s="2">
        <v>45078</v>
      </c>
      <c r="F69" s="2">
        <f t="shared" ref="F69:F73" si="13">E69+3</f>
        <v>45081</v>
      </c>
      <c r="I69" s="9">
        <v>18.045000000000002</v>
      </c>
      <c r="J69" s="9">
        <v>17.373999999999999</v>
      </c>
      <c r="K69" s="9">
        <v>19.361999999999998</v>
      </c>
      <c r="L69" s="9">
        <f t="shared" si="5"/>
        <v>18.260333333333332</v>
      </c>
      <c r="M69" s="9">
        <f t="shared" si="9"/>
        <v>17.709499999999998</v>
      </c>
      <c r="N69" s="9">
        <f t="shared" si="10"/>
        <v>11.290500000000002</v>
      </c>
      <c r="O69" s="9">
        <v>5.8109999999999999</v>
      </c>
      <c r="P69" s="9">
        <v>5.7359999999999998</v>
      </c>
      <c r="Q69" s="9">
        <v>11.455</v>
      </c>
      <c r="R69" s="9">
        <f t="shared" si="12"/>
        <v>7.6673333333333344</v>
      </c>
      <c r="S69" s="9">
        <f t="shared" si="11"/>
        <v>5.7735000000000003</v>
      </c>
      <c r="T69" s="9">
        <f t="shared" si="6"/>
        <v>86.568027000000029</v>
      </c>
      <c r="U69" t="s">
        <v>440</v>
      </c>
    </row>
    <row r="70" spans="1:21" x14ac:dyDescent="0.2">
      <c r="A70" t="s">
        <v>75</v>
      </c>
      <c r="C70">
        <v>37</v>
      </c>
      <c r="D70" t="s">
        <v>155</v>
      </c>
      <c r="E70" s="2">
        <v>45078</v>
      </c>
      <c r="F70" s="2">
        <f t="shared" si="13"/>
        <v>45081</v>
      </c>
      <c r="G70" s="2">
        <v>45087</v>
      </c>
      <c r="H70">
        <f t="shared" si="8"/>
        <v>9</v>
      </c>
      <c r="I70" s="9">
        <v>16.831</v>
      </c>
      <c r="J70" s="9">
        <v>16.125</v>
      </c>
      <c r="K70" s="9">
        <v>17.931000000000001</v>
      </c>
      <c r="L70" s="9">
        <f t="shared" ref="L70:L133" si="14">AVERAGE(I70:K70)</f>
        <v>16.962333333333333</v>
      </c>
      <c r="M70" s="9">
        <f t="shared" si="9"/>
        <v>16.478000000000002</v>
      </c>
      <c r="N70" s="9">
        <f t="shared" si="10"/>
        <v>12.521999999999998</v>
      </c>
      <c r="O70" s="9">
        <v>5.4509999999999996</v>
      </c>
      <c r="P70" s="9">
        <v>5.2960000000000003</v>
      </c>
      <c r="Q70" s="9">
        <v>9.4870000000000001</v>
      </c>
      <c r="R70" s="9">
        <f t="shared" si="12"/>
        <v>6.7446666666666673</v>
      </c>
      <c r="S70" s="9">
        <f t="shared" si="11"/>
        <v>5.3734999999999999</v>
      </c>
      <c r="T70" s="9">
        <f t="shared" ref="T70:T133" si="15">N70*R70</f>
        <v>84.456716</v>
      </c>
      <c r="U70" t="s">
        <v>432</v>
      </c>
    </row>
    <row r="71" spans="1:21" x14ac:dyDescent="0.2">
      <c r="A71" t="s">
        <v>76</v>
      </c>
      <c r="C71">
        <v>37</v>
      </c>
      <c r="D71" t="s">
        <v>155</v>
      </c>
      <c r="E71" s="2">
        <v>45079</v>
      </c>
      <c r="F71" s="2">
        <f t="shared" si="13"/>
        <v>45082</v>
      </c>
      <c r="G71" s="2">
        <v>45087</v>
      </c>
      <c r="H71">
        <f t="shared" si="8"/>
        <v>8</v>
      </c>
      <c r="I71" s="9">
        <v>12.983000000000001</v>
      </c>
      <c r="J71" s="9">
        <v>12.752000000000001</v>
      </c>
      <c r="K71" s="9">
        <v>17.850000000000001</v>
      </c>
      <c r="L71" s="9">
        <f t="shared" si="14"/>
        <v>14.528333333333334</v>
      </c>
      <c r="M71" s="9">
        <f t="shared" si="9"/>
        <v>12.8675</v>
      </c>
      <c r="N71" s="9">
        <f t="shared" si="10"/>
        <v>16.1325</v>
      </c>
      <c r="O71" s="9">
        <v>8.8559999999999999</v>
      </c>
      <c r="P71" s="9">
        <v>9.0879999999999992</v>
      </c>
      <c r="Q71" s="9">
        <v>20.355</v>
      </c>
      <c r="R71" s="9">
        <f t="shared" si="12"/>
        <v>12.766333333333334</v>
      </c>
      <c r="S71" s="9">
        <f t="shared" si="11"/>
        <v>8.9719999999999995</v>
      </c>
      <c r="T71" s="9">
        <f t="shared" si="15"/>
        <v>205.95287250000001</v>
      </c>
      <c r="U71" t="s">
        <v>431</v>
      </c>
    </row>
    <row r="72" spans="1:21" x14ac:dyDescent="0.2">
      <c r="A72" t="s">
        <v>77</v>
      </c>
      <c r="C72">
        <v>37</v>
      </c>
      <c r="D72" t="s">
        <v>155</v>
      </c>
      <c r="E72" s="2">
        <v>45079</v>
      </c>
      <c r="F72" s="2">
        <f t="shared" si="13"/>
        <v>45082</v>
      </c>
      <c r="G72" s="2">
        <v>45086</v>
      </c>
      <c r="H72">
        <f t="shared" si="8"/>
        <v>7</v>
      </c>
      <c r="I72" s="9">
        <v>19.46</v>
      </c>
      <c r="J72" s="9">
        <v>19.202999999999999</v>
      </c>
      <c r="K72" s="9">
        <v>18.603000000000002</v>
      </c>
      <c r="L72" s="9">
        <f t="shared" si="14"/>
        <v>19.088666666666665</v>
      </c>
      <c r="M72" s="9">
        <f t="shared" si="9"/>
        <v>19.331499999999998</v>
      </c>
      <c r="N72" s="9">
        <f t="shared" si="10"/>
        <v>9.6685000000000016</v>
      </c>
      <c r="O72" s="9">
        <v>9.0540000000000003</v>
      </c>
      <c r="P72" s="9">
        <v>9.3010000000000002</v>
      </c>
      <c r="Q72" s="9">
        <v>13.561</v>
      </c>
      <c r="R72" s="9">
        <f t="shared" si="12"/>
        <v>10.638666666666667</v>
      </c>
      <c r="S72" s="9">
        <f t="shared" si="11"/>
        <v>9.1775000000000002</v>
      </c>
      <c r="T72" s="9">
        <f t="shared" si="15"/>
        <v>102.8599486666667</v>
      </c>
      <c r="U72" t="s">
        <v>428</v>
      </c>
    </row>
    <row r="73" spans="1:21" x14ac:dyDescent="0.2">
      <c r="A73" t="s">
        <v>78</v>
      </c>
      <c r="C73">
        <v>37</v>
      </c>
      <c r="D73" t="s">
        <v>155</v>
      </c>
      <c r="E73" s="2">
        <v>45080</v>
      </c>
      <c r="F73" s="2">
        <f t="shared" si="13"/>
        <v>45083</v>
      </c>
      <c r="G73" s="2">
        <v>45088</v>
      </c>
      <c r="H73">
        <f t="shared" si="8"/>
        <v>8</v>
      </c>
      <c r="I73" s="9">
        <v>14.260999999999999</v>
      </c>
      <c r="J73" s="9">
        <v>14.007999999999999</v>
      </c>
      <c r="K73" s="9">
        <v>14.657</v>
      </c>
      <c r="L73" s="9">
        <f t="shared" si="14"/>
        <v>14.308666666666667</v>
      </c>
      <c r="M73" s="9">
        <f t="shared" si="9"/>
        <v>14.134499999999999</v>
      </c>
      <c r="N73" s="9">
        <f t="shared" si="10"/>
        <v>14.865500000000001</v>
      </c>
      <c r="O73" s="9">
        <v>15.208</v>
      </c>
      <c r="P73" s="9">
        <v>15.468</v>
      </c>
      <c r="Q73" s="9">
        <v>21.585000000000001</v>
      </c>
      <c r="R73" s="9">
        <f t="shared" si="12"/>
        <v>17.420333333333335</v>
      </c>
      <c r="S73" s="9">
        <f t="shared" si="11"/>
        <v>15.338000000000001</v>
      </c>
      <c r="T73" s="9">
        <f t="shared" si="15"/>
        <v>258.96196516666669</v>
      </c>
      <c r="U73" t="s">
        <v>440</v>
      </c>
    </row>
    <row r="74" spans="1:21" x14ac:dyDescent="0.2">
      <c r="A74" t="s">
        <v>79</v>
      </c>
      <c r="C74">
        <v>37</v>
      </c>
      <c r="D74" t="s">
        <v>155</v>
      </c>
      <c r="E74" s="2">
        <v>45081</v>
      </c>
      <c r="F74" s="2">
        <v>45083</v>
      </c>
      <c r="G74" s="2">
        <v>45089</v>
      </c>
      <c r="H74">
        <f t="shared" si="8"/>
        <v>8</v>
      </c>
      <c r="I74" s="9">
        <v>15.661</v>
      </c>
      <c r="J74" s="9">
        <v>15.345000000000001</v>
      </c>
      <c r="K74" s="9">
        <v>15.339</v>
      </c>
      <c r="L74" s="9">
        <f t="shared" si="14"/>
        <v>15.448333333333332</v>
      </c>
      <c r="M74" s="9">
        <f t="shared" si="9"/>
        <v>15.503</v>
      </c>
      <c r="N74" s="9">
        <f t="shared" si="10"/>
        <v>13.497</v>
      </c>
      <c r="O74" s="9">
        <v>22.605</v>
      </c>
      <c r="P74" s="9">
        <v>23.797000000000001</v>
      </c>
      <c r="Q74" s="9">
        <v>32.61</v>
      </c>
      <c r="R74" s="9">
        <f t="shared" si="12"/>
        <v>26.337333333333333</v>
      </c>
      <c r="S74" s="9">
        <f t="shared" si="11"/>
        <v>23.201000000000001</v>
      </c>
      <c r="T74" s="9">
        <f t="shared" si="15"/>
        <v>355.474988</v>
      </c>
      <c r="U74" t="s">
        <v>435</v>
      </c>
    </row>
    <row r="75" spans="1:21" x14ac:dyDescent="0.2">
      <c r="A75" t="s">
        <v>80</v>
      </c>
      <c r="C75">
        <v>24</v>
      </c>
      <c r="D75" t="s">
        <v>155</v>
      </c>
      <c r="E75" s="2">
        <v>45081</v>
      </c>
      <c r="F75" s="2">
        <v>45083</v>
      </c>
      <c r="G75" s="2">
        <v>45090</v>
      </c>
      <c r="H75">
        <f t="shared" si="8"/>
        <v>9</v>
      </c>
      <c r="I75" s="9">
        <v>14.32</v>
      </c>
      <c r="J75" s="9">
        <v>14.102</v>
      </c>
      <c r="K75" s="9">
        <v>16.927</v>
      </c>
      <c r="L75" s="9">
        <f t="shared" si="14"/>
        <v>15.116333333333335</v>
      </c>
      <c r="M75" s="9">
        <f t="shared" si="9"/>
        <v>14.211</v>
      </c>
      <c r="N75" s="9">
        <f t="shared" si="10"/>
        <v>14.789</v>
      </c>
      <c r="O75" s="9">
        <v>13.634</v>
      </c>
      <c r="P75" s="9">
        <v>13.926</v>
      </c>
      <c r="Q75" s="9">
        <v>24.216999999999999</v>
      </c>
      <c r="R75" s="9">
        <f t="shared" si="12"/>
        <v>17.259</v>
      </c>
      <c r="S75" s="9">
        <f t="shared" si="11"/>
        <v>13.780000000000001</v>
      </c>
      <c r="T75" s="9">
        <f t="shared" si="15"/>
        <v>255.24335099999999</v>
      </c>
      <c r="U75" s="5" t="s">
        <v>343</v>
      </c>
    </row>
    <row r="76" spans="1:21" x14ac:dyDescent="0.2">
      <c r="A76" t="s">
        <v>81</v>
      </c>
      <c r="C76">
        <v>24</v>
      </c>
      <c r="D76" t="s">
        <v>154</v>
      </c>
      <c r="E76" s="2">
        <v>45071</v>
      </c>
      <c r="F76" s="2">
        <f>E76+3</f>
        <v>45074</v>
      </c>
      <c r="I76" s="9">
        <v>13.557</v>
      </c>
      <c r="J76" s="9">
        <v>13.145</v>
      </c>
      <c r="K76" s="9">
        <v>15.917999999999999</v>
      </c>
      <c r="L76" s="9">
        <f t="shared" si="14"/>
        <v>14.206666666666665</v>
      </c>
      <c r="M76" s="9">
        <f t="shared" si="9"/>
        <v>13.350999999999999</v>
      </c>
      <c r="N76" s="9">
        <f t="shared" si="10"/>
        <v>15.649000000000001</v>
      </c>
      <c r="O76" s="9">
        <v>10.577</v>
      </c>
      <c r="P76" s="9">
        <v>10.538</v>
      </c>
      <c r="Q76" s="9">
        <v>16.853999999999999</v>
      </c>
      <c r="R76" s="9">
        <f t="shared" si="12"/>
        <v>12.656333333333334</v>
      </c>
      <c r="S76" s="9">
        <f t="shared" si="11"/>
        <v>10.557500000000001</v>
      </c>
      <c r="T76" s="9">
        <f t="shared" si="15"/>
        <v>198.05896033333337</v>
      </c>
    </row>
    <row r="77" spans="1:21" x14ac:dyDescent="0.2">
      <c r="A77" t="s">
        <v>82</v>
      </c>
      <c r="C77">
        <v>25</v>
      </c>
      <c r="D77" t="s">
        <v>154</v>
      </c>
      <c r="E77" s="2">
        <v>45072</v>
      </c>
      <c r="F77" s="2">
        <f>E77+3</f>
        <v>45075</v>
      </c>
      <c r="H77" s="4"/>
      <c r="I77" s="9">
        <v>15.132</v>
      </c>
      <c r="J77" s="9">
        <v>14.912000000000001</v>
      </c>
      <c r="K77" s="9">
        <v>15.833</v>
      </c>
      <c r="L77" s="9">
        <f t="shared" si="14"/>
        <v>15.292333333333334</v>
      </c>
      <c r="M77" s="9">
        <f t="shared" si="9"/>
        <v>15.022</v>
      </c>
      <c r="N77" s="9">
        <f t="shared" si="10"/>
        <v>13.978</v>
      </c>
      <c r="O77" s="9">
        <v>17.510000000000002</v>
      </c>
      <c r="P77" s="9">
        <v>17.666</v>
      </c>
      <c r="Q77" s="9">
        <v>24.972000000000001</v>
      </c>
      <c r="R77" s="9">
        <f t="shared" si="12"/>
        <v>20.049333333333333</v>
      </c>
      <c r="S77" s="9">
        <f t="shared" si="11"/>
        <v>17.588000000000001</v>
      </c>
      <c r="T77" s="9">
        <f t="shared" si="15"/>
        <v>280.24958133333331</v>
      </c>
    </row>
    <row r="78" spans="1:21" x14ac:dyDescent="0.2">
      <c r="A78" t="s">
        <v>83</v>
      </c>
      <c r="C78">
        <v>25</v>
      </c>
      <c r="D78" t="s">
        <v>154</v>
      </c>
      <c r="E78" s="2">
        <v>45072</v>
      </c>
      <c r="F78" s="2">
        <f t="shared" ref="F78:F141" si="16">E78+3</f>
        <v>45075</v>
      </c>
      <c r="I78" s="9">
        <v>13.455</v>
      </c>
      <c r="J78" s="9">
        <v>13.430999999999999</v>
      </c>
      <c r="K78" s="9">
        <v>13.827</v>
      </c>
      <c r="L78" s="9">
        <f t="shared" si="14"/>
        <v>13.571</v>
      </c>
      <c r="M78" s="9">
        <f t="shared" si="9"/>
        <v>13.443</v>
      </c>
      <c r="N78" s="9">
        <f t="shared" si="10"/>
        <v>15.557</v>
      </c>
      <c r="O78" s="9">
        <v>20.448</v>
      </c>
      <c r="P78" s="9">
        <v>20.832000000000001</v>
      </c>
      <c r="Q78" s="9">
        <v>26.808</v>
      </c>
      <c r="R78" s="9">
        <f t="shared" si="12"/>
        <v>22.695999999999998</v>
      </c>
      <c r="S78" s="9">
        <f t="shared" si="11"/>
        <v>20.64</v>
      </c>
      <c r="T78" s="9">
        <f t="shared" si="15"/>
        <v>353.08167199999997</v>
      </c>
    </row>
    <row r="79" spans="1:21" x14ac:dyDescent="0.2">
      <c r="A79" t="s">
        <v>84</v>
      </c>
      <c r="C79">
        <v>24</v>
      </c>
      <c r="D79" t="s">
        <v>154</v>
      </c>
      <c r="E79" s="2">
        <v>45072</v>
      </c>
      <c r="F79" s="2">
        <f t="shared" si="16"/>
        <v>45075</v>
      </c>
      <c r="I79" s="9">
        <v>14.727</v>
      </c>
      <c r="J79" s="9">
        <v>14.545999999999999</v>
      </c>
      <c r="K79" s="9">
        <v>16.106999999999999</v>
      </c>
      <c r="L79" s="9">
        <f t="shared" si="14"/>
        <v>15.126666666666665</v>
      </c>
      <c r="M79" s="9">
        <f t="shared" si="9"/>
        <v>14.6365</v>
      </c>
      <c r="N79" s="9">
        <f t="shared" si="10"/>
        <v>14.3635</v>
      </c>
      <c r="O79" s="9">
        <v>13.96</v>
      </c>
      <c r="P79" s="9">
        <v>14.167</v>
      </c>
      <c r="Q79" s="9">
        <v>21.58</v>
      </c>
      <c r="R79" s="9">
        <f t="shared" si="12"/>
        <v>16.568999999999999</v>
      </c>
      <c r="S79" s="9">
        <f t="shared" si="11"/>
        <v>14.063500000000001</v>
      </c>
      <c r="T79" s="9">
        <f t="shared" si="15"/>
        <v>237.98883149999997</v>
      </c>
    </row>
    <row r="80" spans="1:21" x14ac:dyDescent="0.2">
      <c r="A80" t="s">
        <v>85</v>
      </c>
      <c r="C80">
        <v>27</v>
      </c>
      <c r="D80" t="s">
        <v>154</v>
      </c>
      <c r="E80" s="2">
        <v>45072</v>
      </c>
      <c r="F80" s="2">
        <f t="shared" si="16"/>
        <v>45075</v>
      </c>
      <c r="I80" s="9">
        <v>15.359</v>
      </c>
      <c r="J80" s="9">
        <v>15.185</v>
      </c>
      <c r="K80" s="9">
        <v>15.051</v>
      </c>
      <c r="L80" s="9">
        <f t="shared" si="14"/>
        <v>15.198333333333332</v>
      </c>
      <c r="M80" s="9">
        <f t="shared" si="9"/>
        <v>15.272</v>
      </c>
      <c r="N80" s="9">
        <f t="shared" si="10"/>
        <v>13.728</v>
      </c>
      <c r="O80" s="9">
        <v>17.27</v>
      </c>
      <c r="P80" s="9">
        <v>17.648</v>
      </c>
      <c r="Q80" s="9">
        <v>23.280999999999999</v>
      </c>
      <c r="R80" s="9">
        <f t="shared" si="12"/>
        <v>19.399666666666665</v>
      </c>
      <c r="S80" s="9">
        <f t="shared" si="11"/>
        <v>17.459</v>
      </c>
      <c r="T80" s="9">
        <f t="shared" si="15"/>
        <v>266.31862399999994</v>
      </c>
    </row>
    <row r="81" spans="1:21" x14ac:dyDescent="0.2">
      <c r="A81" t="s">
        <v>86</v>
      </c>
      <c r="C81">
        <v>27</v>
      </c>
      <c r="D81" t="s">
        <v>154</v>
      </c>
      <c r="E81" s="2">
        <v>45072</v>
      </c>
      <c r="F81" s="2">
        <v>45074</v>
      </c>
      <c r="I81" s="9">
        <v>14.023</v>
      </c>
      <c r="J81" s="9">
        <v>13.484999999999999</v>
      </c>
      <c r="K81" s="9">
        <v>18.155999999999999</v>
      </c>
      <c r="L81" s="9">
        <f t="shared" si="14"/>
        <v>15.221333333333334</v>
      </c>
      <c r="M81" s="9">
        <f t="shared" si="9"/>
        <v>13.754</v>
      </c>
      <c r="N81" s="9">
        <f t="shared" si="10"/>
        <v>15.246</v>
      </c>
      <c r="O81" s="9">
        <v>7.9340000000000002</v>
      </c>
      <c r="P81" s="9">
        <v>7.81</v>
      </c>
      <c r="Q81" s="9">
        <v>15.893000000000001</v>
      </c>
      <c r="R81" s="9">
        <f t="shared" si="12"/>
        <v>10.545666666666667</v>
      </c>
      <c r="S81" s="9">
        <f t="shared" si="11"/>
        <v>7.8719999999999999</v>
      </c>
      <c r="T81" s="9">
        <f t="shared" si="15"/>
        <v>160.779234</v>
      </c>
    </row>
    <row r="82" spans="1:21" x14ac:dyDescent="0.2">
      <c r="A82" t="s">
        <v>87</v>
      </c>
      <c r="C82">
        <v>27</v>
      </c>
      <c r="D82" t="s">
        <v>154</v>
      </c>
      <c r="E82" s="2">
        <v>45072</v>
      </c>
      <c r="F82" s="2">
        <f t="shared" si="16"/>
        <v>45075</v>
      </c>
      <c r="I82" s="9">
        <v>16.268999999999998</v>
      </c>
      <c r="J82" s="9">
        <v>15.948</v>
      </c>
      <c r="K82" s="9">
        <v>18.954000000000001</v>
      </c>
      <c r="L82" s="9">
        <f t="shared" si="14"/>
        <v>17.056999999999999</v>
      </c>
      <c r="M82" s="9">
        <f t="shared" si="9"/>
        <v>16.108499999999999</v>
      </c>
      <c r="N82" s="9">
        <f t="shared" si="10"/>
        <v>12.891500000000001</v>
      </c>
      <c r="O82" s="9">
        <v>6.3719999999999999</v>
      </c>
      <c r="P82" s="9">
        <v>6.4390000000000001</v>
      </c>
      <c r="Q82" s="9">
        <v>12.305</v>
      </c>
      <c r="R82" s="9">
        <f t="shared" si="12"/>
        <v>8.3719999999999999</v>
      </c>
      <c r="S82" s="9">
        <f t="shared" si="11"/>
        <v>6.4055</v>
      </c>
      <c r="T82" s="9">
        <f t="shared" si="15"/>
        <v>107.927638</v>
      </c>
    </row>
    <row r="83" spans="1:21" x14ac:dyDescent="0.2">
      <c r="A83" t="s">
        <v>88</v>
      </c>
      <c r="C83">
        <v>27</v>
      </c>
      <c r="D83" t="s">
        <v>154</v>
      </c>
      <c r="E83" s="2">
        <v>45072</v>
      </c>
      <c r="F83" s="2">
        <f t="shared" si="16"/>
        <v>45075</v>
      </c>
      <c r="I83" s="9">
        <v>17.573</v>
      </c>
      <c r="J83" s="9">
        <v>16.623999999999999</v>
      </c>
      <c r="K83" s="9">
        <v>19.542999999999999</v>
      </c>
      <c r="L83" s="9">
        <f t="shared" si="14"/>
        <v>17.913333333333334</v>
      </c>
      <c r="M83" s="9">
        <f t="shared" si="9"/>
        <v>17.098500000000001</v>
      </c>
      <c r="N83" s="9">
        <f t="shared" si="10"/>
        <v>11.901499999999999</v>
      </c>
      <c r="O83" s="9">
        <v>3.968</v>
      </c>
      <c r="P83" s="9">
        <v>3.9740000000000002</v>
      </c>
      <c r="Q83" s="9">
        <v>8.3260000000000005</v>
      </c>
      <c r="R83" s="9">
        <f t="shared" si="12"/>
        <v>5.4226666666666672</v>
      </c>
      <c r="S83" s="9">
        <f t="shared" si="11"/>
        <v>3.9710000000000001</v>
      </c>
      <c r="T83" s="9">
        <f t="shared" si="15"/>
        <v>64.537867333333338</v>
      </c>
    </row>
    <row r="84" spans="1:21" x14ac:dyDescent="0.2">
      <c r="A84" t="s">
        <v>89</v>
      </c>
      <c r="C84">
        <v>27</v>
      </c>
      <c r="D84" t="s">
        <v>154</v>
      </c>
      <c r="E84" s="2">
        <v>45072</v>
      </c>
      <c r="F84" s="2">
        <f t="shared" si="16"/>
        <v>45075</v>
      </c>
      <c r="G84" s="2">
        <v>45079</v>
      </c>
      <c r="H84">
        <f>G84-E84</f>
        <v>7</v>
      </c>
      <c r="I84" s="9">
        <v>16.143999999999998</v>
      </c>
      <c r="J84" s="9">
        <v>15.53</v>
      </c>
      <c r="K84" s="9">
        <v>15.909000000000001</v>
      </c>
      <c r="L84" s="9">
        <f t="shared" si="14"/>
        <v>15.860999999999999</v>
      </c>
      <c r="M84" s="9">
        <f t="shared" si="9"/>
        <v>15.837</v>
      </c>
      <c r="N84" s="9">
        <f t="shared" si="10"/>
        <v>13.163</v>
      </c>
      <c r="O84" s="9">
        <v>6.0170000000000003</v>
      </c>
      <c r="P84" s="9">
        <v>5.9240000000000004</v>
      </c>
      <c r="Q84" s="9">
        <v>8.56</v>
      </c>
      <c r="R84" s="9">
        <f t="shared" si="12"/>
        <v>6.8336666666666668</v>
      </c>
      <c r="S84" s="9">
        <f t="shared" si="11"/>
        <v>5.9705000000000004</v>
      </c>
      <c r="T84" s="9">
        <f t="shared" si="15"/>
        <v>89.951554333333334</v>
      </c>
      <c r="U84" t="s">
        <v>317</v>
      </c>
    </row>
    <row r="85" spans="1:21" x14ac:dyDescent="0.2">
      <c r="A85" t="s">
        <v>90</v>
      </c>
      <c r="C85">
        <v>27</v>
      </c>
      <c r="D85" t="s">
        <v>154</v>
      </c>
      <c r="E85" s="2">
        <v>45072</v>
      </c>
      <c r="F85" s="2">
        <f t="shared" si="16"/>
        <v>45075</v>
      </c>
      <c r="G85" s="2">
        <v>45078</v>
      </c>
      <c r="H85">
        <f t="shared" ref="H85:H100" si="17">G85-E85</f>
        <v>6</v>
      </c>
      <c r="I85" s="9">
        <v>15.16</v>
      </c>
      <c r="J85" s="9">
        <v>14.603</v>
      </c>
      <c r="K85" s="9">
        <v>17.911000000000001</v>
      </c>
      <c r="L85" s="9">
        <f t="shared" si="14"/>
        <v>15.891333333333334</v>
      </c>
      <c r="M85" s="9">
        <f t="shared" si="9"/>
        <v>14.881499999999999</v>
      </c>
      <c r="N85" s="9">
        <f t="shared" si="10"/>
        <v>14.118500000000001</v>
      </c>
      <c r="O85" s="9">
        <v>10.94</v>
      </c>
      <c r="P85" s="9">
        <v>10.715999999999999</v>
      </c>
      <c r="Q85" s="9">
        <v>19.161000000000001</v>
      </c>
      <c r="R85" s="9">
        <f t="shared" si="12"/>
        <v>13.605666666666666</v>
      </c>
      <c r="S85" s="9">
        <f t="shared" si="11"/>
        <v>10.827999999999999</v>
      </c>
      <c r="T85" s="9">
        <f t="shared" si="15"/>
        <v>192.09160483333335</v>
      </c>
      <c r="U85" t="s">
        <v>316</v>
      </c>
    </row>
    <row r="86" spans="1:21" x14ac:dyDescent="0.2">
      <c r="A86" t="s">
        <v>91</v>
      </c>
      <c r="C86">
        <v>27</v>
      </c>
      <c r="D86" t="s">
        <v>154</v>
      </c>
      <c r="E86" s="2">
        <v>45072</v>
      </c>
      <c r="F86" s="2">
        <f t="shared" si="16"/>
        <v>45075</v>
      </c>
      <c r="G86" s="2">
        <v>45079</v>
      </c>
      <c r="H86">
        <f t="shared" si="17"/>
        <v>7</v>
      </c>
      <c r="I86" s="9">
        <v>15.146000000000001</v>
      </c>
      <c r="J86" s="9">
        <v>14.436999999999999</v>
      </c>
      <c r="K86" s="9">
        <v>18.422999999999998</v>
      </c>
      <c r="L86" s="9">
        <f t="shared" si="14"/>
        <v>16.001999999999999</v>
      </c>
      <c r="M86" s="9">
        <f t="shared" si="9"/>
        <v>14.791499999999999</v>
      </c>
      <c r="N86" s="9">
        <f t="shared" si="10"/>
        <v>14.208500000000001</v>
      </c>
      <c r="O86" s="9">
        <v>8.1560000000000006</v>
      </c>
      <c r="P86" s="9">
        <v>7.9210000000000003</v>
      </c>
      <c r="Q86" s="9">
        <v>16.067</v>
      </c>
      <c r="R86" s="9">
        <f t="shared" si="12"/>
        <v>10.714666666666668</v>
      </c>
      <c r="S86" s="9">
        <f t="shared" si="11"/>
        <v>8.0385000000000009</v>
      </c>
      <c r="T86" s="9">
        <f t="shared" si="15"/>
        <v>152.23934133333336</v>
      </c>
    </row>
    <row r="87" spans="1:21" x14ac:dyDescent="0.2">
      <c r="A87" t="s">
        <v>92</v>
      </c>
      <c r="C87">
        <v>27</v>
      </c>
      <c r="D87" t="s">
        <v>154</v>
      </c>
      <c r="E87" s="2">
        <v>45072</v>
      </c>
      <c r="F87" s="2">
        <f t="shared" si="16"/>
        <v>45075</v>
      </c>
      <c r="G87" s="2">
        <v>45079</v>
      </c>
      <c r="H87">
        <f t="shared" si="17"/>
        <v>7</v>
      </c>
      <c r="I87" s="9">
        <v>17.408000000000001</v>
      </c>
      <c r="J87" s="9">
        <v>16.661999999999999</v>
      </c>
      <c r="K87" s="9">
        <v>17.988</v>
      </c>
      <c r="L87" s="9">
        <f t="shared" si="14"/>
        <v>17.352666666666668</v>
      </c>
      <c r="M87" s="9">
        <f t="shared" si="9"/>
        <v>17.035</v>
      </c>
      <c r="N87" s="9">
        <f t="shared" si="10"/>
        <v>11.965</v>
      </c>
      <c r="O87" s="9">
        <v>5.2729999999999997</v>
      </c>
      <c r="P87" s="9">
        <v>4.93</v>
      </c>
      <c r="Q87" s="9">
        <v>8.2430000000000003</v>
      </c>
      <c r="R87" s="9">
        <f t="shared" si="12"/>
        <v>6.1486666666666663</v>
      </c>
      <c r="S87" s="9">
        <f t="shared" si="11"/>
        <v>5.1014999999999997</v>
      </c>
      <c r="T87" s="9">
        <f t="shared" si="15"/>
        <v>73.568796666666657</v>
      </c>
    </row>
    <row r="88" spans="1:21" x14ac:dyDescent="0.2">
      <c r="A88" t="s">
        <v>93</v>
      </c>
      <c r="C88">
        <v>27</v>
      </c>
      <c r="D88" t="s">
        <v>154</v>
      </c>
      <c r="E88" s="2">
        <v>45072</v>
      </c>
      <c r="F88" s="2">
        <f t="shared" si="16"/>
        <v>45075</v>
      </c>
      <c r="G88" s="2">
        <v>45079</v>
      </c>
      <c r="H88">
        <f t="shared" si="17"/>
        <v>7</v>
      </c>
      <c r="I88" s="9">
        <v>14.439</v>
      </c>
      <c r="J88" s="9">
        <v>13.563000000000001</v>
      </c>
      <c r="K88" s="9">
        <v>17.695</v>
      </c>
      <c r="L88" s="9">
        <f t="shared" si="14"/>
        <v>15.232333333333335</v>
      </c>
      <c r="M88" s="9">
        <f t="shared" si="9"/>
        <v>14.001000000000001</v>
      </c>
      <c r="N88" s="9">
        <f t="shared" si="10"/>
        <v>14.998999999999999</v>
      </c>
      <c r="O88" s="9">
        <v>7.8630000000000004</v>
      </c>
      <c r="P88" s="9">
        <v>7.367</v>
      </c>
      <c r="Q88" s="9">
        <v>13.702</v>
      </c>
      <c r="R88" s="9">
        <f t="shared" si="12"/>
        <v>9.6440000000000001</v>
      </c>
      <c r="S88" s="9">
        <f t="shared" si="11"/>
        <v>7.6150000000000002</v>
      </c>
      <c r="T88" s="9">
        <f t="shared" si="15"/>
        <v>144.65035599999999</v>
      </c>
    </row>
    <row r="89" spans="1:21" x14ac:dyDescent="0.2">
      <c r="A89" t="s">
        <v>94</v>
      </c>
      <c r="C89">
        <v>34</v>
      </c>
      <c r="D89" t="s">
        <v>154</v>
      </c>
      <c r="E89" s="2">
        <v>45072</v>
      </c>
      <c r="F89" s="2">
        <f t="shared" si="16"/>
        <v>45075</v>
      </c>
      <c r="I89" s="9">
        <v>14.813000000000001</v>
      </c>
      <c r="J89" s="9">
        <v>14.221</v>
      </c>
      <c r="K89" s="9">
        <v>16.382000000000001</v>
      </c>
      <c r="L89" s="9">
        <f t="shared" si="14"/>
        <v>15.138666666666666</v>
      </c>
      <c r="M89" s="9">
        <f t="shared" si="9"/>
        <v>14.516999999999999</v>
      </c>
      <c r="N89" s="9">
        <f t="shared" si="10"/>
        <v>14.483000000000001</v>
      </c>
      <c r="O89" s="9">
        <v>11.675000000000001</v>
      </c>
      <c r="P89" s="9">
        <v>11.363</v>
      </c>
      <c r="Q89" s="9">
        <v>17.451000000000001</v>
      </c>
      <c r="R89" s="9">
        <f t="shared" si="12"/>
        <v>13.496333333333334</v>
      </c>
      <c r="S89" s="9">
        <f t="shared" si="11"/>
        <v>11.519</v>
      </c>
      <c r="T89" s="9">
        <f t="shared" si="15"/>
        <v>195.46739566666668</v>
      </c>
    </row>
    <row r="90" spans="1:21" x14ac:dyDescent="0.2">
      <c r="A90" t="s">
        <v>95</v>
      </c>
      <c r="C90">
        <v>34</v>
      </c>
      <c r="D90" t="s">
        <v>154</v>
      </c>
      <c r="E90" s="2">
        <v>45072</v>
      </c>
      <c r="F90" s="2">
        <f t="shared" si="16"/>
        <v>45075</v>
      </c>
      <c r="I90" s="9">
        <v>13.675000000000001</v>
      </c>
      <c r="J90" s="9">
        <v>13.173</v>
      </c>
      <c r="K90" s="9">
        <v>15.542999999999999</v>
      </c>
      <c r="L90" s="9">
        <f t="shared" si="14"/>
        <v>14.130333333333333</v>
      </c>
      <c r="M90" s="9">
        <f t="shared" si="9"/>
        <v>13.423999999999999</v>
      </c>
      <c r="N90" s="9">
        <f t="shared" si="10"/>
        <v>15.576000000000001</v>
      </c>
      <c r="O90" s="9">
        <v>12.911</v>
      </c>
      <c r="P90" s="9">
        <v>12.522</v>
      </c>
      <c r="Q90" s="9">
        <v>18.576000000000001</v>
      </c>
      <c r="R90" s="9">
        <f t="shared" si="12"/>
        <v>14.669666666666666</v>
      </c>
      <c r="S90" s="9">
        <f t="shared" si="11"/>
        <v>12.7165</v>
      </c>
      <c r="T90" s="9">
        <f t="shared" si="15"/>
        <v>228.49472800000001</v>
      </c>
    </row>
    <row r="91" spans="1:21" x14ac:dyDescent="0.2">
      <c r="A91" t="s">
        <v>96</v>
      </c>
      <c r="C91">
        <v>27</v>
      </c>
      <c r="D91" t="s">
        <v>154</v>
      </c>
      <c r="E91" s="2">
        <v>45072</v>
      </c>
      <c r="F91" s="2">
        <f t="shared" si="16"/>
        <v>45075</v>
      </c>
      <c r="G91" s="2">
        <v>45081</v>
      </c>
      <c r="H91">
        <f t="shared" si="17"/>
        <v>9</v>
      </c>
      <c r="I91" s="9">
        <v>15.515000000000001</v>
      </c>
      <c r="J91" s="9">
        <v>15.195</v>
      </c>
      <c r="K91" s="9">
        <v>17.204000000000001</v>
      </c>
      <c r="L91" s="9">
        <f t="shared" si="14"/>
        <v>15.971333333333334</v>
      </c>
      <c r="M91" s="9">
        <f t="shared" si="9"/>
        <v>15.355</v>
      </c>
      <c r="N91" s="9">
        <f t="shared" si="10"/>
        <v>13.645</v>
      </c>
      <c r="O91" s="9">
        <v>9.8539999999999992</v>
      </c>
      <c r="P91" s="9">
        <v>10.176</v>
      </c>
      <c r="Q91" s="9">
        <v>16.568000000000001</v>
      </c>
      <c r="R91" s="9">
        <f t="shared" si="12"/>
        <v>12.199333333333334</v>
      </c>
      <c r="S91" s="9">
        <f t="shared" si="11"/>
        <v>10.015000000000001</v>
      </c>
      <c r="T91" s="9">
        <f t="shared" si="15"/>
        <v>166.45990333333333</v>
      </c>
    </row>
    <row r="92" spans="1:21" x14ac:dyDescent="0.2">
      <c r="A92" t="s">
        <v>97</v>
      </c>
      <c r="C92">
        <v>25</v>
      </c>
      <c r="D92" t="s">
        <v>154</v>
      </c>
      <c r="E92" s="2">
        <v>45072</v>
      </c>
      <c r="F92" s="2">
        <f t="shared" si="16"/>
        <v>45075</v>
      </c>
      <c r="I92" s="9">
        <v>13.739000000000001</v>
      </c>
      <c r="J92" s="9">
        <v>13.45</v>
      </c>
      <c r="K92" s="9">
        <v>16.879000000000001</v>
      </c>
      <c r="L92" s="9">
        <f t="shared" si="14"/>
        <v>14.689333333333332</v>
      </c>
      <c r="M92" s="9">
        <f t="shared" si="9"/>
        <v>13.5945</v>
      </c>
      <c r="N92" s="9">
        <f t="shared" si="10"/>
        <v>15.4055</v>
      </c>
      <c r="O92" s="9">
        <v>11.116</v>
      </c>
      <c r="P92" s="9">
        <v>11.513</v>
      </c>
      <c r="Q92" s="9">
        <v>20.059999999999999</v>
      </c>
      <c r="R92" s="9">
        <f t="shared" si="12"/>
        <v>14.229666666666665</v>
      </c>
      <c r="S92" s="9">
        <f t="shared" si="11"/>
        <v>11.314499999999999</v>
      </c>
      <c r="T92" s="9">
        <f t="shared" si="15"/>
        <v>219.21512983333329</v>
      </c>
    </row>
    <row r="93" spans="1:21" x14ac:dyDescent="0.2">
      <c r="A93" t="s">
        <v>98</v>
      </c>
      <c r="C93">
        <v>24</v>
      </c>
      <c r="D93" t="s">
        <v>154</v>
      </c>
      <c r="E93" s="2">
        <v>45073</v>
      </c>
      <c r="F93" s="2">
        <f t="shared" si="16"/>
        <v>45076</v>
      </c>
      <c r="I93" s="9">
        <v>15.045</v>
      </c>
      <c r="J93" s="9">
        <v>14.493</v>
      </c>
      <c r="K93" s="9">
        <v>17.78</v>
      </c>
      <c r="L93" s="9">
        <f t="shared" si="14"/>
        <v>15.772666666666666</v>
      </c>
      <c r="M93" s="9">
        <f t="shared" si="9"/>
        <v>14.769</v>
      </c>
      <c r="N93" s="9">
        <f t="shared" si="10"/>
        <v>14.231</v>
      </c>
      <c r="O93" s="9">
        <v>11.83</v>
      </c>
      <c r="P93" s="9">
        <v>11.962999999999999</v>
      </c>
      <c r="Q93" s="9">
        <v>22.725999999999999</v>
      </c>
      <c r="R93" s="9">
        <f t="shared" si="12"/>
        <v>15.506333333333332</v>
      </c>
      <c r="S93" s="9">
        <f t="shared" si="11"/>
        <v>11.8965</v>
      </c>
      <c r="T93" s="9">
        <f t="shared" si="15"/>
        <v>220.67062966666666</v>
      </c>
    </row>
    <row r="94" spans="1:21" x14ac:dyDescent="0.2">
      <c r="A94" t="s">
        <v>99</v>
      </c>
      <c r="C94">
        <v>25</v>
      </c>
      <c r="D94" t="s">
        <v>154</v>
      </c>
      <c r="E94" s="2">
        <v>45073</v>
      </c>
      <c r="F94" s="2">
        <f t="shared" si="16"/>
        <v>45076</v>
      </c>
      <c r="I94" s="9">
        <v>15.63</v>
      </c>
      <c r="J94" s="9">
        <v>15.395</v>
      </c>
      <c r="K94" s="9">
        <v>15.587</v>
      </c>
      <c r="L94" s="9">
        <f t="shared" si="14"/>
        <v>15.537333333333331</v>
      </c>
      <c r="M94" s="9">
        <f t="shared" si="9"/>
        <v>15.512499999999999</v>
      </c>
      <c r="N94" s="9">
        <f t="shared" si="10"/>
        <v>13.487500000000001</v>
      </c>
      <c r="O94" s="9">
        <v>23.934000000000001</v>
      </c>
      <c r="P94" s="9">
        <v>24.367000000000001</v>
      </c>
      <c r="Q94" s="9">
        <v>32.164999999999999</v>
      </c>
      <c r="R94" s="9">
        <f t="shared" si="12"/>
        <v>26.822000000000003</v>
      </c>
      <c r="S94" s="9">
        <f t="shared" si="11"/>
        <v>24.150500000000001</v>
      </c>
      <c r="T94" s="9">
        <f t="shared" si="15"/>
        <v>361.76172500000007</v>
      </c>
    </row>
    <row r="95" spans="1:21" x14ac:dyDescent="0.2">
      <c r="A95" t="s">
        <v>100</v>
      </c>
      <c r="C95">
        <v>25</v>
      </c>
      <c r="D95" t="s">
        <v>154</v>
      </c>
      <c r="E95" s="2">
        <v>45073</v>
      </c>
      <c r="F95" s="2">
        <f t="shared" si="16"/>
        <v>45076</v>
      </c>
      <c r="G95" s="2">
        <v>45080</v>
      </c>
      <c r="H95">
        <f t="shared" si="17"/>
        <v>7</v>
      </c>
      <c r="I95" s="9">
        <v>14.965999999999999</v>
      </c>
      <c r="J95" s="9">
        <v>14.686999999999999</v>
      </c>
      <c r="K95" s="9">
        <v>16.713999999999999</v>
      </c>
      <c r="L95" s="9">
        <f t="shared" si="14"/>
        <v>15.455666666666666</v>
      </c>
      <c r="M95" s="9">
        <f t="shared" si="9"/>
        <v>14.826499999999999</v>
      </c>
      <c r="N95" s="9">
        <f t="shared" si="10"/>
        <v>14.173500000000001</v>
      </c>
      <c r="O95" s="9">
        <v>8.516</v>
      </c>
      <c r="P95" s="9">
        <v>8.7810000000000006</v>
      </c>
      <c r="Q95" s="9">
        <v>14.029</v>
      </c>
      <c r="R95" s="9">
        <f t="shared" si="12"/>
        <v>10.442</v>
      </c>
      <c r="S95" s="9">
        <f t="shared" si="11"/>
        <v>8.6485000000000003</v>
      </c>
      <c r="T95" s="9">
        <f t="shared" si="15"/>
        <v>147.99968700000002</v>
      </c>
      <c r="U95" t="s">
        <v>432</v>
      </c>
    </row>
    <row r="96" spans="1:21" x14ac:dyDescent="0.2">
      <c r="A96" t="s">
        <v>101</v>
      </c>
      <c r="C96">
        <v>25</v>
      </c>
      <c r="D96" t="s">
        <v>154</v>
      </c>
      <c r="E96" s="2">
        <v>45073</v>
      </c>
      <c r="F96" s="2">
        <v>45075</v>
      </c>
      <c r="I96" s="9">
        <v>14.128</v>
      </c>
      <c r="J96" s="9">
        <v>13.595000000000001</v>
      </c>
      <c r="K96" s="9">
        <v>16.109000000000002</v>
      </c>
      <c r="L96" s="9">
        <f t="shared" si="14"/>
        <v>14.610666666666667</v>
      </c>
      <c r="M96" s="9">
        <f t="shared" si="9"/>
        <v>13.861499999999999</v>
      </c>
      <c r="N96" s="9">
        <f t="shared" si="10"/>
        <v>15.138500000000001</v>
      </c>
      <c r="O96" s="9">
        <v>8.6750000000000007</v>
      </c>
      <c r="P96" s="9">
        <v>9.4619999999999997</v>
      </c>
      <c r="Q96" s="9">
        <v>15.657</v>
      </c>
      <c r="R96" s="9">
        <f t="shared" si="12"/>
        <v>11.264666666666665</v>
      </c>
      <c r="S96" s="9">
        <f t="shared" si="11"/>
        <v>9.0685000000000002</v>
      </c>
      <c r="T96" s="9">
        <f t="shared" si="15"/>
        <v>170.53015633333331</v>
      </c>
    </row>
    <row r="97" spans="1:21" x14ac:dyDescent="0.2">
      <c r="A97" t="s">
        <v>102</v>
      </c>
      <c r="C97">
        <v>25</v>
      </c>
      <c r="D97" t="s">
        <v>154</v>
      </c>
      <c r="E97" s="2">
        <v>45073</v>
      </c>
      <c r="F97" s="2">
        <f t="shared" si="16"/>
        <v>45076</v>
      </c>
      <c r="G97" s="2">
        <v>45080</v>
      </c>
      <c r="H97">
        <f t="shared" si="17"/>
        <v>7</v>
      </c>
      <c r="I97" s="9">
        <v>14.489000000000001</v>
      </c>
      <c r="J97" s="9">
        <v>14.442</v>
      </c>
      <c r="K97" s="9">
        <v>16.645</v>
      </c>
      <c r="L97" s="9">
        <f t="shared" si="14"/>
        <v>15.192</v>
      </c>
      <c r="M97" s="9">
        <f t="shared" si="9"/>
        <v>14.4655</v>
      </c>
      <c r="N97" s="9">
        <f t="shared" si="10"/>
        <v>14.5345</v>
      </c>
      <c r="O97" s="9">
        <v>8.7899999999999991</v>
      </c>
      <c r="P97" s="9">
        <v>8.7850000000000001</v>
      </c>
      <c r="Q97" s="9">
        <v>14.4</v>
      </c>
      <c r="R97" s="9">
        <f t="shared" si="12"/>
        <v>10.658333333333333</v>
      </c>
      <c r="S97" s="9">
        <f t="shared" si="11"/>
        <v>8.7874999999999996</v>
      </c>
      <c r="T97" s="9">
        <f t="shared" si="15"/>
        <v>154.91354583333333</v>
      </c>
      <c r="U97" t="s">
        <v>343</v>
      </c>
    </row>
    <row r="98" spans="1:21" x14ac:dyDescent="0.2">
      <c r="A98" t="s">
        <v>103</v>
      </c>
      <c r="C98">
        <v>34</v>
      </c>
      <c r="D98" t="s">
        <v>154</v>
      </c>
      <c r="E98" s="2">
        <v>45073</v>
      </c>
      <c r="F98" s="2">
        <f t="shared" si="16"/>
        <v>45076</v>
      </c>
      <c r="G98" s="2">
        <v>45080</v>
      </c>
      <c r="H98">
        <f t="shared" si="17"/>
        <v>7</v>
      </c>
      <c r="I98" s="9">
        <v>14.191000000000001</v>
      </c>
      <c r="J98" s="9">
        <v>13.505000000000001</v>
      </c>
      <c r="K98" s="9">
        <v>16.102</v>
      </c>
      <c r="L98" s="9">
        <f t="shared" si="14"/>
        <v>14.599333333333334</v>
      </c>
      <c r="M98" s="9">
        <f t="shared" si="9"/>
        <v>13.848000000000001</v>
      </c>
      <c r="N98" s="9">
        <f t="shared" si="10"/>
        <v>15.151999999999999</v>
      </c>
      <c r="O98" s="9">
        <v>15.863</v>
      </c>
      <c r="P98" s="9">
        <v>15.138</v>
      </c>
      <c r="Q98" s="9">
        <v>23.945</v>
      </c>
      <c r="R98" s="9">
        <f t="shared" si="12"/>
        <v>18.315333333333331</v>
      </c>
      <c r="S98" s="9">
        <f t="shared" si="11"/>
        <v>15.500499999999999</v>
      </c>
      <c r="T98" s="9">
        <f t="shared" si="15"/>
        <v>277.51393066666662</v>
      </c>
      <c r="U98" t="s">
        <v>317</v>
      </c>
    </row>
    <row r="99" spans="1:21" x14ac:dyDescent="0.2">
      <c r="A99" t="s">
        <v>104</v>
      </c>
      <c r="C99">
        <v>34</v>
      </c>
      <c r="D99" t="s">
        <v>154</v>
      </c>
      <c r="E99" s="2">
        <v>45073</v>
      </c>
      <c r="F99" s="2">
        <f t="shared" si="16"/>
        <v>45076</v>
      </c>
      <c r="G99" s="2">
        <v>45080</v>
      </c>
      <c r="H99">
        <f t="shared" si="17"/>
        <v>7</v>
      </c>
      <c r="I99" s="9">
        <v>12.621</v>
      </c>
      <c r="J99" s="9">
        <v>12.428000000000001</v>
      </c>
      <c r="K99" s="9">
        <v>12.532</v>
      </c>
      <c r="L99" s="9">
        <f t="shared" si="14"/>
        <v>12.527000000000001</v>
      </c>
      <c r="M99" s="9">
        <f t="shared" si="9"/>
        <v>12.5245</v>
      </c>
      <c r="N99" s="9">
        <f t="shared" si="10"/>
        <v>16.4755</v>
      </c>
      <c r="O99" s="9">
        <v>21.199000000000002</v>
      </c>
      <c r="P99" s="9">
        <v>21.291</v>
      </c>
      <c r="Q99" s="9">
        <v>27.048999999999999</v>
      </c>
      <c r="R99" s="9">
        <f t="shared" si="12"/>
        <v>23.179666666666666</v>
      </c>
      <c r="S99" s="9">
        <f t="shared" si="11"/>
        <v>21.245000000000001</v>
      </c>
      <c r="T99" s="9">
        <f t="shared" si="15"/>
        <v>381.89659816666665</v>
      </c>
      <c r="U99" t="s">
        <v>316</v>
      </c>
    </row>
    <row r="100" spans="1:21" x14ac:dyDescent="0.2">
      <c r="A100" t="s">
        <v>105</v>
      </c>
      <c r="C100">
        <v>34</v>
      </c>
      <c r="D100" t="s">
        <v>154</v>
      </c>
      <c r="E100" s="2">
        <v>45073</v>
      </c>
      <c r="F100" s="2">
        <f t="shared" si="16"/>
        <v>45076</v>
      </c>
      <c r="G100" s="2">
        <v>45080</v>
      </c>
      <c r="H100">
        <f t="shared" si="17"/>
        <v>7</v>
      </c>
      <c r="I100" s="9">
        <v>13.037000000000001</v>
      </c>
      <c r="J100" s="9">
        <v>12.614000000000001</v>
      </c>
      <c r="K100" s="9">
        <v>13.73</v>
      </c>
      <c r="L100" s="9">
        <f t="shared" si="14"/>
        <v>13.127000000000001</v>
      </c>
      <c r="M100" s="9">
        <f t="shared" si="9"/>
        <v>12.825500000000002</v>
      </c>
      <c r="N100" s="9">
        <f t="shared" si="10"/>
        <v>16.174499999999998</v>
      </c>
      <c r="O100" s="9">
        <v>25.626999999999999</v>
      </c>
      <c r="P100" s="9">
        <v>25.277999999999999</v>
      </c>
      <c r="Q100" s="9">
        <v>34.591999999999999</v>
      </c>
      <c r="R100" s="9">
        <f t="shared" si="12"/>
        <v>28.498999999999999</v>
      </c>
      <c r="S100" s="9">
        <f t="shared" si="11"/>
        <v>25.452500000000001</v>
      </c>
      <c r="T100" s="9">
        <f t="shared" si="15"/>
        <v>460.95707549999992</v>
      </c>
      <c r="U100" t="s">
        <v>316</v>
      </c>
    </row>
    <row r="101" spans="1:21" x14ac:dyDescent="0.2">
      <c r="A101" t="s">
        <v>106</v>
      </c>
      <c r="C101">
        <v>33</v>
      </c>
      <c r="D101" t="s">
        <v>154</v>
      </c>
      <c r="E101" s="2">
        <v>45073</v>
      </c>
      <c r="F101" s="2">
        <f t="shared" si="16"/>
        <v>45076</v>
      </c>
      <c r="I101" s="9">
        <v>18.384</v>
      </c>
      <c r="J101" s="9">
        <v>17.824000000000002</v>
      </c>
      <c r="K101" s="9">
        <v>20.478999999999999</v>
      </c>
      <c r="L101" s="9">
        <f t="shared" si="14"/>
        <v>18.895666666666667</v>
      </c>
      <c r="M101" s="9">
        <f t="shared" si="9"/>
        <v>18.103999999999999</v>
      </c>
      <c r="N101" s="9">
        <f t="shared" si="10"/>
        <v>10.896000000000001</v>
      </c>
      <c r="O101" s="9">
        <v>6.2640000000000002</v>
      </c>
      <c r="P101" s="9">
        <v>6.74</v>
      </c>
      <c r="Q101" s="9">
        <v>16.655999999999999</v>
      </c>
      <c r="R101" s="9">
        <f t="shared" si="12"/>
        <v>9.8866666666666667</v>
      </c>
      <c r="S101" s="9">
        <f t="shared" si="11"/>
        <v>6.5020000000000007</v>
      </c>
      <c r="T101" s="9">
        <f t="shared" si="15"/>
        <v>107.72512</v>
      </c>
      <c r="U101" t="s">
        <v>430</v>
      </c>
    </row>
    <row r="102" spans="1:21" x14ac:dyDescent="0.2">
      <c r="A102" t="s">
        <v>107</v>
      </c>
      <c r="C102">
        <v>33</v>
      </c>
      <c r="D102" t="s">
        <v>154</v>
      </c>
      <c r="E102" s="2">
        <v>45073</v>
      </c>
      <c r="F102" s="2">
        <f t="shared" si="16"/>
        <v>45076</v>
      </c>
      <c r="I102" s="9">
        <v>15.207000000000001</v>
      </c>
      <c r="J102" s="9">
        <v>14.93</v>
      </c>
      <c r="K102" s="9">
        <v>17.664000000000001</v>
      </c>
      <c r="L102" s="9">
        <f t="shared" si="14"/>
        <v>15.933666666666667</v>
      </c>
      <c r="M102" s="9">
        <f t="shared" si="9"/>
        <v>15.0685</v>
      </c>
      <c r="N102" s="9">
        <f t="shared" si="10"/>
        <v>13.9315</v>
      </c>
      <c r="O102" s="9">
        <v>7.5720000000000001</v>
      </c>
      <c r="P102" s="9">
        <v>7.8810000000000002</v>
      </c>
      <c r="Q102" s="9">
        <v>14.260999999999999</v>
      </c>
      <c r="R102" s="9">
        <f t="shared" si="12"/>
        <v>9.9046666666666656</v>
      </c>
      <c r="S102" s="9">
        <f t="shared" si="11"/>
        <v>7.7264999999999997</v>
      </c>
      <c r="T102" s="9">
        <f t="shared" si="15"/>
        <v>137.98686366666664</v>
      </c>
    </row>
    <row r="103" spans="1:21" x14ac:dyDescent="0.2">
      <c r="A103" t="s">
        <v>108</v>
      </c>
      <c r="C103">
        <v>33</v>
      </c>
      <c r="D103" t="s">
        <v>154</v>
      </c>
      <c r="E103" s="2">
        <v>45073</v>
      </c>
      <c r="F103" s="2">
        <f t="shared" si="16"/>
        <v>45076</v>
      </c>
      <c r="I103" s="9">
        <v>13.715</v>
      </c>
      <c r="J103" s="9">
        <v>13.481999999999999</v>
      </c>
      <c r="K103" s="9">
        <v>15.805999999999999</v>
      </c>
      <c r="L103" s="9">
        <f t="shared" si="14"/>
        <v>14.334333333333333</v>
      </c>
      <c r="M103" s="9">
        <f t="shared" si="9"/>
        <v>13.5985</v>
      </c>
      <c r="N103" s="9">
        <f t="shared" si="10"/>
        <v>15.4015</v>
      </c>
      <c r="O103" s="9">
        <v>9.3740000000000006</v>
      </c>
      <c r="P103" s="9">
        <v>9.6120000000000001</v>
      </c>
      <c r="Q103" s="9">
        <v>15.01</v>
      </c>
      <c r="R103" s="9">
        <f t="shared" si="12"/>
        <v>11.332000000000001</v>
      </c>
      <c r="S103" s="9">
        <f t="shared" si="11"/>
        <v>9.4930000000000003</v>
      </c>
      <c r="T103" s="9">
        <f t="shared" si="15"/>
        <v>174.52979800000003</v>
      </c>
    </row>
    <row r="104" spans="1:21" x14ac:dyDescent="0.2">
      <c r="A104" t="s">
        <v>109</v>
      </c>
      <c r="C104">
        <v>33</v>
      </c>
      <c r="D104" t="s">
        <v>154</v>
      </c>
      <c r="E104" s="2">
        <v>45073</v>
      </c>
      <c r="F104" s="2">
        <f t="shared" si="16"/>
        <v>45076</v>
      </c>
      <c r="G104" s="2">
        <v>45081</v>
      </c>
      <c r="H104">
        <f>G104-E104</f>
        <v>8</v>
      </c>
      <c r="I104" s="9">
        <v>14.746</v>
      </c>
      <c r="J104" s="9">
        <v>14.395</v>
      </c>
      <c r="K104" s="9">
        <v>15.523</v>
      </c>
      <c r="L104" s="9">
        <f t="shared" si="14"/>
        <v>14.888</v>
      </c>
      <c r="M104" s="9">
        <f t="shared" si="9"/>
        <v>14.570499999999999</v>
      </c>
      <c r="N104" s="9">
        <f t="shared" si="10"/>
        <v>14.429500000000001</v>
      </c>
      <c r="O104" s="9">
        <v>9.3230000000000004</v>
      </c>
      <c r="P104" s="9">
        <v>9.7629999999999999</v>
      </c>
      <c r="Q104" s="9">
        <v>14.304</v>
      </c>
      <c r="R104" s="9">
        <f t="shared" si="12"/>
        <v>11.13</v>
      </c>
      <c r="S104" s="9">
        <f t="shared" si="11"/>
        <v>9.5429999999999993</v>
      </c>
      <c r="T104" s="9">
        <f t="shared" si="15"/>
        <v>160.60033500000003</v>
      </c>
      <c r="U104" t="s">
        <v>429</v>
      </c>
    </row>
    <row r="105" spans="1:21" x14ac:dyDescent="0.2">
      <c r="A105" t="s">
        <v>110</v>
      </c>
      <c r="C105">
        <v>34</v>
      </c>
      <c r="D105" t="s">
        <v>154</v>
      </c>
      <c r="E105" s="2">
        <v>45073</v>
      </c>
      <c r="F105" s="2">
        <f t="shared" si="16"/>
        <v>45076</v>
      </c>
      <c r="G105" s="3">
        <v>45080</v>
      </c>
      <c r="H105">
        <f t="shared" ref="H105:H113" si="18">G105-E105</f>
        <v>7</v>
      </c>
      <c r="I105" s="9">
        <v>17.314</v>
      </c>
      <c r="J105" s="9">
        <v>16.867000000000001</v>
      </c>
      <c r="K105" s="9">
        <v>17.632000000000001</v>
      </c>
      <c r="L105" s="9">
        <f t="shared" si="14"/>
        <v>17.271000000000001</v>
      </c>
      <c r="M105" s="9">
        <f t="shared" si="9"/>
        <v>17.090499999999999</v>
      </c>
      <c r="N105" s="9">
        <f t="shared" si="10"/>
        <v>11.909500000000001</v>
      </c>
      <c r="O105" s="9">
        <v>5.4050000000000002</v>
      </c>
      <c r="P105" s="9">
        <v>5.7590000000000003</v>
      </c>
      <c r="Q105" s="9">
        <v>9.2040000000000006</v>
      </c>
      <c r="R105" s="9">
        <f t="shared" si="12"/>
        <v>6.7893333333333343</v>
      </c>
      <c r="S105" s="9">
        <f t="shared" si="11"/>
        <v>5.5820000000000007</v>
      </c>
      <c r="T105" s="9">
        <f t="shared" si="15"/>
        <v>80.857565333333355</v>
      </c>
      <c r="U105" t="s">
        <v>431</v>
      </c>
    </row>
    <row r="106" spans="1:21" x14ac:dyDescent="0.2">
      <c r="A106" t="s">
        <v>111</v>
      </c>
      <c r="C106">
        <v>34</v>
      </c>
      <c r="D106" t="s">
        <v>154</v>
      </c>
      <c r="E106" s="2">
        <v>45073</v>
      </c>
      <c r="F106" s="2">
        <f t="shared" si="16"/>
        <v>45076</v>
      </c>
      <c r="G106" s="2">
        <v>45081</v>
      </c>
      <c r="H106">
        <f t="shared" si="18"/>
        <v>8</v>
      </c>
      <c r="I106" s="9">
        <v>14.583</v>
      </c>
      <c r="J106" s="9">
        <v>14.31</v>
      </c>
      <c r="K106" s="9">
        <v>16.327000000000002</v>
      </c>
      <c r="L106" s="9">
        <f t="shared" si="14"/>
        <v>15.073333333333332</v>
      </c>
      <c r="M106" s="9">
        <f t="shared" si="9"/>
        <v>14.4465</v>
      </c>
      <c r="N106" s="9">
        <f t="shared" si="10"/>
        <v>14.5535</v>
      </c>
      <c r="O106" s="9">
        <v>11.417</v>
      </c>
      <c r="P106" s="9">
        <v>11.891999999999999</v>
      </c>
      <c r="Q106" s="9">
        <v>18.614000000000001</v>
      </c>
      <c r="R106" s="9">
        <f t="shared" si="12"/>
        <v>13.974333333333334</v>
      </c>
      <c r="S106" s="9">
        <f t="shared" si="11"/>
        <v>11.654499999999999</v>
      </c>
      <c r="T106" s="9">
        <f t="shared" si="15"/>
        <v>203.37546016666667</v>
      </c>
      <c r="U106" t="s">
        <v>429</v>
      </c>
    </row>
    <row r="107" spans="1:21" x14ac:dyDescent="0.2">
      <c r="A107" t="s">
        <v>112</v>
      </c>
      <c r="C107">
        <v>34</v>
      </c>
      <c r="D107" t="s">
        <v>154</v>
      </c>
      <c r="E107" s="2">
        <v>45073</v>
      </c>
      <c r="F107" s="2">
        <f t="shared" si="16"/>
        <v>45076</v>
      </c>
      <c r="G107" s="2">
        <v>45081</v>
      </c>
      <c r="H107">
        <f t="shared" si="18"/>
        <v>8</v>
      </c>
      <c r="I107" s="9">
        <v>14.541</v>
      </c>
      <c r="J107" s="9">
        <v>14.292</v>
      </c>
      <c r="K107" s="9">
        <v>16.443999999999999</v>
      </c>
      <c r="L107" s="9">
        <f t="shared" si="14"/>
        <v>15.092333333333334</v>
      </c>
      <c r="M107" s="9">
        <f t="shared" si="9"/>
        <v>14.416499999999999</v>
      </c>
      <c r="N107" s="9">
        <f t="shared" si="10"/>
        <v>14.583500000000001</v>
      </c>
      <c r="O107" s="9">
        <v>14.737</v>
      </c>
      <c r="P107" s="9">
        <v>14.98</v>
      </c>
      <c r="Q107" s="9">
        <v>23.222999999999999</v>
      </c>
      <c r="R107" s="9">
        <f t="shared" si="12"/>
        <v>17.646666666666665</v>
      </c>
      <c r="S107" s="9">
        <f t="shared" si="11"/>
        <v>14.858499999999999</v>
      </c>
      <c r="T107" s="9">
        <f t="shared" si="15"/>
        <v>257.35016333333334</v>
      </c>
    </row>
    <row r="108" spans="1:21" x14ac:dyDescent="0.2">
      <c r="A108" t="s">
        <v>113</v>
      </c>
      <c r="C108">
        <v>34</v>
      </c>
      <c r="D108" t="s">
        <v>154</v>
      </c>
      <c r="E108" s="2">
        <v>45073</v>
      </c>
      <c r="F108" s="2">
        <f t="shared" si="16"/>
        <v>45076</v>
      </c>
      <c r="I108" s="9">
        <v>14.316000000000001</v>
      </c>
      <c r="J108" s="9">
        <v>13.872</v>
      </c>
      <c r="K108" s="9">
        <v>13.827</v>
      </c>
      <c r="L108" s="9">
        <f t="shared" si="14"/>
        <v>14.005000000000001</v>
      </c>
      <c r="M108" s="9">
        <f t="shared" si="9"/>
        <v>14.094000000000001</v>
      </c>
      <c r="N108" s="9">
        <f t="shared" si="10"/>
        <v>14.905999999999999</v>
      </c>
      <c r="O108" s="9">
        <v>13.223000000000001</v>
      </c>
      <c r="P108" s="9">
        <v>13.847</v>
      </c>
      <c r="Q108" s="9">
        <v>17.734999999999999</v>
      </c>
      <c r="R108" s="9">
        <f t="shared" si="12"/>
        <v>14.935</v>
      </c>
      <c r="S108" s="9">
        <f t="shared" si="11"/>
        <v>13.535</v>
      </c>
      <c r="T108" s="9">
        <f t="shared" si="15"/>
        <v>222.62110999999999</v>
      </c>
    </row>
    <row r="109" spans="1:21" x14ac:dyDescent="0.2">
      <c r="A109" t="s">
        <v>114</v>
      </c>
      <c r="C109">
        <v>34</v>
      </c>
      <c r="D109" t="s">
        <v>154</v>
      </c>
      <c r="E109" s="2">
        <v>45073</v>
      </c>
      <c r="F109" s="2">
        <f t="shared" si="16"/>
        <v>45076</v>
      </c>
      <c r="I109" s="9">
        <v>16.440000000000001</v>
      </c>
      <c r="J109" s="9">
        <v>15.882</v>
      </c>
      <c r="K109" s="9">
        <v>18.225000000000001</v>
      </c>
      <c r="L109" s="9">
        <f t="shared" si="14"/>
        <v>16.849</v>
      </c>
      <c r="M109" s="9">
        <f t="shared" si="9"/>
        <v>16.161000000000001</v>
      </c>
      <c r="N109" s="9">
        <f t="shared" si="10"/>
        <v>12.838999999999999</v>
      </c>
      <c r="O109" s="9">
        <v>7.69</v>
      </c>
      <c r="P109" s="9">
        <v>8.0139999999999993</v>
      </c>
      <c r="Q109" s="9">
        <v>14.007</v>
      </c>
      <c r="R109" s="9">
        <f t="shared" si="12"/>
        <v>9.9036666666666662</v>
      </c>
      <c r="S109" s="9">
        <f t="shared" si="11"/>
        <v>7.8520000000000003</v>
      </c>
      <c r="T109" s="9">
        <f t="shared" si="15"/>
        <v>127.15317633333332</v>
      </c>
    </row>
    <row r="110" spans="1:21" x14ac:dyDescent="0.2">
      <c r="A110" t="s">
        <v>115</v>
      </c>
      <c r="C110">
        <v>25</v>
      </c>
      <c r="D110" t="s">
        <v>154</v>
      </c>
      <c r="E110" s="2">
        <v>45073</v>
      </c>
      <c r="F110" s="2">
        <f t="shared" si="16"/>
        <v>45076</v>
      </c>
      <c r="I110" s="9">
        <v>18.276</v>
      </c>
      <c r="J110" s="9">
        <v>17.765999999999998</v>
      </c>
      <c r="K110" s="9">
        <v>21.001000000000001</v>
      </c>
      <c r="L110" s="9">
        <f t="shared" si="14"/>
        <v>19.014333333333337</v>
      </c>
      <c r="M110" s="9">
        <f t="shared" si="9"/>
        <v>18.021000000000001</v>
      </c>
      <c r="N110" s="9">
        <f t="shared" si="10"/>
        <v>10.978999999999999</v>
      </c>
      <c r="O110" s="9">
        <v>3.55</v>
      </c>
      <c r="P110" s="9">
        <v>3.7210000000000001</v>
      </c>
      <c r="Q110" s="9">
        <v>9.0760000000000005</v>
      </c>
      <c r="R110" s="9">
        <f t="shared" si="12"/>
        <v>5.4490000000000007</v>
      </c>
      <c r="S110" s="9">
        <f t="shared" si="11"/>
        <v>3.6355</v>
      </c>
      <c r="T110" s="9">
        <f t="shared" si="15"/>
        <v>59.824571000000006</v>
      </c>
      <c r="U110" t="s">
        <v>429</v>
      </c>
    </row>
    <row r="111" spans="1:21" x14ac:dyDescent="0.2">
      <c r="A111" t="s">
        <v>116</v>
      </c>
      <c r="C111">
        <v>25</v>
      </c>
      <c r="D111" t="s">
        <v>154</v>
      </c>
      <c r="E111" s="2">
        <v>45073</v>
      </c>
      <c r="F111" s="2">
        <f t="shared" si="16"/>
        <v>45076</v>
      </c>
      <c r="G111" s="2">
        <v>45082</v>
      </c>
      <c r="H111">
        <f t="shared" si="18"/>
        <v>9</v>
      </c>
      <c r="I111" s="9">
        <v>14.403</v>
      </c>
      <c r="J111" s="9">
        <v>14.215999999999999</v>
      </c>
      <c r="K111" s="9">
        <v>15.882</v>
      </c>
      <c r="L111" s="9">
        <f t="shared" si="14"/>
        <v>14.833666666666666</v>
      </c>
      <c r="M111" s="9">
        <f t="shared" si="9"/>
        <v>14.3095</v>
      </c>
      <c r="N111" s="9">
        <f t="shared" si="10"/>
        <v>14.6905</v>
      </c>
      <c r="O111" s="9">
        <v>16.02</v>
      </c>
      <c r="P111" s="9">
        <v>16.556000000000001</v>
      </c>
      <c r="Q111" s="9">
        <v>24.318999999999999</v>
      </c>
      <c r="R111" s="9">
        <f t="shared" si="12"/>
        <v>18.965</v>
      </c>
      <c r="S111" s="9">
        <f t="shared" si="11"/>
        <v>16.288</v>
      </c>
      <c r="T111" s="9">
        <f t="shared" si="15"/>
        <v>278.60533249999997</v>
      </c>
      <c r="U111" t="s">
        <v>344</v>
      </c>
    </row>
    <row r="112" spans="1:21" x14ac:dyDescent="0.2">
      <c r="A112" t="s">
        <v>117</v>
      </c>
      <c r="C112">
        <v>25</v>
      </c>
      <c r="D112" t="s">
        <v>154</v>
      </c>
      <c r="E112" s="2">
        <v>45073</v>
      </c>
      <c r="F112" s="2">
        <f t="shared" si="16"/>
        <v>45076</v>
      </c>
      <c r="G112" s="2">
        <v>45080</v>
      </c>
      <c r="H112">
        <f t="shared" si="18"/>
        <v>7</v>
      </c>
      <c r="I112" s="9">
        <v>13.76</v>
      </c>
      <c r="J112" s="9">
        <v>13.654</v>
      </c>
      <c r="K112" s="9">
        <v>14.332000000000001</v>
      </c>
      <c r="L112" s="9">
        <f t="shared" si="14"/>
        <v>13.915333333333335</v>
      </c>
      <c r="M112" s="9">
        <f t="shared" si="9"/>
        <v>13.707000000000001</v>
      </c>
      <c r="N112" s="9">
        <f t="shared" si="10"/>
        <v>15.292999999999999</v>
      </c>
      <c r="O112" s="9">
        <v>18.827000000000002</v>
      </c>
      <c r="P112" s="9">
        <v>19.439</v>
      </c>
      <c r="Q112" s="9">
        <v>26.033999999999999</v>
      </c>
      <c r="R112" s="9">
        <f t="shared" si="12"/>
        <v>21.433333333333337</v>
      </c>
      <c r="S112" s="9">
        <f t="shared" si="11"/>
        <v>19.133000000000003</v>
      </c>
      <c r="T112" s="9">
        <f t="shared" si="15"/>
        <v>327.77996666666672</v>
      </c>
      <c r="U112" t="s">
        <v>343</v>
      </c>
    </row>
    <row r="113" spans="1:21" x14ac:dyDescent="0.2">
      <c r="A113" t="s">
        <v>118</v>
      </c>
      <c r="C113">
        <v>25</v>
      </c>
      <c r="D113" t="s">
        <v>154</v>
      </c>
      <c r="E113" s="2">
        <v>45073</v>
      </c>
      <c r="F113" s="2">
        <f t="shared" si="16"/>
        <v>45076</v>
      </c>
      <c r="G113" s="2">
        <v>45081</v>
      </c>
      <c r="H113">
        <f t="shared" si="18"/>
        <v>8</v>
      </c>
      <c r="I113" s="9">
        <v>14.381</v>
      </c>
      <c r="J113" s="9">
        <v>14.013999999999999</v>
      </c>
      <c r="K113" s="9">
        <v>14.141999999999999</v>
      </c>
      <c r="L113" s="9">
        <f t="shared" si="14"/>
        <v>14.179</v>
      </c>
      <c r="M113" s="9">
        <f t="shared" si="9"/>
        <v>14.1975</v>
      </c>
      <c r="N113" s="9">
        <f t="shared" si="10"/>
        <v>14.8025</v>
      </c>
      <c r="O113" s="9">
        <v>25.52</v>
      </c>
      <c r="P113" s="9">
        <v>26.759</v>
      </c>
      <c r="Q113" s="9">
        <v>34.805999999999997</v>
      </c>
      <c r="R113" s="9">
        <f t="shared" si="12"/>
        <v>29.028333333333332</v>
      </c>
      <c r="S113" s="9">
        <f t="shared" si="11"/>
        <v>26.139499999999998</v>
      </c>
      <c r="T113" s="9">
        <f t="shared" si="15"/>
        <v>429.69190416666663</v>
      </c>
      <c r="U113" s="5" t="s">
        <v>428</v>
      </c>
    </row>
    <row r="114" spans="1:21" x14ac:dyDescent="0.2">
      <c r="A114" t="s">
        <v>119</v>
      </c>
      <c r="C114">
        <v>34</v>
      </c>
      <c r="D114" t="s">
        <v>154</v>
      </c>
      <c r="E114" s="2">
        <v>45074</v>
      </c>
      <c r="F114" s="2">
        <f t="shared" si="16"/>
        <v>45077</v>
      </c>
      <c r="I114" s="9">
        <v>15.055</v>
      </c>
      <c r="J114" s="9">
        <v>14.831</v>
      </c>
      <c r="K114" s="9">
        <v>16.434999999999999</v>
      </c>
      <c r="L114" s="9">
        <f t="shared" si="14"/>
        <v>15.440333333333333</v>
      </c>
      <c r="M114" s="9">
        <f t="shared" si="9"/>
        <v>14.943</v>
      </c>
      <c r="N114" s="9">
        <f t="shared" si="10"/>
        <v>14.057</v>
      </c>
      <c r="O114" s="9">
        <v>13.548999999999999</v>
      </c>
      <c r="P114" s="9">
        <v>13.79</v>
      </c>
      <c r="Q114" s="9">
        <v>20.576000000000001</v>
      </c>
      <c r="R114" s="9">
        <f t="shared" si="12"/>
        <v>15.971666666666666</v>
      </c>
      <c r="S114" s="9">
        <f t="shared" si="11"/>
        <v>13.669499999999999</v>
      </c>
      <c r="T114" s="9">
        <f t="shared" si="15"/>
        <v>224.51371833333332</v>
      </c>
      <c r="U114" t="s">
        <v>430</v>
      </c>
    </row>
    <row r="115" spans="1:21" x14ac:dyDescent="0.2">
      <c r="A115" t="s">
        <v>120</v>
      </c>
      <c r="C115">
        <v>34</v>
      </c>
      <c r="D115" t="s">
        <v>154</v>
      </c>
      <c r="E115" s="2">
        <v>45074</v>
      </c>
      <c r="F115" s="2">
        <f t="shared" si="16"/>
        <v>45077</v>
      </c>
      <c r="I115" s="9">
        <v>12.532</v>
      </c>
      <c r="J115" s="9">
        <v>11.589</v>
      </c>
      <c r="K115" s="9">
        <v>14.637</v>
      </c>
      <c r="L115" s="9">
        <f t="shared" si="14"/>
        <v>12.919333333333334</v>
      </c>
      <c r="M115" s="9">
        <f t="shared" si="9"/>
        <v>12.060500000000001</v>
      </c>
      <c r="N115" s="9">
        <f t="shared" si="10"/>
        <v>16.939499999999999</v>
      </c>
      <c r="O115" s="9">
        <v>14.478</v>
      </c>
      <c r="P115" s="9">
        <v>13.874000000000001</v>
      </c>
      <c r="Q115" s="9">
        <v>23.187999999999999</v>
      </c>
      <c r="R115" s="9">
        <f t="shared" si="12"/>
        <v>17.18</v>
      </c>
      <c r="S115" s="9">
        <f t="shared" si="11"/>
        <v>14.176</v>
      </c>
      <c r="T115" s="9">
        <f t="shared" si="15"/>
        <v>291.02060999999998</v>
      </c>
      <c r="U115" t="s">
        <v>430</v>
      </c>
    </row>
    <row r="116" spans="1:21" x14ac:dyDescent="0.2">
      <c r="A116" t="s">
        <v>121</v>
      </c>
      <c r="C116">
        <v>34</v>
      </c>
      <c r="D116" t="s">
        <v>154</v>
      </c>
      <c r="E116" s="2">
        <v>45074</v>
      </c>
      <c r="F116" s="2">
        <f t="shared" si="16"/>
        <v>45077</v>
      </c>
      <c r="I116" s="9">
        <v>13.843999999999999</v>
      </c>
      <c r="J116" s="9">
        <v>13.433</v>
      </c>
      <c r="K116" s="9">
        <v>16.331</v>
      </c>
      <c r="L116" s="9">
        <f t="shared" si="14"/>
        <v>14.536000000000001</v>
      </c>
      <c r="M116" s="9">
        <f t="shared" si="9"/>
        <v>13.638500000000001</v>
      </c>
      <c r="N116" s="9">
        <f t="shared" si="10"/>
        <v>15.361499999999999</v>
      </c>
      <c r="O116" s="9">
        <v>14.754</v>
      </c>
      <c r="P116" s="9">
        <v>14.901</v>
      </c>
      <c r="Q116" s="9">
        <v>24.489000000000001</v>
      </c>
      <c r="R116" s="9">
        <f t="shared" si="12"/>
        <v>18.048000000000002</v>
      </c>
      <c r="S116" s="9">
        <f t="shared" si="11"/>
        <v>14.827500000000001</v>
      </c>
      <c r="T116" s="9">
        <f t="shared" si="15"/>
        <v>277.24435199999999</v>
      </c>
    </row>
    <row r="117" spans="1:21" x14ac:dyDescent="0.2">
      <c r="A117" t="s">
        <v>122</v>
      </c>
      <c r="C117">
        <v>34</v>
      </c>
      <c r="D117" t="s">
        <v>154</v>
      </c>
      <c r="E117" s="2">
        <v>45074</v>
      </c>
      <c r="F117" s="2">
        <f t="shared" si="16"/>
        <v>45077</v>
      </c>
      <c r="I117" s="9">
        <v>15.529</v>
      </c>
      <c r="J117" s="9">
        <v>15.234999999999999</v>
      </c>
      <c r="K117" s="9">
        <v>15.943</v>
      </c>
      <c r="L117" s="9">
        <f t="shared" si="14"/>
        <v>15.569000000000001</v>
      </c>
      <c r="M117" s="9">
        <f t="shared" si="9"/>
        <v>15.382</v>
      </c>
      <c r="N117" s="9">
        <f t="shared" si="10"/>
        <v>13.618</v>
      </c>
      <c r="O117" s="9">
        <v>13.791</v>
      </c>
      <c r="P117" s="9">
        <v>13.91</v>
      </c>
      <c r="Q117" s="9">
        <v>18.946999999999999</v>
      </c>
      <c r="R117" s="9">
        <f t="shared" si="12"/>
        <v>15.549333333333331</v>
      </c>
      <c r="S117" s="9">
        <f t="shared" si="11"/>
        <v>13.8505</v>
      </c>
      <c r="T117" s="9">
        <f t="shared" si="15"/>
        <v>211.75082133333331</v>
      </c>
    </row>
    <row r="118" spans="1:21" x14ac:dyDescent="0.2">
      <c r="A118" t="s">
        <v>123</v>
      </c>
      <c r="C118">
        <v>25</v>
      </c>
      <c r="D118" t="s">
        <v>154</v>
      </c>
      <c r="E118" s="2">
        <v>45074</v>
      </c>
      <c r="F118" s="2">
        <f t="shared" si="16"/>
        <v>45077</v>
      </c>
      <c r="I118" s="9">
        <v>14.868</v>
      </c>
      <c r="J118" s="9">
        <v>14.551</v>
      </c>
      <c r="K118" s="9">
        <v>16.97</v>
      </c>
      <c r="L118" s="9">
        <f t="shared" si="14"/>
        <v>15.462999999999999</v>
      </c>
      <c r="M118" s="9">
        <f t="shared" si="9"/>
        <v>14.7095</v>
      </c>
      <c r="N118" s="9">
        <f t="shared" si="10"/>
        <v>14.2905</v>
      </c>
      <c r="O118" s="9">
        <v>9.7270000000000003</v>
      </c>
      <c r="P118" s="9">
        <v>9.9860000000000007</v>
      </c>
      <c r="Q118" s="9">
        <v>16.564</v>
      </c>
      <c r="R118" s="9">
        <f t="shared" si="12"/>
        <v>12.092333333333334</v>
      </c>
      <c r="S118" s="9">
        <f t="shared" si="11"/>
        <v>9.8565000000000005</v>
      </c>
      <c r="T118" s="9">
        <f t="shared" si="15"/>
        <v>172.80548950000002</v>
      </c>
    </row>
    <row r="119" spans="1:21" x14ac:dyDescent="0.2">
      <c r="A119" t="s">
        <v>124</v>
      </c>
      <c r="C119">
        <v>25</v>
      </c>
      <c r="D119" t="s">
        <v>154</v>
      </c>
      <c r="E119" s="2">
        <v>45074</v>
      </c>
      <c r="F119" s="2">
        <f t="shared" si="16"/>
        <v>45077</v>
      </c>
      <c r="I119" s="9">
        <v>16.530999999999999</v>
      </c>
      <c r="J119" s="9">
        <v>15.847</v>
      </c>
      <c r="K119" s="9">
        <v>18.38</v>
      </c>
      <c r="L119" s="9">
        <f t="shared" si="14"/>
        <v>16.919333333333331</v>
      </c>
      <c r="M119" s="9">
        <f t="shared" si="9"/>
        <v>16.189</v>
      </c>
      <c r="N119" s="9">
        <f t="shared" si="10"/>
        <v>12.811</v>
      </c>
      <c r="O119" s="9">
        <v>6.4859999999999998</v>
      </c>
      <c r="P119" s="9">
        <v>6.1630000000000003</v>
      </c>
      <c r="Q119" s="9">
        <v>10.832000000000001</v>
      </c>
      <c r="R119" s="9">
        <f t="shared" si="12"/>
        <v>7.8270000000000008</v>
      </c>
      <c r="S119" s="9">
        <f t="shared" si="11"/>
        <v>6.3245000000000005</v>
      </c>
      <c r="T119" s="9">
        <f t="shared" si="15"/>
        <v>100.27169700000002</v>
      </c>
    </row>
    <row r="120" spans="1:21" x14ac:dyDescent="0.2">
      <c r="A120" t="s">
        <v>125</v>
      </c>
      <c r="C120">
        <v>25</v>
      </c>
      <c r="D120" t="s">
        <v>154</v>
      </c>
      <c r="E120" s="2">
        <v>45074</v>
      </c>
      <c r="F120" s="2">
        <f t="shared" si="16"/>
        <v>45077</v>
      </c>
      <c r="G120" s="2">
        <v>45081</v>
      </c>
      <c r="H120">
        <f>G120-E120</f>
        <v>7</v>
      </c>
      <c r="I120" s="9">
        <v>13.215999999999999</v>
      </c>
      <c r="J120" s="9">
        <v>13.114000000000001</v>
      </c>
      <c r="K120" s="9">
        <v>14.696999999999999</v>
      </c>
      <c r="L120" s="9">
        <f t="shared" si="14"/>
        <v>13.675666666666666</v>
      </c>
      <c r="M120" s="9">
        <f t="shared" si="9"/>
        <v>13.164999999999999</v>
      </c>
      <c r="N120" s="9">
        <f t="shared" si="10"/>
        <v>15.835000000000001</v>
      </c>
      <c r="O120" s="9">
        <v>20.738</v>
      </c>
      <c r="P120" s="9">
        <v>21.106000000000002</v>
      </c>
      <c r="Q120" s="9">
        <v>29.766999999999999</v>
      </c>
      <c r="R120" s="9">
        <f t="shared" si="12"/>
        <v>23.870333333333335</v>
      </c>
      <c r="S120" s="9">
        <f t="shared" si="11"/>
        <v>20.922000000000001</v>
      </c>
      <c r="T120" s="9">
        <f t="shared" si="15"/>
        <v>377.98672833333336</v>
      </c>
      <c r="U120" s="5" t="s">
        <v>316</v>
      </c>
    </row>
    <row r="121" spans="1:21" x14ac:dyDescent="0.2">
      <c r="A121" t="s">
        <v>126</v>
      </c>
      <c r="C121">
        <v>25</v>
      </c>
      <c r="D121" t="s">
        <v>154</v>
      </c>
      <c r="E121" s="2">
        <v>45074</v>
      </c>
      <c r="F121" s="2">
        <f t="shared" si="16"/>
        <v>45077</v>
      </c>
      <c r="G121" s="2">
        <v>45082</v>
      </c>
      <c r="H121">
        <f t="shared" ref="H121:H122" si="19">G121-E121</f>
        <v>8</v>
      </c>
      <c r="I121" s="9">
        <v>15.853</v>
      </c>
      <c r="J121" s="9">
        <v>15.583</v>
      </c>
      <c r="K121" s="9">
        <v>18.731999999999999</v>
      </c>
      <c r="L121" s="9">
        <f t="shared" si="14"/>
        <v>16.722666666666665</v>
      </c>
      <c r="M121" s="9">
        <f t="shared" si="9"/>
        <v>15.718</v>
      </c>
      <c r="N121" s="9">
        <f t="shared" si="10"/>
        <v>13.282</v>
      </c>
      <c r="O121" s="9">
        <v>5.5549999999999997</v>
      </c>
      <c r="P121" s="9">
        <v>5.7050000000000001</v>
      </c>
      <c r="Q121" s="9">
        <v>10.862</v>
      </c>
      <c r="R121" s="9">
        <f t="shared" si="12"/>
        <v>7.3739999999999997</v>
      </c>
      <c r="S121" s="9">
        <f t="shared" si="11"/>
        <v>5.63</v>
      </c>
      <c r="T121" s="9">
        <f t="shared" si="15"/>
        <v>97.941468</v>
      </c>
      <c r="U121" s="5" t="s">
        <v>316</v>
      </c>
    </row>
    <row r="122" spans="1:21" x14ac:dyDescent="0.2">
      <c r="A122" t="s">
        <v>127</v>
      </c>
      <c r="B122" t="s">
        <v>349</v>
      </c>
      <c r="C122">
        <v>24</v>
      </c>
      <c r="D122" t="s">
        <v>154</v>
      </c>
      <c r="E122" s="2">
        <v>45074</v>
      </c>
      <c r="F122" s="2">
        <f t="shared" si="16"/>
        <v>45077</v>
      </c>
      <c r="G122" s="2">
        <v>45081</v>
      </c>
      <c r="H122">
        <f t="shared" si="19"/>
        <v>7</v>
      </c>
      <c r="I122" s="9">
        <v>14.61</v>
      </c>
      <c r="J122" s="9">
        <v>14.475</v>
      </c>
      <c r="K122" s="9">
        <v>16.611999999999998</v>
      </c>
      <c r="L122" s="9">
        <f t="shared" si="14"/>
        <v>15.232333333333335</v>
      </c>
      <c r="M122" s="9">
        <f t="shared" si="9"/>
        <v>14.5425</v>
      </c>
      <c r="N122" s="9">
        <f t="shared" si="10"/>
        <v>14.4575</v>
      </c>
      <c r="O122" s="9">
        <v>8.9649999999999999</v>
      </c>
      <c r="P122" s="9">
        <v>9.1140000000000008</v>
      </c>
      <c r="Q122" s="9">
        <v>14.028</v>
      </c>
      <c r="R122" s="9">
        <f t="shared" si="12"/>
        <v>10.702333333333334</v>
      </c>
      <c r="S122" s="9">
        <f t="shared" si="11"/>
        <v>9.0395000000000003</v>
      </c>
      <c r="T122" s="9">
        <f t="shared" si="15"/>
        <v>154.72898416666666</v>
      </c>
      <c r="U122" s="5" t="s">
        <v>355</v>
      </c>
    </row>
    <row r="123" spans="1:21" x14ac:dyDescent="0.2">
      <c r="A123" t="s">
        <v>128</v>
      </c>
      <c r="C123">
        <v>33</v>
      </c>
      <c r="D123" t="s">
        <v>154</v>
      </c>
      <c r="E123" s="2">
        <v>45074</v>
      </c>
      <c r="F123" s="2">
        <f t="shared" si="16"/>
        <v>45077</v>
      </c>
      <c r="I123" s="9">
        <v>15.372</v>
      </c>
      <c r="J123" s="9">
        <v>15.042999999999999</v>
      </c>
      <c r="K123" s="9">
        <v>17.097000000000001</v>
      </c>
      <c r="L123" s="9">
        <f t="shared" si="14"/>
        <v>15.837333333333333</v>
      </c>
      <c r="M123" s="9">
        <f t="shared" si="9"/>
        <v>15.2075</v>
      </c>
      <c r="N123" s="9">
        <f t="shared" si="10"/>
        <v>13.7925</v>
      </c>
      <c r="O123" s="9">
        <v>13.356999999999999</v>
      </c>
      <c r="P123" s="9">
        <v>13.336</v>
      </c>
      <c r="Q123" s="9">
        <v>20.454000000000001</v>
      </c>
      <c r="R123" s="9">
        <f t="shared" si="12"/>
        <v>15.715666666666666</v>
      </c>
      <c r="S123" s="9">
        <f t="shared" si="11"/>
        <v>13.346499999999999</v>
      </c>
      <c r="T123" s="9">
        <f t="shared" si="15"/>
        <v>216.75833249999999</v>
      </c>
    </row>
    <row r="124" spans="1:21" x14ac:dyDescent="0.2">
      <c r="A124" t="s">
        <v>129</v>
      </c>
      <c r="C124">
        <v>34</v>
      </c>
      <c r="D124" t="s">
        <v>154</v>
      </c>
      <c r="E124" s="2">
        <v>45074</v>
      </c>
      <c r="F124" s="2">
        <f t="shared" si="16"/>
        <v>45077</v>
      </c>
      <c r="I124" s="9">
        <v>13.247999999999999</v>
      </c>
      <c r="J124" s="9">
        <v>12.522</v>
      </c>
      <c r="K124" s="9">
        <v>16.959</v>
      </c>
      <c r="L124" s="9">
        <f t="shared" si="14"/>
        <v>14.243</v>
      </c>
      <c r="M124" s="9">
        <f t="shared" si="9"/>
        <v>12.885</v>
      </c>
      <c r="N124" s="9">
        <f t="shared" si="10"/>
        <v>16.115000000000002</v>
      </c>
      <c r="O124" s="9">
        <v>16.536000000000001</v>
      </c>
      <c r="P124" s="9">
        <v>16.710999999999999</v>
      </c>
      <c r="Q124" s="9">
        <v>35.305</v>
      </c>
      <c r="R124" s="9">
        <f t="shared" si="12"/>
        <v>22.850666666666665</v>
      </c>
      <c r="S124" s="9">
        <f t="shared" si="11"/>
        <v>16.6235</v>
      </c>
      <c r="T124" s="9">
        <f t="shared" si="15"/>
        <v>368.23849333333334</v>
      </c>
    </row>
    <row r="125" spans="1:21" x14ac:dyDescent="0.2">
      <c r="A125" t="s">
        <v>130</v>
      </c>
      <c r="C125">
        <v>24</v>
      </c>
      <c r="D125" t="s">
        <v>154</v>
      </c>
      <c r="E125" s="2">
        <v>45074</v>
      </c>
      <c r="F125" s="2">
        <f t="shared" si="16"/>
        <v>45077</v>
      </c>
      <c r="I125" s="9">
        <v>15.266999999999999</v>
      </c>
      <c r="J125" s="9">
        <v>14.739000000000001</v>
      </c>
      <c r="K125" s="9">
        <v>18.745999999999999</v>
      </c>
      <c r="L125" s="9">
        <f t="shared" si="14"/>
        <v>16.250666666666664</v>
      </c>
      <c r="M125" s="9">
        <f t="shared" si="9"/>
        <v>15.003</v>
      </c>
      <c r="N125" s="9">
        <f t="shared" si="10"/>
        <v>13.997</v>
      </c>
      <c r="O125" s="9">
        <v>7.4269999999999996</v>
      </c>
      <c r="P125" s="9">
        <v>7.49</v>
      </c>
      <c r="Q125" s="9">
        <v>15.667999999999999</v>
      </c>
      <c r="R125" s="9">
        <f t="shared" si="12"/>
        <v>10.195</v>
      </c>
      <c r="S125" s="9">
        <f t="shared" si="11"/>
        <v>7.4584999999999999</v>
      </c>
      <c r="T125" s="9">
        <f t="shared" si="15"/>
        <v>142.69941500000002</v>
      </c>
    </row>
    <row r="126" spans="1:21" x14ac:dyDescent="0.2">
      <c r="A126" t="s">
        <v>131</v>
      </c>
      <c r="C126">
        <v>24</v>
      </c>
      <c r="D126" t="s">
        <v>154</v>
      </c>
      <c r="E126" s="2">
        <v>45074</v>
      </c>
      <c r="F126" s="2">
        <f t="shared" si="16"/>
        <v>45077</v>
      </c>
      <c r="I126" s="9">
        <v>15.647</v>
      </c>
      <c r="J126" s="9">
        <v>15.13</v>
      </c>
      <c r="K126" s="9">
        <v>16.832999999999998</v>
      </c>
      <c r="L126" s="9">
        <f t="shared" si="14"/>
        <v>15.87</v>
      </c>
      <c r="M126" s="9">
        <f t="shared" si="9"/>
        <v>15.388500000000001</v>
      </c>
      <c r="N126" s="9">
        <f t="shared" si="10"/>
        <v>13.611499999999999</v>
      </c>
      <c r="O126" s="9">
        <v>9.6270000000000007</v>
      </c>
      <c r="P126" s="9">
        <v>9.8019999999999996</v>
      </c>
      <c r="Q126" s="9">
        <v>15.148999999999999</v>
      </c>
      <c r="R126" s="9">
        <f t="shared" si="12"/>
        <v>11.526000000000002</v>
      </c>
      <c r="S126" s="9">
        <f t="shared" si="11"/>
        <v>9.714500000000001</v>
      </c>
      <c r="T126" s="9">
        <f t="shared" si="15"/>
        <v>156.88614900000002</v>
      </c>
    </row>
    <row r="127" spans="1:21" x14ac:dyDescent="0.2">
      <c r="A127" t="s">
        <v>132</v>
      </c>
      <c r="C127">
        <v>24</v>
      </c>
      <c r="D127" t="s">
        <v>154</v>
      </c>
      <c r="E127" s="2">
        <v>45076</v>
      </c>
      <c r="F127" s="2">
        <f t="shared" si="16"/>
        <v>45079</v>
      </c>
      <c r="I127" s="9">
        <v>16.693000000000001</v>
      </c>
      <c r="J127" s="9">
        <v>15.712</v>
      </c>
      <c r="K127" s="9">
        <v>19.945</v>
      </c>
      <c r="L127" s="9">
        <f t="shared" si="14"/>
        <v>17.45</v>
      </c>
      <c r="M127" s="9">
        <f t="shared" si="9"/>
        <v>16.202500000000001</v>
      </c>
      <c r="N127" s="9">
        <f t="shared" si="10"/>
        <v>12.797499999999999</v>
      </c>
      <c r="O127" s="9">
        <v>6.9249999999999998</v>
      </c>
      <c r="P127" s="9">
        <v>6.782</v>
      </c>
      <c r="Q127" s="9">
        <v>1.9510000000000001</v>
      </c>
      <c r="R127" s="9">
        <f t="shared" si="12"/>
        <v>5.219333333333334</v>
      </c>
      <c r="S127" s="9">
        <f t="shared" si="11"/>
        <v>6.8535000000000004</v>
      </c>
      <c r="T127" s="9">
        <f t="shared" si="15"/>
        <v>66.79441833333334</v>
      </c>
    </row>
    <row r="128" spans="1:21" x14ac:dyDescent="0.2">
      <c r="A128" t="s">
        <v>133</v>
      </c>
      <c r="C128">
        <v>24</v>
      </c>
      <c r="D128" t="s">
        <v>154</v>
      </c>
      <c r="E128" s="2">
        <v>45076</v>
      </c>
      <c r="F128" s="2">
        <f t="shared" si="16"/>
        <v>45079</v>
      </c>
      <c r="I128" s="9">
        <v>14.403</v>
      </c>
      <c r="J128" s="9">
        <v>13.571999999999999</v>
      </c>
      <c r="K128" s="9">
        <v>17.190999999999999</v>
      </c>
      <c r="L128" s="9">
        <f t="shared" si="14"/>
        <v>15.055333333333332</v>
      </c>
      <c r="M128" s="9">
        <f t="shared" si="9"/>
        <v>13.987500000000001</v>
      </c>
      <c r="N128" s="9">
        <f t="shared" si="10"/>
        <v>15.012499999999999</v>
      </c>
      <c r="O128" s="9">
        <v>12.16</v>
      </c>
      <c r="P128" s="9">
        <v>11.74</v>
      </c>
      <c r="Q128" s="9">
        <v>21.46</v>
      </c>
      <c r="R128" s="9">
        <f t="shared" si="12"/>
        <v>15.12</v>
      </c>
      <c r="S128" s="9">
        <f t="shared" si="11"/>
        <v>11.95</v>
      </c>
      <c r="T128" s="9">
        <f t="shared" si="15"/>
        <v>226.98899999999998</v>
      </c>
    </row>
    <row r="129" spans="1:21" x14ac:dyDescent="0.2">
      <c r="A129" t="s">
        <v>134</v>
      </c>
      <c r="C129">
        <v>33</v>
      </c>
      <c r="D129" t="s">
        <v>154</v>
      </c>
      <c r="E129" s="2">
        <v>45076</v>
      </c>
      <c r="F129" s="2">
        <v>45078</v>
      </c>
      <c r="I129" s="9">
        <v>15.273</v>
      </c>
      <c r="J129" s="9">
        <v>14.266</v>
      </c>
      <c r="K129" s="9">
        <v>18.431999999999999</v>
      </c>
      <c r="L129" s="9">
        <f t="shared" si="14"/>
        <v>15.990333333333334</v>
      </c>
      <c r="M129" s="9">
        <f t="shared" si="9"/>
        <v>14.769500000000001</v>
      </c>
      <c r="N129" s="9">
        <f t="shared" si="10"/>
        <v>14.230499999999999</v>
      </c>
      <c r="O129" s="9">
        <v>14.260999999999999</v>
      </c>
      <c r="P129" s="9">
        <v>13.443</v>
      </c>
      <c r="Q129" s="9">
        <v>28.427</v>
      </c>
      <c r="R129" s="9">
        <f t="shared" si="12"/>
        <v>18.710333333333335</v>
      </c>
      <c r="S129" s="9">
        <f t="shared" si="11"/>
        <v>13.852</v>
      </c>
      <c r="T129" s="9">
        <f t="shared" si="15"/>
        <v>266.25739850000002</v>
      </c>
      <c r="U129" t="s">
        <v>429</v>
      </c>
    </row>
    <row r="130" spans="1:21" x14ac:dyDescent="0.2">
      <c r="A130" t="s">
        <v>135</v>
      </c>
      <c r="C130">
        <v>33</v>
      </c>
      <c r="D130" t="s">
        <v>154</v>
      </c>
      <c r="E130" s="2">
        <v>45076</v>
      </c>
      <c r="F130" s="2">
        <f t="shared" si="16"/>
        <v>45079</v>
      </c>
      <c r="I130" s="9">
        <v>16.045999999999999</v>
      </c>
      <c r="J130" s="9">
        <v>15.472</v>
      </c>
      <c r="K130" s="9">
        <v>19.515000000000001</v>
      </c>
      <c r="L130" s="9">
        <f t="shared" si="14"/>
        <v>17.010999999999999</v>
      </c>
      <c r="M130" s="9">
        <f t="shared" si="9"/>
        <v>15.759</v>
      </c>
      <c r="N130" s="9">
        <f t="shared" si="10"/>
        <v>13.241</v>
      </c>
      <c r="O130" s="9">
        <v>3.496</v>
      </c>
      <c r="P130" s="9">
        <v>3.39</v>
      </c>
      <c r="Q130" s="9">
        <v>7.0490000000000004</v>
      </c>
      <c r="R130" s="9">
        <f t="shared" si="12"/>
        <v>4.6450000000000005</v>
      </c>
      <c r="S130" s="9">
        <f t="shared" si="11"/>
        <v>3.4430000000000001</v>
      </c>
      <c r="T130" s="9">
        <f t="shared" si="15"/>
        <v>61.504445000000004</v>
      </c>
      <c r="U130" t="s">
        <v>429</v>
      </c>
    </row>
    <row r="131" spans="1:21" x14ac:dyDescent="0.2">
      <c r="A131" t="s">
        <v>136</v>
      </c>
      <c r="C131">
        <v>37</v>
      </c>
      <c r="D131" t="s">
        <v>154</v>
      </c>
      <c r="E131" s="2">
        <v>45076</v>
      </c>
      <c r="F131" s="2">
        <f t="shared" si="16"/>
        <v>45079</v>
      </c>
      <c r="I131" s="9">
        <v>14.801</v>
      </c>
      <c r="J131" s="9">
        <v>14.244</v>
      </c>
      <c r="K131" s="9">
        <v>18.683</v>
      </c>
      <c r="L131" s="9">
        <f t="shared" si="14"/>
        <v>15.909333333333334</v>
      </c>
      <c r="M131" s="9">
        <f t="shared" ref="M131:M194" si="20">AVERAGE(I131:J131)</f>
        <v>14.522500000000001</v>
      </c>
      <c r="N131" s="9">
        <f t="shared" ref="N131:N194" si="21">29-M131</f>
        <v>14.477499999999999</v>
      </c>
      <c r="O131" s="9">
        <v>8.06</v>
      </c>
      <c r="P131" s="9">
        <v>7.99</v>
      </c>
      <c r="Q131" s="9">
        <v>16.742000000000001</v>
      </c>
      <c r="R131" s="9">
        <f t="shared" si="12"/>
        <v>10.930666666666667</v>
      </c>
      <c r="S131" s="9">
        <f t="shared" ref="S131:S194" si="22">AVERAGE(O131:P131)</f>
        <v>8.0250000000000004</v>
      </c>
      <c r="T131" s="9">
        <f t="shared" si="15"/>
        <v>158.24872666666667</v>
      </c>
    </row>
    <row r="132" spans="1:21" x14ac:dyDescent="0.2">
      <c r="A132" t="s">
        <v>137</v>
      </c>
      <c r="C132">
        <v>37</v>
      </c>
      <c r="D132" t="s">
        <v>154</v>
      </c>
      <c r="E132" s="2">
        <v>45076</v>
      </c>
      <c r="F132" s="2">
        <f t="shared" si="16"/>
        <v>45079</v>
      </c>
      <c r="I132" s="9">
        <v>11.587</v>
      </c>
      <c r="J132" s="9">
        <v>11.085000000000001</v>
      </c>
      <c r="K132" s="9">
        <v>12.263999999999999</v>
      </c>
      <c r="L132" s="9">
        <f t="shared" si="14"/>
        <v>11.645333333333333</v>
      </c>
      <c r="M132" s="9">
        <f t="shared" si="20"/>
        <v>11.336</v>
      </c>
      <c r="N132" s="9">
        <f t="shared" si="21"/>
        <v>17.664000000000001</v>
      </c>
      <c r="O132" s="9">
        <v>35.796999999999997</v>
      </c>
      <c r="P132" s="9">
        <v>36.517000000000003</v>
      </c>
      <c r="Q132" s="9">
        <v>47.122999999999998</v>
      </c>
      <c r="R132" s="9">
        <f t="shared" ref="R132:R195" si="23">AVERAGE(O132:Q132)</f>
        <v>39.812333333333328</v>
      </c>
      <c r="S132" s="9">
        <f t="shared" si="22"/>
        <v>36.156999999999996</v>
      </c>
      <c r="T132" s="9">
        <f t="shared" si="15"/>
        <v>703.24505599999998</v>
      </c>
      <c r="U132" t="s">
        <v>440</v>
      </c>
    </row>
    <row r="133" spans="1:21" x14ac:dyDescent="0.2">
      <c r="A133" t="s">
        <v>138</v>
      </c>
      <c r="B133" t="s">
        <v>349</v>
      </c>
      <c r="C133">
        <v>24</v>
      </c>
      <c r="D133" t="s">
        <v>154</v>
      </c>
      <c r="E133" s="2">
        <v>45077</v>
      </c>
      <c r="F133" s="2">
        <f t="shared" si="16"/>
        <v>45080</v>
      </c>
      <c r="G133" s="2">
        <v>45084</v>
      </c>
      <c r="H133">
        <f>G133-E133</f>
        <v>7</v>
      </c>
      <c r="I133" s="9">
        <v>14.558</v>
      </c>
      <c r="J133" s="9">
        <v>13.593999999999999</v>
      </c>
      <c r="K133" s="9">
        <v>18.605</v>
      </c>
      <c r="L133" s="9">
        <f t="shared" si="14"/>
        <v>15.585666666666668</v>
      </c>
      <c r="M133" s="9">
        <f t="shared" si="20"/>
        <v>14.076000000000001</v>
      </c>
      <c r="N133" s="9">
        <f t="shared" si="21"/>
        <v>14.923999999999999</v>
      </c>
      <c r="O133" s="9">
        <v>8.9589999999999996</v>
      </c>
      <c r="P133" s="9">
        <v>8.5820000000000007</v>
      </c>
      <c r="Q133" s="9">
        <v>19.123999999999999</v>
      </c>
      <c r="R133" s="9">
        <f t="shared" si="23"/>
        <v>12.221666666666666</v>
      </c>
      <c r="S133" s="9">
        <f t="shared" si="22"/>
        <v>8.7705000000000002</v>
      </c>
      <c r="T133" s="9">
        <f t="shared" si="15"/>
        <v>182.3961533333333</v>
      </c>
      <c r="U133" t="s">
        <v>433</v>
      </c>
    </row>
    <row r="134" spans="1:21" x14ac:dyDescent="0.2">
      <c r="A134" t="s">
        <v>139</v>
      </c>
      <c r="C134">
        <v>33</v>
      </c>
      <c r="D134" t="s">
        <v>154</v>
      </c>
      <c r="E134" s="2">
        <v>45077</v>
      </c>
      <c r="F134" s="2">
        <f t="shared" si="16"/>
        <v>45080</v>
      </c>
      <c r="G134" s="2">
        <v>45085</v>
      </c>
      <c r="H134">
        <f t="shared" ref="H134:H148" si="24">G134-E134</f>
        <v>8</v>
      </c>
      <c r="I134" s="9">
        <v>14.135999999999999</v>
      </c>
      <c r="J134" s="9">
        <v>13.478</v>
      </c>
      <c r="K134" s="9">
        <v>17.788</v>
      </c>
      <c r="L134" s="9">
        <f t="shared" ref="L134:L197" si="25">AVERAGE(I134:K134)</f>
        <v>15.134</v>
      </c>
      <c r="M134" s="9">
        <f t="shared" si="20"/>
        <v>13.806999999999999</v>
      </c>
      <c r="N134" s="9">
        <f t="shared" si="21"/>
        <v>15.193000000000001</v>
      </c>
      <c r="O134" s="9">
        <v>9.1560000000000006</v>
      </c>
      <c r="P134" s="9">
        <v>9.0069999999999997</v>
      </c>
      <c r="Q134" s="9">
        <v>17.866</v>
      </c>
      <c r="R134" s="9">
        <f t="shared" si="23"/>
        <v>12.009666666666666</v>
      </c>
      <c r="S134" s="9">
        <f t="shared" si="22"/>
        <v>9.0815000000000001</v>
      </c>
      <c r="T134" s="9">
        <f t="shared" ref="T134:T197" si="26">N134*R134</f>
        <v>182.46286566666669</v>
      </c>
      <c r="U134" s="5" t="s">
        <v>343</v>
      </c>
    </row>
    <row r="135" spans="1:21" x14ac:dyDescent="0.2">
      <c r="A135" t="s">
        <v>140</v>
      </c>
      <c r="C135">
        <v>33</v>
      </c>
      <c r="D135" t="s">
        <v>154</v>
      </c>
      <c r="E135" s="2">
        <v>45077</v>
      </c>
      <c r="F135" s="2">
        <f t="shared" si="16"/>
        <v>45080</v>
      </c>
      <c r="G135" s="2">
        <v>45084</v>
      </c>
      <c r="H135">
        <f t="shared" si="24"/>
        <v>7</v>
      </c>
      <c r="I135" s="9">
        <v>15.321</v>
      </c>
      <c r="J135" s="9">
        <v>14.739000000000001</v>
      </c>
      <c r="K135" s="9">
        <v>20.588000000000001</v>
      </c>
      <c r="L135" s="9">
        <f t="shared" si="25"/>
        <v>16.882666666666669</v>
      </c>
      <c r="M135" s="9">
        <f t="shared" si="20"/>
        <v>15.030000000000001</v>
      </c>
      <c r="N135" s="9">
        <f t="shared" si="21"/>
        <v>13.969999999999999</v>
      </c>
      <c r="O135" s="9">
        <v>4.4820000000000002</v>
      </c>
      <c r="P135" s="9">
        <v>4.7359999999999998</v>
      </c>
      <c r="Q135" s="9">
        <v>13.638999999999999</v>
      </c>
      <c r="R135" s="9">
        <f t="shared" si="23"/>
        <v>7.6189999999999998</v>
      </c>
      <c r="S135" s="9">
        <f t="shared" si="22"/>
        <v>4.609</v>
      </c>
      <c r="T135" s="9">
        <f t="shared" si="26"/>
        <v>106.43742999999999</v>
      </c>
    </row>
    <row r="136" spans="1:21" x14ac:dyDescent="0.2">
      <c r="A136" t="s">
        <v>141</v>
      </c>
      <c r="B136" t="s">
        <v>361</v>
      </c>
      <c r="C136">
        <v>24</v>
      </c>
      <c r="D136" t="s">
        <v>154</v>
      </c>
      <c r="E136" s="2">
        <v>45078</v>
      </c>
      <c r="F136" s="2">
        <f t="shared" si="16"/>
        <v>45081</v>
      </c>
      <c r="G136" s="2">
        <v>45088</v>
      </c>
      <c r="H136">
        <f t="shared" si="24"/>
        <v>10</v>
      </c>
      <c r="I136" s="9">
        <v>12.912000000000001</v>
      </c>
      <c r="J136" s="9">
        <v>12.506</v>
      </c>
      <c r="K136" s="9">
        <v>13.436999999999999</v>
      </c>
      <c r="L136" s="9">
        <f t="shared" si="25"/>
        <v>12.951666666666666</v>
      </c>
      <c r="M136" s="9">
        <f t="shared" si="20"/>
        <v>12.709</v>
      </c>
      <c r="N136" s="9">
        <f t="shared" si="21"/>
        <v>16.291</v>
      </c>
      <c r="O136" s="9">
        <v>35.225000000000001</v>
      </c>
      <c r="P136" s="9">
        <v>36.58</v>
      </c>
      <c r="Q136" s="9">
        <v>47.625999999999998</v>
      </c>
      <c r="R136" s="9">
        <f t="shared" si="23"/>
        <v>39.81033333333334</v>
      </c>
      <c r="S136" s="9">
        <f t="shared" si="22"/>
        <v>35.902500000000003</v>
      </c>
      <c r="T136" s="9">
        <f t="shared" si="26"/>
        <v>648.5501403333335</v>
      </c>
      <c r="U136" s="5" t="s">
        <v>355</v>
      </c>
    </row>
    <row r="137" spans="1:21" x14ac:dyDescent="0.2">
      <c r="A137" t="s">
        <v>142</v>
      </c>
      <c r="B137" t="s">
        <v>349</v>
      </c>
      <c r="C137">
        <v>24</v>
      </c>
      <c r="D137" t="s">
        <v>154</v>
      </c>
      <c r="E137" s="2">
        <v>45078</v>
      </c>
      <c r="F137" s="2">
        <f t="shared" si="16"/>
        <v>45081</v>
      </c>
      <c r="G137" s="2">
        <v>45086</v>
      </c>
      <c r="H137">
        <f t="shared" si="24"/>
        <v>8</v>
      </c>
      <c r="I137" s="9">
        <v>15.305999999999999</v>
      </c>
      <c r="J137" s="9">
        <v>14.477</v>
      </c>
      <c r="K137" s="9">
        <v>19.414000000000001</v>
      </c>
      <c r="L137" s="9">
        <f t="shared" si="25"/>
        <v>16.399000000000001</v>
      </c>
      <c r="M137" s="9">
        <f t="shared" si="20"/>
        <v>14.891500000000001</v>
      </c>
      <c r="N137" s="9">
        <f t="shared" si="21"/>
        <v>14.108499999999999</v>
      </c>
      <c r="O137" s="9">
        <v>9.2309999999999999</v>
      </c>
      <c r="P137" s="9">
        <v>9.2840000000000007</v>
      </c>
      <c r="Q137" s="9">
        <v>22.321999999999999</v>
      </c>
      <c r="R137" s="9">
        <f t="shared" si="23"/>
        <v>13.612333333333334</v>
      </c>
      <c r="S137" s="9">
        <f t="shared" si="22"/>
        <v>9.2575000000000003</v>
      </c>
      <c r="T137" s="9">
        <f t="shared" si="26"/>
        <v>192.04960483333332</v>
      </c>
      <c r="U137" s="5" t="s">
        <v>433</v>
      </c>
    </row>
    <row r="138" spans="1:21" x14ac:dyDescent="0.2">
      <c r="A138" t="s">
        <v>143</v>
      </c>
      <c r="C138">
        <v>37</v>
      </c>
      <c r="D138" t="s">
        <v>154</v>
      </c>
      <c r="E138" s="2">
        <v>45078</v>
      </c>
      <c r="F138" s="2">
        <f t="shared" si="16"/>
        <v>45081</v>
      </c>
      <c r="I138" s="9">
        <v>15.273999999999999</v>
      </c>
      <c r="J138" s="9">
        <v>14.741</v>
      </c>
      <c r="K138" s="9">
        <v>14.222</v>
      </c>
      <c r="L138" s="9">
        <f t="shared" si="25"/>
        <v>14.745666666666667</v>
      </c>
      <c r="M138" s="9">
        <f t="shared" si="20"/>
        <v>15.0075</v>
      </c>
      <c r="N138" s="9">
        <f t="shared" si="21"/>
        <v>13.9925</v>
      </c>
      <c r="O138" s="9">
        <v>26.701000000000001</v>
      </c>
      <c r="P138" s="9">
        <v>27.344000000000001</v>
      </c>
      <c r="Q138" s="9">
        <v>33.601999999999997</v>
      </c>
      <c r="R138" s="9">
        <f t="shared" si="23"/>
        <v>29.215666666666664</v>
      </c>
      <c r="S138" s="9">
        <f t="shared" si="22"/>
        <v>27.022500000000001</v>
      </c>
      <c r="T138" s="9">
        <f t="shared" si="26"/>
        <v>408.80021583333331</v>
      </c>
    </row>
    <row r="139" spans="1:21" x14ac:dyDescent="0.2">
      <c r="A139" t="s">
        <v>144</v>
      </c>
      <c r="C139">
        <v>24</v>
      </c>
      <c r="D139" t="s">
        <v>154</v>
      </c>
      <c r="E139" s="2">
        <v>45079</v>
      </c>
      <c r="F139" s="2">
        <f t="shared" si="16"/>
        <v>45082</v>
      </c>
      <c r="G139" s="2">
        <v>45089</v>
      </c>
      <c r="H139">
        <f t="shared" si="24"/>
        <v>10</v>
      </c>
      <c r="I139" s="9">
        <v>14.346</v>
      </c>
      <c r="J139" s="9">
        <v>13.845000000000001</v>
      </c>
      <c r="K139" s="9">
        <v>18.081</v>
      </c>
      <c r="L139" s="9">
        <f t="shared" si="25"/>
        <v>15.424000000000001</v>
      </c>
      <c r="M139" s="9">
        <f t="shared" si="20"/>
        <v>14.095500000000001</v>
      </c>
      <c r="N139" s="9">
        <f t="shared" si="21"/>
        <v>14.904499999999999</v>
      </c>
      <c r="O139" s="9">
        <v>9.8460000000000001</v>
      </c>
      <c r="P139" s="9">
        <v>10.053000000000001</v>
      </c>
      <c r="Q139" s="9">
        <v>20.681000000000001</v>
      </c>
      <c r="R139" s="9">
        <f t="shared" si="23"/>
        <v>13.526666666666666</v>
      </c>
      <c r="S139" s="9">
        <f t="shared" si="22"/>
        <v>9.9495000000000005</v>
      </c>
      <c r="T139" s="9">
        <f t="shared" si="26"/>
        <v>201.60820333333331</v>
      </c>
      <c r="U139" s="5" t="s">
        <v>343</v>
      </c>
    </row>
    <row r="140" spans="1:21" x14ac:dyDescent="0.2">
      <c r="A140" t="s">
        <v>145</v>
      </c>
      <c r="C140">
        <v>37</v>
      </c>
      <c r="D140" t="s">
        <v>154</v>
      </c>
      <c r="E140" s="2">
        <v>45079</v>
      </c>
      <c r="F140" s="2">
        <f t="shared" si="16"/>
        <v>45082</v>
      </c>
      <c r="I140" s="9">
        <v>13.000999999999999</v>
      </c>
      <c r="J140" s="9">
        <v>12.173999999999999</v>
      </c>
      <c r="K140" s="9">
        <v>16.411000000000001</v>
      </c>
      <c r="L140" s="9">
        <f t="shared" si="25"/>
        <v>13.862</v>
      </c>
      <c r="M140" s="9">
        <f t="shared" si="20"/>
        <v>12.587499999999999</v>
      </c>
      <c r="N140" s="9">
        <f t="shared" si="21"/>
        <v>16.412500000000001</v>
      </c>
      <c r="O140" s="9">
        <v>15.042</v>
      </c>
      <c r="P140" s="9">
        <v>14.737</v>
      </c>
      <c r="Q140" s="9">
        <v>28.986999999999998</v>
      </c>
      <c r="R140" s="9">
        <f t="shared" si="23"/>
        <v>19.588666666666665</v>
      </c>
      <c r="S140" s="9">
        <f t="shared" si="22"/>
        <v>14.8895</v>
      </c>
      <c r="T140" s="9">
        <f t="shared" si="26"/>
        <v>321.49899166666665</v>
      </c>
      <c r="U140" s="5" t="s">
        <v>430</v>
      </c>
    </row>
    <row r="141" spans="1:21" x14ac:dyDescent="0.2">
      <c r="A141" t="s">
        <v>146</v>
      </c>
      <c r="C141">
        <v>37</v>
      </c>
      <c r="D141" t="s">
        <v>154</v>
      </c>
      <c r="E141" s="2">
        <v>45079</v>
      </c>
      <c r="F141" s="2">
        <f t="shared" si="16"/>
        <v>45082</v>
      </c>
      <c r="I141" s="9">
        <v>14.571999999999999</v>
      </c>
      <c r="J141" s="9">
        <v>13.648999999999999</v>
      </c>
      <c r="K141" s="9">
        <v>16.779</v>
      </c>
      <c r="L141" s="9">
        <f t="shared" si="25"/>
        <v>15</v>
      </c>
      <c r="M141" s="9">
        <f t="shared" si="20"/>
        <v>14.110499999999998</v>
      </c>
      <c r="N141" s="9">
        <f t="shared" si="21"/>
        <v>14.889500000000002</v>
      </c>
      <c r="O141" s="9">
        <v>7.7880000000000003</v>
      </c>
      <c r="P141" s="9">
        <v>7.508</v>
      </c>
      <c r="Q141" s="9">
        <v>13.326000000000001</v>
      </c>
      <c r="R141" s="9">
        <f t="shared" si="23"/>
        <v>9.5406666666666666</v>
      </c>
      <c r="S141" s="9">
        <f t="shared" si="22"/>
        <v>7.6479999999999997</v>
      </c>
      <c r="T141" s="9">
        <f t="shared" si="26"/>
        <v>142.05575633333336</v>
      </c>
      <c r="U141" s="5" t="s">
        <v>430</v>
      </c>
    </row>
    <row r="142" spans="1:21" x14ac:dyDescent="0.2">
      <c r="A142" t="s">
        <v>147</v>
      </c>
      <c r="C142">
        <v>37</v>
      </c>
      <c r="D142" t="s">
        <v>154</v>
      </c>
      <c r="E142" s="2">
        <v>45079</v>
      </c>
      <c r="F142" s="2">
        <f t="shared" ref="F142:F205" si="27">E142+3</f>
        <v>45082</v>
      </c>
      <c r="G142" s="2">
        <v>45086</v>
      </c>
      <c r="H142">
        <f t="shared" si="24"/>
        <v>7</v>
      </c>
      <c r="I142" s="9">
        <v>14.678000000000001</v>
      </c>
      <c r="J142" s="9">
        <v>13.804</v>
      </c>
      <c r="K142" s="9">
        <v>18.155999999999999</v>
      </c>
      <c r="L142" s="9">
        <f t="shared" si="25"/>
        <v>15.545999999999999</v>
      </c>
      <c r="M142" s="9">
        <f t="shared" si="20"/>
        <v>14.241</v>
      </c>
      <c r="N142" s="9">
        <f t="shared" si="21"/>
        <v>14.759</v>
      </c>
      <c r="O142" s="9">
        <v>7.3440000000000003</v>
      </c>
      <c r="P142" s="9">
        <v>7.4649999999999999</v>
      </c>
      <c r="Q142" s="9">
        <v>16.702000000000002</v>
      </c>
      <c r="R142" s="9">
        <f t="shared" si="23"/>
        <v>10.503666666666668</v>
      </c>
      <c r="S142" s="9">
        <f t="shared" si="22"/>
        <v>7.4045000000000005</v>
      </c>
      <c r="T142" s="9">
        <f t="shared" si="26"/>
        <v>155.02361633333334</v>
      </c>
      <c r="U142" t="s">
        <v>428</v>
      </c>
    </row>
    <row r="143" spans="1:21" x14ac:dyDescent="0.2">
      <c r="A143" t="s">
        <v>148</v>
      </c>
      <c r="C143">
        <v>33</v>
      </c>
      <c r="D143" t="s">
        <v>154</v>
      </c>
      <c r="E143" s="2">
        <v>45079</v>
      </c>
      <c r="F143" s="2">
        <f t="shared" si="27"/>
        <v>45082</v>
      </c>
      <c r="G143" s="2">
        <v>45086</v>
      </c>
      <c r="H143">
        <f t="shared" si="24"/>
        <v>7</v>
      </c>
      <c r="I143" s="9">
        <v>16.137</v>
      </c>
      <c r="J143" s="9">
        <v>13.664999999999999</v>
      </c>
      <c r="K143" s="9">
        <v>20.181000000000001</v>
      </c>
      <c r="L143" s="9">
        <f t="shared" si="25"/>
        <v>16.661000000000001</v>
      </c>
      <c r="M143" s="9">
        <f t="shared" si="20"/>
        <v>14.901</v>
      </c>
      <c r="N143" s="9">
        <f t="shared" si="21"/>
        <v>14.099</v>
      </c>
      <c r="O143" s="9">
        <v>7.548</v>
      </c>
      <c r="P143" s="9">
        <v>6.4409999999999998</v>
      </c>
      <c r="Q143" s="9">
        <v>19.152000000000001</v>
      </c>
      <c r="R143" s="9">
        <f t="shared" si="23"/>
        <v>11.047000000000002</v>
      </c>
      <c r="S143" s="9">
        <f t="shared" si="22"/>
        <v>6.9945000000000004</v>
      </c>
      <c r="T143" s="9">
        <f t="shared" si="26"/>
        <v>155.75165300000003</v>
      </c>
    </row>
    <row r="144" spans="1:21" x14ac:dyDescent="0.2">
      <c r="A144" t="s">
        <v>149</v>
      </c>
      <c r="C144">
        <v>24</v>
      </c>
      <c r="D144" t="s">
        <v>154</v>
      </c>
      <c r="E144" s="2">
        <v>45080</v>
      </c>
      <c r="F144" s="2">
        <f t="shared" si="27"/>
        <v>45083</v>
      </c>
      <c r="G144" s="2">
        <v>45088</v>
      </c>
      <c r="H144">
        <f t="shared" si="24"/>
        <v>8</v>
      </c>
      <c r="I144" s="9">
        <v>15.52</v>
      </c>
      <c r="J144" s="9">
        <v>15.09</v>
      </c>
      <c r="K144" s="9">
        <v>19.114999999999998</v>
      </c>
      <c r="L144" s="9">
        <f t="shared" si="25"/>
        <v>16.574999999999999</v>
      </c>
      <c r="M144" s="9">
        <f t="shared" si="20"/>
        <v>15.305</v>
      </c>
      <c r="N144" s="9">
        <f t="shared" si="21"/>
        <v>13.695</v>
      </c>
      <c r="O144" s="9">
        <v>8.5990000000000002</v>
      </c>
      <c r="P144" s="9">
        <v>8.5719999999999992</v>
      </c>
      <c r="Q144" s="9">
        <v>17.399999999999999</v>
      </c>
      <c r="R144" s="9">
        <f t="shared" si="23"/>
        <v>11.523666666666665</v>
      </c>
      <c r="S144" s="9">
        <f t="shared" si="22"/>
        <v>8.5854999999999997</v>
      </c>
      <c r="T144" s="9">
        <f t="shared" si="26"/>
        <v>157.81661499999998</v>
      </c>
      <c r="U144" s="5" t="s">
        <v>436</v>
      </c>
    </row>
    <row r="145" spans="1:21" x14ac:dyDescent="0.2">
      <c r="A145" t="s">
        <v>150</v>
      </c>
      <c r="C145">
        <v>37</v>
      </c>
      <c r="D145" t="s">
        <v>154</v>
      </c>
      <c r="E145" s="2">
        <v>45080</v>
      </c>
      <c r="F145" s="2">
        <f t="shared" si="27"/>
        <v>45083</v>
      </c>
      <c r="G145" s="2">
        <v>45087</v>
      </c>
      <c r="H145">
        <f t="shared" si="24"/>
        <v>7</v>
      </c>
      <c r="I145" s="9">
        <v>15.542</v>
      </c>
      <c r="J145" s="9">
        <v>14.98</v>
      </c>
      <c r="K145" s="9">
        <v>17.364999999999998</v>
      </c>
      <c r="L145" s="9">
        <f t="shared" si="25"/>
        <v>15.962333333333333</v>
      </c>
      <c r="M145" s="9">
        <f t="shared" si="20"/>
        <v>15.260999999999999</v>
      </c>
      <c r="N145" s="9">
        <f t="shared" si="21"/>
        <v>13.739000000000001</v>
      </c>
      <c r="O145" s="9">
        <v>11.279</v>
      </c>
      <c r="P145" s="9">
        <v>11.548</v>
      </c>
      <c r="Q145" s="9">
        <v>19.88</v>
      </c>
      <c r="R145" s="9">
        <f t="shared" si="23"/>
        <v>14.235666666666665</v>
      </c>
      <c r="S145" s="9">
        <f t="shared" si="22"/>
        <v>11.413499999999999</v>
      </c>
      <c r="T145" s="9">
        <f t="shared" si="26"/>
        <v>195.58382433333333</v>
      </c>
      <c r="U145" t="s">
        <v>428</v>
      </c>
    </row>
    <row r="146" spans="1:21" x14ac:dyDescent="0.2">
      <c r="A146" t="s">
        <v>151</v>
      </c>
      <c r="C146">
        <v>37</v>
      </c>
      <c r="D146" t="s">
        <v>154</v>
      </c>
      <c r="E146" s="2">
        <v>45080</v>
      </c>
      <c r="F146" s="2">
        <f t="shared" si="27"/>
        <v>45083</v>
      </c>
      <c r="G146" s="2">
        <v>45088</v>
      </c>
      <c r="H146">
        <f t="shared" si="24"/>
        <v>8</v>
      </c>
      <c r="I146" s="9">
        <v>12.885</v>
      </c>
      <c r="J146" s="9">
        <v>12.680999999999999</v>
      </c>
      <c r="K146" s="9">
        <v>12.945</v>
      </c>
      <c r="L146" s="9">
        <f t="shared" si="25"/>
        <v>12.836999999999998</v>
      </c>
      <c r="M146" s="9">
        <f t="shared" si="20"/>
        <v>12.782999999999999</v>
      </c>
      <c r="N146" s="9">
        <f t="shared" si="21"/>
        <v>16.216999999999999</v>
      </c>
      <c r="O146" s="9">
        <v>44.384999999999998</v>
      </c>
      <c r="P146" s="9">
        <v>45.363</v>
      </c>
      <c r="Q146" s="9">
        <v>55.243000000000002</v>
      </c>
      <c r="R146" s="9">
        <f t="shared" si="23"/>
        <v>48.330333333333328</v>
      </c>
      <c r="S146" s="9">
        <f t="shared" si="22"/>
        <v>44.873999999999995</v>
      </c>
      <c r="T146" s="9">
        <f t="shared" si="26"/>
        <v>783.77301566666654</v>
      </c>
      <c r="U146" t="s">
        <v>431</v>
      </c>
    </row>
    <row r="147" spans="1:21" x14ac:dyDescent="0.2">
      <c r="A147" t="s">
        <v>152</v>
      </c>
      <c r="C147">
        <v>37</v>
      </c>
      <c r="D147" t="s">
        <v>154</v>
      </c>
      <c r="E147" s="2">
        <v>45080</v>
      </c>
      <c r="F147" s="2">
        <f t="shared" si="27"/>
        <v>45083</v>
      </c>
      <c r="I147" s="9">
        <v>14.416</v>
      </c>
      <c r="J147" s="9">
        <v>14.127000000000001</v>
      </c>
      <c r="K147" s="9">
        <v>15.712999999999999</v>
      </c>
      <c r="L147" s="9">
        <f t="shared" si="25"/>
        <v>14.752000000000001</v>
      </c>
      <c r="M147" s="9">
        <f t="shared" si="20"/>
        <v>14.2715</v>
      </c>
      <c r="N147" s="9">
        <f t="shared" si="21"/>
        <v>14.7285</v>
      </c>
      <c r="O147" s="9">
        <v>26.902000000000001</v>
      </c>
      <c r="P147" s="9">
        <v>29.29</v>
      </c>
      <c r="Q147" s="9">
        <v>49.646000000000001</v>
      </c>
      <c r="R147" s="9">
        <f t="shared" si="23"/>
        <v>35.279333333333334</v>
      </c>
      <c r="S147" s="9">
        <f t="shared" si="22"/>
        <v>28.096</v>
      </c>
      <c r="T147" s="9">
        <f t="shared" si="26"/>
        <v>519.61166100000003</v>
      </c>
      <c r="U147" t="s">
        <v>446</v>
      </c>
    </row>
    <row r="148" spans="1:21" x14ac:dyDescent="0.2">
      <c r="A148" t="s">
        <v>153</v>
      </c>
      <c r="C148">
        <v>37</v>
      </c>
      <c r="D148" t="s">
        <v>154</v>
      </c>
      <c r="E148" s="2">
        <v>45080</v>
      </c>
      <c r="F148" s="2">
        <f t="shared" si="27"/>
        <v>45083</v>
      </c>
      <c r="G148" s="3">
        <v>45088</v>
      </c>
      <c r="H148">
        <f t="shared" si="24"/>
        <v>8</v>
      </c>
      <c r="I148" s="9">
        <v>12.999000000000001</v>
      </c>
      <c r="J148" s="9">
        <v>12.467000000000001</v>
      </c>
      <c r="K148" s="9">
        <v>15.763</v>
      </c>
      <c r="L148" s="9">
        <f t="shared" si="25"/>
        <v>13.743</v>
      </c>
      <c r="M148" s="9">
        <f t="shared" si="20"/>
        <v>12.733000000000001</v>
      </c>
      <c r="N148" s="9">
        <f t="shared" si="21"/>
        <v>16.266999999999999</v>
      </c>
      <c r="O148" s="9">
        <v>18.678000000000001</v>
      </c>
      <c r="P148" s="9">
        <v>18.957000000000001</v>
      </c>
      <c r="Q148" s="9">
        <v>33.603999999999999</v>
      </c>
      <c r="R148" s="9">
        <f t="shared" si="23"/>
        <v>23.746333333333336</v>
      </c>
      <c r="S148" s="9">
        <f t="shared" si="22"/>
        <v>18.817500000000003</v>
      </c>
      <c r="T148" s="9">
        <f t="shared" si="26"/>
        <v>386.28160433333335</v>
      </c>
      <c r="U148" s="5" t="s">
        <v>447</v>
      </c>
    </row>
    <row r="149" spans="1:21" x14ac:dyDescent="0.2">
      <c r="A149" t="s">
        <v>156</v>
      </c>
      <c r="C149">
        <v>27</v>
      </c>
      <c r="D149" t="s">
        <v>234</v>
      </c>
      <c r="E149" s="2">
        <v>45070</v>
      </c>
      <c r="F149" s="2">
        <f t="shared" si="27"/>
        <v>45073</v>
      </c>
      <c r="I149" s="9">
        <v>12.382</v>
      </c>
      <c r="J149" s="9">
        <v>12.321</v>
      </c>
      <c r="K149" s="9">
        <v>11.766</v>
      </c>
      <c r="L149" s="9">
        <f>AVERAGE(I149:K149)</f>
        <v>12.156333333333334</v>
      </c>
      <c r="M149" s="9">
        <f t="shared" si="20"/>
        <v>12.3515</v>
      </c>
      <c r="N149" s="9">
        <f t="shared" si="21"/>
        <v>16.648499999999999</v>
      </c>
      <c r="O149" s="9">
        <v>62.459000000000003</v>
      </c>
      <c r="P149" s="9">
        <v>63.154000000000003</v>
      </c>
      <c r="Q149" s="9">
        <v>68.61</v>
      </c>
      <c r="R149" s="9">
        <f>AVERAGE(O149:Q149)</f>
        <v>64.741</v>
      </c>
      <c r="S149" s="9">
        <f t="shared" si="22"/>
        <v>62.8065</v>
      </c>
      <c r="T149" s="9">
        <f t="shared" si="26"/>
        <v>1077.8405384999999</v>
      </c>
    </row>
    <row r="150" spans="1:21" x14ac:dyDescent="0.2">
      <c r="A150" t="s">
        <v>157</v>
      </c>
      <c r="C150">
        <v>27</v>
      </c>
      <c r="D150" t="s">
        <v>234</v>
      </c>
      <c r="E150" s="2">
        <v>45070</v>
      </c>
      <c r="F150" s="2">
        <f t="shared" si="27"/>
        <v>45073</v>
      </c>
      <c r="I150" s="9">
        <v>11.657999999999999</v>
      </c>
      <c r="J150" s="9">
        <v>11.743</v>
      </c>
      <c r="K150" s="9">
        <v>11.97</v>
      </c>
      <c r="L150" s="9">
        <f t="shared" si="25"/>
        <v>11.790333333333335</v>
      </c>
      <c r="M150" s="9">
        <f t="shared" si="20"/>
        <v>11.7005</v>
      </c>
      <c r="N150" s="9">
        <f t="shared" si="21"/>
        <v>17.299500000000002</v>
      </c>
      <c r="O150" s="9">
        <v>52.4</v>
      </c>
      <c r="P150" s="9">
        <v>53.258000000000003</v>
      </c>
      <c r="Q150" s="9">
        <v>61.615000000000002</v>
      </c>
      <c r="R150" s="9">
        <f t="shared" si="23"/>
        <v>55.757666666666665</v>
      </c>
      <c r="S150" s="9">
        <f t="shared" si="22"/>
        <v>52.829000000000001</v>
      </c>
      <c r="T150" s="9">
        <f t="shared" si="26"/>
        <v>964.57975450000004</v>
      </c>
    </row>
    <row r="151" spans="1:21" x14ac:dyDescent="0.2">
      <c r="A151" t="s">
        <v>158</v>
      </c>
      <c r="C151">
        <v>27</v>
      </c>
      <c r="D151" t="s">
        <v>234</v>
      </c>
      <c r="E151" s="2">
        <v>45070</v>
      </c>
      <c r="F151" s="2">
        <f t="shared" si="27"/>
        <v>45073</v>
      </c>
      <c r="I151" s="9">
        <v>11.456</v>
      </c>
      <c r="J151" s="9">
        <v>11.513999999999999</v>
      </c>
      <c r="K151" s="9">
        <v>10.827</v>
      </c>
      <c r="L151" s="9">
        <f t="shared" si="25"/>
        <v>11.265666666666666</v>
      </c>
      <c r="M151" s="9">
        <f t="shared" si="20"/>
        <v>11.484999999999999</v>
      </c>
      <c r="N151" s="9">
        <f t="shared" si="21"/>
        <v>17.515000000000001</v>
      </c>
      <c r="O151" s="9">
        <v>74.131</v>
      </c>
      <c r="P151" s="9">
        <v>75.251999999999995</v>
      </c>
      <c r="Q151" s="9">
        <v>79.841999999999999</v>
      </c>
      <c r="R151" s="9">
        <f t="shared" si="23"/>
        <v>76.408333333333317</v>
      </c>
      <c r="S151" s="9">
        <f t="shared" si="22"/>
        <v>74.691499999999991</v>
      </c>
      <c r="T151" s="9">
        <f t="shared" si="26"/>
        <v>1338.291958333333</v>
      </c>
    </row>
    <row r="152" spans="1:21" x14ac:dyDescent="0.2">
      <c r="A152" t="s">
        <v>159</v>
      </c>
      <c r="C152">
        <v>27</v>
      </c>
      <c r="D152" t="s">
        <v>234</v>
      </c>
      <c r="E152" s="2">
        <v>45070</v>
      </c>
      <c r="F152" s="2">
        <f t="shared" si="27"/>
        <v>45073</v>
      </c>
      <c r="I152" s="9">
        <v>13.063000000000001</v>
      </c>
      <c r="J152" s="9">
        <v>13.04</v>
      </c>
      <c r="K152" s="9">
        <v>12.364000000000001</v>
      </c>
      <c r="L152" s="9">
        <f t="shared" si="25"/>
        <v>12.822333333333333</v>
      </c>
      <c r="M152" s="9">
        <f t="shared" si="20"/>
        <v>13.051500000000001</v>
      </c>
      <c r="N152" s="9">
        <f t="shared" si="21"/>
        <v>15.948499999999999</v>
      </c>
      <c r="O152" s="9">
        <v>63.597999999999999</v>
      </c>
      <c r="P152" s="9">
        <v>64.802999999999997</v>
      </c>
      <c r="Q152" s="9">
        <v>69.686999999999998</v>
      </c>
      <c r="R152" s="9">
        <f t="shared" si="23"/>
        <v>66.029333333333341</v>
      </c>
      <c r="S152" s="9">
        <f t="shared" si="22"/>
        <v>64.200500000000005</v>
      </c>
      <c r="T152" s="9">
        <f t="shared" si="26"/>
        <v>1053.0688226666668</v>
      </c>
    </row>
    <row r="153" spans="1:21" x14ac:dyDescent="0.2">
      <c r="A153" t="s">
        <v>160</v>
      </c>
      <c r="C153">
        <v>27</v>
      </c>
      <c r="D153" t="s">
        <v>234</v>
      </c>
      <c r="E153" s="2">
        <v>45070</v>
      </c>
      <c r="F153" s="2">
        <f t="shared" si="27"/>
        <v>45073</v>
      </c>
      <c r="I153" s="9">
        <v>10.045999999999999</v>
      </c>
      <c r="J153" s="9">
        <v>10.032999999999999</v>
      </c>
      <c r="K153" s="9">
        <v>9.5289999999999999</v>
      </c>
      <c r="L153" s="9">
        <f t="shared" si="25"/>
        <v>9.8693333333333335</v>
      </c>
      <c r="M153" s="9">
        <f t="shared" si="20"/>
        <v>10.0395</v>
      </c>
      <c r="N153" s="9">
        <f t="shared" si="21"/>
        <v>18.9605</v>
      </c>
      <c r="O153" s="9">
        <v>68.457999999999998</v>
      </c>
      <c r="P153" s="9">
        <v>69.513999999999996</v>
      </c>
      <c r="Q153" s="9">
        <v>73.397000000000006</v>
      </c>
      <c r="R153" s="9">
        <f t="shared" si="23"/>
        <v>70.456333333333319</v>
      </c>
      <c r="S153" s="9">
        <f t="shared" si="22"/>
        <v>68.98599999999999</v>
      </c>
      <c r="T153" s="9">
        <f t="shared" si="26"/>
        <v>1335.8873081666663</v>
      </c>
    </row>
    <row r="154" spans="1:21" x14ac:dyDescent="0.2">
      <c r="A154" t="s">
        <v>161</v>
      </c>
      <c r="C154">
        <v>27</v>
      </c>
      <c r="D154" t="s">
        <v>234</v>
      </c>
      <c r="E154" s="2">
        <v>45070</v>
      </c>
      <c r="F154" s="2">
        <f t="shared" si="27"/>
        <v>45073</v>
      </c>
      <c r="G154" s="2">
        <v>45078</v>
      </c>
      <c r="H154">
        <f>G154-E154</f>
        <v>8</v>
      </c>
      <c r="I154" s="9">
        <v>9.0250000000000004</v>
      </c>
      <c r="J154" s="9">
        <v>9.2560000000000002</v>
      </c>
      <c r="K154" s="9">
        <v>8.6720000000000006</v>
      </c>
      <c r="L154" s="9">
        <f t="shared" si="25"/>
        <v>8.9843333333333337</v>
      </c>
      <c r="M154" s="9">
        <f t="shared" si="20"/>
        <v>9.1404999999999994</v>
      </c>
      <c r="N154" s="9">
        <f t="shared" si="21"/>
        <v>19.859500000000001</v>
      </c>
      <c r="O154" s="9">
        <v>79.614000000000004</v>
      </c>
      <c r="P154" s="9">
        <v>80.311000000000007</v>
      </c>
      <c r="Q154" s="9">
        <v>82.477999999999994</v>
      </c>
      <c r="R154" s="9">
        <f t="shared" si="23"/>
        <v>80.801000000000002</v>
      </c>
      <c r="S154" s="9">
        <f t="shared" si="22"/>
        <v>79.962500000000006</v>
      </c>
      <c r="T154" s="9">
        <f t="shared" si="26"/>
        <v>1604.6674595000002</v>
      </c>
    </row>
    <row r="155" spans="1:21" x14ac:dyDescent="0.2">
      <c r="A155" t="s">
        <v>162</v>
      </c>
      <c r="C155">
        <v>27</v>
      </c>
      <c r="D155" t="s">
        <v>234</v>
      </c>
      <c r="E155" s="2">
        <v>45070</v>
      </c>
      <c r="F155" s="2">
        <f t="shared" si="27"/>
        <v>45073</v>
      </c>
      <c r="G155" s="2">
        <v>45079</v>
      </c>
      <c r="H155">
        <f t="shared" ref="H155:H168" si="28">G155-E155</f>
        <v>9</v>
      </c>
      <c r="I155" s="9">
        <v>10.256</v>
      </c>
      <c r="J155" s="9">
        <v>10.465999999999999</v>
      </c>
      <c r="K155" s="9">
        <v>9.7449999999999992</v>
      </c>
      <c r="L155" s="9">
        <f t="shared" si="25"/>
        <v>10.155666666666667</v>
      </c>
      <c r="M155" s="9">
        <f t="shared" si="20"/>
        <v>10.361000000000001</v>
      </c>
      <c r="N155" s="9">
        <f t="shared" si="21"/>
        <v>18.638999999999999</v>
      </c>
      <c r="O155" s="9">
        <v>65.084000000000003</v>
      </c>
      <c r="P155" s="9">
        <v>65.724999999999994</v>
      </c>
      <c r="Q155" s="9">
        <v>70.094999999999999</v>
      </c>
      <c r="R155" s="9">
        <f t="shared" si="23"/>
        <v>66.968000000000004</v>
      </c>
      <c r="S155" s="9">
        <f t="shared" si="22"/>
        <v>65.404499999999999</v>
      </c>
      <c r="T155" s="9">
        <f t="shared" si="26"/>
        <v>1248.2165520000001</v>
      </c>
    </row>
    <row r="156" spans="1:21" x14ac:dyDescent="0.2">
      <c r="A156" t="s">
        <v>163</v>
      </c>
      <c r="C156">
        <v>24</v>
      </c>
      <c r="D156" t="s">
        <v>234</v>
      </c>
      <c r="E156" s="2">
        <v>45071</v>
      </c>
      <c r="F156" s="2">
        <f t="shared" si="27"/>
        <v>45074</v>
      </c>
      <c r="I156" s="9">
        <v>11.840999999999999</v>
      </c>
      <c r="J156" s="9">
        <v>11.734999999999999</v>
      </c>
      <c r="K156" s="9">
        <v>11.099</v>
      </c>
      <c r="L156" s="9">
        <f t="shared" si="25"/>
        <v>11.558333333333332</v>
      </c>
      <c r="M156" s="9">
        <f t="shared" si="20"/>
        <v>11.788</v>
      </c>
      <c r="N156" s="9">
        <f t="shared" si="21"/>
        <v>17.212</v>
      </c>
      <c r="O156" s="9">
        <v>71.742999999999995</v>
      </c>
      <c r="P156" s="9">
        <v>72.587000000000003</v>
      </c>
      <c r="Q156" s="9">
        <v>78.052999999999997</v>
      </c>
      <c r="R156" s="9">
        <f t="shared" si="23"/>
        <v>74.127666666666656</v>
      </c>
      <c r="S156" s="9">
        <f t="shared" si="22"/>
        <v>72.164999999999992</v>
      </c>
      <c r="T156" s="9">
        <f t="shared" si="26"/>
        <v>1275.8853986666666</v>
      </c>
    </row>
    <row r="157" spans="1:21" x14ac:dyDescent="0.2">
      <c r="A157" t="s">
        <v>164</v>
      </c>
      <c r="C157">
        <v>27</v>
      </c>
      <c r="D157" t="s">
        <v>234</v>
      </c>
      <c r="E157" s="2">
        <v>45071</v>
      </c>
      <c r="F157" s="2">
        <f t="shared" si="27"/>
        <v>45074</v>
      </c>
      <c r="I157" s="9">
        <v>10.904999999999999</v>
      </c>
      <c r="J157" s="9">
        <v>10.863</v>
      </c>
      <c r="K157" s="9">
        <v>10.728999999999999</v>
      </c>
      <c r="L157" s="9">
        <f t="shared" si="25"/>
        <v>10.832333333333333</v>
      </c>
      <c r="M157" s="9">
        <f t="shared" si="20"/>
        <v>10.884</v>
      </c>
      <c r="N157" s="9">
        <f t="shared" si="21"/>
        <v>18.116</v>
      </c>
      <c r="O157" s="9">
        <v>53.435000000000002</v>
      </c>
      <c r="P157" s="9">
        <v>54.19</v>
      </c>
      <c r="Q157" s="9">
        <v>61.872</v>
      </c>
      <c r="R157" s="9">
        <f t="shared" si="23"/>
        <v>56.499000000000002</v>
      </c>
      <c r="S157" s="9">
        <f t="shared" si="22"/>
        <v>53.8125</v>
      </c>
      <c r="T157" s="9">
        <f t="shared" si="26"/>
        <v>1023.535884</v>
      </c>
    </row>
    <row r="158" spans="1:21" x14ac:dyDescent="0.2">
      <c r="A158" t="s">
        <v>165</v>
      </c>
      <c r="C158">
        <v>27</v>
      </c>
      <c r="D158" t="s">
        <v>234</v>
      </c>
      <c r="E158" s="2">
        <v>45071</v>
      </c>
      <c r="F158" s="2">
        <f t="shared" si="27"/>
        <v>45074</v>
      </c>
      <c r="I158" s="9">
        <v>9.9700000000000006</v>
      </c>
      <c r="J158" s="9">
        <v>10.052</v>
      </c>
      <c r="K158" s="9">
        <v>9.2249999999999996</v>
      </c>
      <c r="L158" s="9">
        <f t="shared" si="25"/>
        <v>9.7490000000000006</v>
      </c>
      <c r="M158" s="9">
        <f t="shared" si="20"/>
        <v>10.010999999999999</v>
      </c>
      <c r="N158" s="9">
        <f t="shared" si="21"/>
        <v>18.989000000000001</v>
      </c>
      <c r="O158" s="9">
        <v>83.281000000000006</v>
      </c>
      <c r="P158" s="9">
        <v>83.905000000000001</v>
      </c>
      <c r="Q158" s="9">
        <v>85.59</v>
      </c>
      <c r="R158" s="9">
        <f t="shared" si="23"/>
        <v>84.25866666666667</v>
      </c>
      <c r="S158" s="9">
        <f t="shared" si="22"/>
        <v>83.593000000000004</v>
      </c>
      <c r="T158" s="9">
        <f t="shared" si="26"/>
        <v>1599.9878213333334</v>
      </c>
    </row>
    <row r="159" spans="1:21" x14ac:dyDescent="0.2">
      <c r="A159" t="s">
        <v>166</v>
      </c>
      <c r="C159">
        <v>25</v>
      </c>
      <c r="D159" t="s">
        <v>234</v>
      </c>
      <c r="E159" s="2">
        <v>45071</v>
      </c>
      <c r="F159" s="2">
        <f t="shared" si="27"/>
        <v>45074</v>
      </c>
      <c r="I159" s="9">
        <v>9.7590000000000003</v>
      </c>
      <c r="J159" s="9">
        <v>9.7390000000000008</v>
      </c>
      <c r="K159" s="9">
        <v>9.0259999999999998</v>
      </c>
      <c r="L159" s="9">
        <f t="shared" si="25"/>
        <v>9.5080000000000009</v>
      </c>
      <c r="M159" s="9">
        <f t="shared" si="20"/>
        <v>9.7490000000000006</v>
      </c>
      <c r="N159" s="9">
        <f t="shared" si="21"/>
        <v>19.250999999999998</v>
      </c>
      <c r="O159" s="9">
        <v>66.414000000000001</v>
      </c>
      <c r="P159" s="9">
        <v>67.465000000000003</v>
      </c>
      <c r="Q159" s="9">
        <v>71.858999999999995</v>
      </c>
      <c r="R159" s="9">
        <f t="shared" si="23"/>
        <v>68.579333333333338</v>
      </c>
      <c r="S159" s="9">
        <f t="shared" si="22"/>
        <v>66.93950000000001</v>
      </c>
      <c r="T159" s="9">
        <f t="shared" si="26"/>
        <v>1320.220746</v>
      </c>
    </row>
    <row r="160" spans="1:21" x14ac:dyDescent="0.2">
      <c r="A160" t="s">
        <v>167</v>
      </c>
      <c r="C160">
        <v>27</v>
      </c>
      <c r="D160" t="s">
        <v>234</v>
      </c>
      <c r="E160" s="2">
        <v>45072</v>
      </c>
      <c r="F160" s="2">
        <f t="shared" si="27"/>
        <v>45075</v>
      </c>
      <c r="G160" s="2">
        <v>45080</v>
      </c>
      <c r="H160">
        <f t="shared" si="28"/>
        <v>8</v>
      </c>
      <c r="I160" s="9">
        <v>12.249000000000001</v>
      </c>
      <c r="J160" s="9">
        <v>12.250999999999999</v>
      </c>
      <c r="K160" s="9">
        <v>11.417</v>
      </c>
      <c r="L160" s="9">
        <f t="shared" si="25"/>
        <v>11.972333333333333</v>
      </c>
      <c r="M160" s="9">
        <f t="shared" si="20"/>
        <v>12.25</v>
      </c>
      <c r="N160" s="9">
        <f t="shared" si="21"/>
        <v>16.75</v>
      </c>
      <c r="O160" s="9">
        <v>67.516000000000005</v>
      </c>
      <c r="P160" s="9">
        <v>67.501000000000005</v>
      </c>
      <c r="Q160" s="9">
        <v>71.091999999999999</v>
      </c>
      <c r="R160" s="9">
        <f t="shared" si="23"/>
        <v>68.702999999999989</v>
      </c>
      <c r="S160" s="9">
        <f t="shared" si="22"/>
        <v>67.508499999999998</v>
      </c>
      <c r="T160" s="9">
        <f t="shared" si="26"/>
        <v>1150.7752499999999</v>
      </c>
    </row>
    <row r="161" spans="1:21" x14ac:dyDescent="0.2">
      <c r="A161" t="s">
        <v>168</v>
      </c>
      <c r="C161">
        <v>27</v>
      </c>
      <c r="D161" t="s">
        <v>234</v>
      </c>
      <c r="E161" s="2">
        <v>45072</v>
      </c>
      <c r="F161" s="2">
        <f t="shared" si="27"/>
        <v>45075</v>
      </c>
      <c r="G161" s="2">
        <v>45081</v>
      </c>
      <c r="H161">
        <f t="shared" si="28"/>
        <v>9</v>
      </c>
      <c r="I161" s="9">
        <v>13.106999999999999</v>
      </c>
      <c r="J161" s="9">
        <v>12.742000000000001</v>
      </c>
      <c r="K161" s="9">
        <v>12.754</v>
      </c>
      <c r="L161" s="9">
        <f t="shared" si="25"/>
        <v>12.867666666666667</v>
      </c>
      <c r="M161" s="9">
        <f t="shared" si="20"/>
        <v>12.9245</v>
      </c>
      <c r="N161" s="9">
        <f t="shared" si="21"/>
        <v>16.075499999999998</v>
      </c>
      <c r="O161" s="9">
        <v>48.686999999999998</v>
      </c>
      <c r="P161" s="9">
        <v>47.962000000000003</v>
      </c>
      <c r="Q161" s="9">
        <v>55.622999999999998</v>
      </c>
      <c r="R161" s="9">
        <f t="shared" si="23"/>
        <v>50.757333333333328</v>
      </c>
      <c r="S161" s="9">
        <f t="shared" si="22"/>
        <v>48.3245</v>
      </c>
      <c r="T161" s="9">
        <f t="shared" si="26"/>
        <v>815.9495119999998</v>
      </c>
    </row>
    <row r="162" spans="1:21" x14ac:dyDescent="0.2">
      <c r="A162" t="s">
        <v>169</v>
      </c>
      <c r="C162">
        <v>25</v>
      </c>
      <c r="D162" t="s">
        <v>234</v>
      </c>
      <c r="E162" s="2">
        <v>45072</v>
      </c>
      <c r="F162" s="2">
        <f t="shared" si="27"/>
        <v>45075</v>
      </c>
      <c r="I162" s="9">
        <v>11.798999999999999</v>
      </c>
      <c r="J162" s="9">
        <v>11.794</v>
      </c>
      <c r="K162" s="9">
        <v>10.629</v>
      </c>
      <c r="L162" s="9">
        <f t="shared" si="25"/>
        <v>11.407333333333334</v>
      </c>
      <c r="M162" s="9">
        <f t="shared" si="20"/>
        <v>11.7965</v>
      </c>
      <c r="N162" s="9">
        <f t="shared" si="21"/>
        <v>17.203499999999998</v>
      </c>
      <c r="O162" s="9">
        <v>88.608000000000004</v>
      </c>
      <c r="P162" s="9">
        <v>89.266999999999996</v>
      </c>
      <c r="Q162" s="9">
        <v>90.465999999999994</v>
      </c>
      <c r="R162" s="9">
        <f t="shared" si="23"/>
        <v>89.447000000000003</v>
      </c>
      <c r="S162" s="9">
        <f t="shared" si="22"/>
        <v>88.9375</v>
      </c>
      <c r="T162" s="9">
        <f t="shared" si="26"/>
        <v>1538.8014644999998</v>
      </c>
    </row>
    <row r="163" spans="1:21" x14ac:dyDescent="0.2">
      <c r="A163" t="s">
        <v>170</v>
      </c>
      <c r="C163">
        <v>25</v>
      </c>
      <c r="D163" t="s">
        <v>234</v>
      </c>
      <c r="E163" s="2">
        <v>45072</v>
      </c>
      <c r="F163" s="2">
        <v>45074</v>
      </c>
      <c r="I163" s="9">
        <v>11.593</v>
      </c>
      <c r="J163" s="9">
        <v>11.619</v>
      </c>
      <c r="K163" s="9">
        <v>11.356</v>
      </c>
      <c r="L163" s="9">
        <f t="shared" si="25"/>
        <v>11.522666666666666</v>
      </c>
      <c r="M163" s="9">
        <f t="shared" si="20"/>
        <v>11.606</v>
      </c>
      <c r="N163" s="9">
        <f t="shared" si="21"/>
        <v>17.393999999999998</v>
      </c>
      <c r="O163" s="9">
        <v>62.677999999999997</v>
      </c>
      <c r="P163" s="9">
        <v>63.05</v>
      </c>
      <c r="Q163" s="9">
        <v>69.177999999999997</v>
      </c>
      <c r="R163" s="9">
        <f t="shared" si="23"/>
        <v>64.968666666666664</v>
      </c>
      <c r="S163" s="9">
        <f t="shared" si="22"/>
        <v>62.863999999999997</v>
      </c>
      <c r="T163" s="9">
        <f t="shared" si="26"/>
        <v>1130.0649879999999</v>
      </c>
    </row>
    <row r="164" spans="1:21" x14ac:dyDescent="0.2">
      <c r="A164" t="s">
        <v>171</v>
      </c>
      <c r="C164">
        <v>25</v>
      </c>
      <c r="D164" t="s">
        <v>234</v>
      </c>
      <c r="E164" s="2">
        <v>45072</v>
      </c>
      <c r="F164" s="2">
        <f t="shared" si="27"/>
        <v>45075</v>
      </c>
      <c r="I164" s="9">
        <v>12.488</v>
      </c>
      <c r="J164" s="9">
        <v>12.481</v>
      </c>
      <c r="K164" s="9">
        <v>11.943</v>
      </c>
      <c r="L164" s="9">
        <f t="shared" si="25"/>
        <v>12.304</v>
      </c>
      <c r="M164" s="9">
        <f t="shared" si="20"/>
        <v>12.484500000000001</v>
      </c>
      <c r="N164" s="9">
        <f t="shared" si="21"/>
        <v>16.515499999999999</v>
      </c>
      <c r="O164" s="9">
        <v>63.305</v>
      </c>
      <c r="P164" s="9">
        <v>63.963000000000001</v>
      </c>
      <c r="Q164" s="9">
        <v>70.78</v>
      </c>
      <c r="R164" s="9">
        <f t="shared" si="23"/>
        <v>66.016000000000005</v>
      </c>
      <c r="S164" s="9">
        <f t="shared" si="22"/>
        <v>63.634</v>
      </c>
      <c r="T164" s="9">
        <f t="shared" si="26"/>
        <v>1090.2872480000001</v>
      </c>
    </row>
    <row r="165" spans="1:21" x14ac:dyDescent="0.2">
      <c r="A165" t="s">
        <v>172</v>
      </c>
      <c r="C165">
        <v>24</v>
      </c>
      <c r="D165" t="s">
        <v>234</v>
      </c>
      <c r="E165" s="2">
        <v>45072</v>
      </c>
      <c r="F165" s="2">
        <f t="shared" si="27"/>
        <v>45075</v>
      </c>
      <c r="I165" s="9">
        <v>12.372999999999999</v>
      </c>
      <c r="J165" s="9">
        <v>12.105</v>
      </c>
      <c r="K165" s="9">
        <v>11.228</v>
      </c>
      <c r="L165" s="9">
        <f t="shared" si="25"/>
        <v>11.902000000000001</v>
      </c>
      <c r="M165" s="9">
        <f t="shared" si="20"/>
        <v>12.239000000000001</v>
      </c>
      <c r="N165" s="9">
        <f t="shared" si="21"/>
        <v>16.760999999999999</v>
      </c>
      <c r="O165" s="9">
        <v>60.167999999999999</v>
      </c>
      <c r="P165" s="9">
        <v>61.256</v>
      </c>
      <c r="Q165" s="9">
        <v>66</v>
      </c>
      <c r="R165" s="9">
        <f t="shared" si="23"/>
        <v>62.474666666666671</v>
      </c>
      <c r="S165" s="9">
        <f t="shared" si="22"/>
        <v>60.712000000000003</v>
      </c>
      <c r="T165" s="9">
        <f t="shared" si="26"/>
        <v>1047.137888</v>
      </c>
    </row>
    <row r="166" spans="1:21" x14ac:dyDescent="0.2">
      <c r="A166" t="s">
        <v>173</v>
      </c>
      <c r="C166">
        <v>25</v>
      </c>
      <c r="D166" t="s">
        <v>234</v>
      </c>
      <c r="E166" s="2">
        <v>45072</v>
      </c>
      <c r="F166" s="2">
        <f t="shared" si="27"/>
        <v>45075</v>
      </c>
      <c r="G166" s="2">
        <v>45079</v>
      </c>
      <c r="H166">
        <f t="shared" si="28"/>
        <v>7</v>
      </c>
      <c r="I166" s="9">
        <v>11.917999999999999</v>
      </c>
      <c r="J166" s="9">
        <v>11.898999999999999</v>
      </c>
      <c r="K166" s="9">
        <v>11.12</v>
      </c>
      <c r="L166" s="9">
        <f t="shared" si="25"/>
        <v>11.645666666666665</v>
      </c>
      <c r="M166" s="9">
        <f t="shared" si="20"/>
        <v>11.9085</v>
      </c>
      <c r="N166" s="9">
        <f t="shared" si="21"/>
        <v>17.0915</v>
      </c>
      <c r="O166" s="9">
        <v>64.799000000000007</v>
      </c>
      <c r="P166" s="9">
        <v>65.754000000000005</v>
      </c>
      <c r="Q166" s="9">
        <v>70.043000000000006</v>
      </c>
      <c r="R166" s="9">
        <f t="shared" si="23"/>
        <v>66.865333333333339</v>
      </c>
      <c r="S166" s="9">
        <f t="shared" si="22"/>
        <v>65.276499999999999</v>
      </c>
      <c r="T166" s="9">
        <f t="shared" si="26"/>
        <v>1142.8288446666668</v>
      </c>
      <c r="U166" t="s">
        <v>316</v>
      </c>
    </row>
    <row r="167" spans="1:21" x14ac:dyDescent="0.2">
      <c r="A167" t="s">
        <v>174</v>
      </c>
      <c r="C167">
        <v>27</v>
      </c>
      <c r="D167" t="s">
        <v>234</v>
      </c>
      <c r="E167" s="2">
        <v>45072</v>
      </c>
      <c r="F167" s="2">
        <f t="shared" si="27"/>
        <v>45075</v>
      </c>
      <c r="G167" s="2">
        <v>45079</v>
      </c>
      <c r="H167">
        <f t="shared" si="28"/>
        <v>7</v>
      </c>
      <c r="I167" s="9">
        <v>12.531000000000001</v>
      </c>
      <c r="J167" s="9">
        <v>12.539</v>
      </c>
      <c r="K167" s="9">
        <v>11.663</v>
      </c>
      <c r="L167" s="9">
        <f t="shared" si="25"/>
        <v>12.244333333333335</v>
      </c>
      <c r="M167" s="9">
        <f t="shared" si="20"/>
        <v>12.535</v>
      </c>
      <c r="N167" s="9">
        <f t="shared" si="21"/>
        <v>16.465</v>
      </c>
      <c r="O167" s="9">
        <v>65.506</v>
      </c>
      <c r="P167" s="9">
        <v>66.388999999999996</v>
      </c>
      <c r="Q167" s="9">
        <v>71.835999999999999</v>
      </c>
      <c r="R167" s="9">
        <f t="shared" si="23"/>
        <v>67.910333333333327</v>
      </c>
      <c r="S167" s="9">
        <f t="shared" si="22"/>
        <v>65.947499999999991</v>
      </c>
      <c r="T167" s="9">
        <f t="shared" si="26"/>
        <v>1118.1436383333332</v>
      </c>
    </row>
    <row r="168" spans="1:21" x14ac:dyDescent="0.2">
      <c r="A168" t="s">
        <v>175</v>
      </c>
      <c r="C168">
        <v>27</v>
      </c>
      <c r="D168" t="s">
        <v>234</v>
      </c>
      <c r="E168" s="2">
        <v>45072</v>
      </c>
      <c r="F168" s="2">
        <f t="shared" si="27"/>
        <v>45075</v>
      </c>
      <c r="G168" s="2">
        <v>45080</v>
      </c>
      <c r="H168">
        <f t="shared" si="28"/>
        <v>8</v>
      </c>
      <c r="I168" s="9">
        <v>11.782</v>
      </c>
      <c r="J168" s="9">
        <v>11.897</v>
      </c>
      <c r="K168" s="9">
        <v>11.013</v>
      </c>
      <c r="L168" s="9">
        <f t="shared" si="25"/>
        <v>11.564</v>
      </c>
      <c r="M168" s="9">
        <f t="shared" si="20"/>
        <v>11.839500000000001</v>
      </c>
      <c r="N168" s="9">
        <f t="shared" si="21"/>
        <v>17.160499999999999</v>
      </c>
      <c r="O168" s="9">
        <v>83.128</v>
      </c>
      <c r="P168" s="9">
        <v>84.025000000000006</v>
      </c>
      <c r="Q168" s="9">
        <v>86.85</v>
      </c>
      <c r="R168" s="9">
        <f t="shared" si="23"/>
        <v>84.667666666666676</v>
      </c>
      <c r="S168" s="9">
        <f t="shared" si="22"/>
        <v>83.57650000000001</v>
      </c>
      <c r="T168" s="9">
        <f t="shared" si="26"/>
        <v>1452.9394938333335</v>
      </c>
      <c r="U168" s="5" t="s">
        <v>316</v>
      </c>
    </row>
    <row r="169" spans="1:21" x14ac:dyDescent="0.2">
      <c r="A169" t="s">
        <v>176</v>
      </c>
      <c r="C169">
        <v>34</v>
      </c>
      <c r="D169" t="s">
        <v>234</v>
      </c>
      <c r="E169" s="2">
        <v>45072</v>
      </c>
      <c r="F169" s="2">
        <f t="shared" si="27"/>
        <v>45075</v>
      </c>
      <c r="I169" s="9">
        <v>11.441000000000001</v>
      </c>
      <c r="J169" s="9">
        <v>11.534000000000001</v>
      </c>
      <c r="K169" s="9">
        <v>10.635</v>
      </c>
      <c r="L169" s="9">
        <f t="shared" si="25"/>
        <v>11.203333333333333</v>
      </c>
      <c r="M169" s="9">
        <f t="shared" si="20"/>
        <v>11.487500000000001</v>
      </c>
      <c r="N169" s="9">
        <f t="shared" si="21"/>
        <v>17.512499999999999</v>
      </c>
      <c r="O169" s="9">
        <v>73.634</v>
      </c>
      <c r="P169" s="9">
        <v>74.924000000000007</v>
      </c>
      <c r="Q169" s="9">
        <v>78.98</v>
      </c>
      <c r="R169" s="9">
        <f t="shared" si="23"/>
        <v>75.846000000000004</v>
      </c>
      <c r="S169" s="9">
        <f t="shared" si="22"/>
        <v>74.278999999999996</v>
      </c>
      <c r="T169" s="9">
        <f t="shared" si="26"/>
        <v>1328.2530750000001</v>
      </c>
    </row>
    <row r="170" spans="1:21" x14ac:dyDescent="0.2">
      <c r="A170" t="s">
        <v>177</v>
      </c>
      <c r="C170">
        <v>34</v>
      </c>
      <c r="D170" t="s">
        <v>234</v>
      </c>
      <c r="E170" s="2">
        <v>45072</v>
      </c>
      <c r="F170" s="2">
        <f t="shared" si="27"/>
        <v>45075</v>
      </c>
      <c r="I170" s="9">
        <v>12.28</v>
      </c>
      <c r="J170" s="9">
        <v>12.151999999999999</v>
      </c>
      <c r="K170" s="9">
        <v>11.11</v>
      </c>
      <c r="L170" s="9">
        <f t="shared" si="25"/>
        <v>11.847333333333333</v>
      </c>
      <c r="M170" s="9">
        <f t="shared" si="20"/>
        <v>12.215999999999999</v>
      </c>
      <c r="N170" s="9">
        <f t="shared" si="21"/>
        <v>16.783999999999999</v>
      </c>
      <c r="O170" s="9">
        <v>74.492000000000004</v>
      </c>
      <c r="P170" s="9">
        <v>75.778999999999996</v>
      </c>
      <c r="Q170" s="9">
        <v>79.108000000000004</v>
      </c>
      <c r="R170" s="9">
        <f t="shared" si="23"/>
        <v>76.459666666666678</v>
      </c>
      <c r="S170" s="9">
        <f t="shared" si="22"/>
        <v>75.135500000000008</v>
      </c>
      <c r="T170" s="9">
        <f t="shared" si="26"/>
        <v>1283.2990453333334</v>
      </c>
    </row>
    <row r="171" spans="1:21" x14ac:dyDescent="0.2">
      <c r="A171" t="s">
        <v>178</v>
      </c>
      <c r="C171">
        <v>34</v>
      </c>
      <c r="D171" t="s">
        <v>234</v>
      </c>
      <c r="E171" s="2">
        <v>45072</v>
      </c>
      <c r="F171" s="2">
        <f t="shared" si="27"/>
        <v>45075</v>
      </c>
      <c r="I171" s="9">
        <v>10.513999999999999</v>
      </c>
      <c r="J171" s="9">
        <v>10.502000000000001</v>
      </c>
      <c r="K171" s="9">
        <v>9.6170000000000009</v>
      </c>
      <c r="L171" s="9">
        <f t="shared" si="25"/>
        <v>10.211</v>
      </c>
      <c r="M171" s="9">
        <f t="shared" si="20"/>
        <v>10.507999999999999</v>
      </c>
      <c r="N171" s="9">
        <f t="shared" si="21"/>
        <v>18.492000000000001</v>
      </c>
      <c r="O171" s="9">
        <v>69.906999999999996</v>
      </c>
      <c r="P171" s="9">
        <v>70.795000000000002</v>
      </c>
      <c r="Q171" s="9">
        <v>73.623999999999995</v>
      </c>
      <c r="R171" s="9">
        <f t="shared" si="23"/>
        <v>71.441999999999993</v>
      </c>
      <c r="S171" s="9">
        <f t="shared" si="22"/>
        <v>70.350999999999999</v>
      </c>
      <c r="T171" s="9">
        <f t="shared" si="26"/>
        <v>1321.105464</v>
      </c>
    </row>
    <row r="172" spans="1:21" x14ac:dyDescent="0.2">
      <c r="A172" t="s">
        <v>179</v>
      </c>
      <c r="C172">
        <v>34</v>
      </c>
      <c r="D172" t="s">
        <v>234</v>
      </c>
      <c r="E172" s="2">
        <v>45072</v>
      </c>
      <c r="F172" s="2">
        <f t="shared" si="27"/>
        <v>45075</v>
      </c>
      <c r="I172" s="9">
        <v>11.281000000000001</v>
      </c>
      <c r="J172" s="9">
        <v>11.2</v>
      </c>
      <c r="K172" s="9">
        <v>10.266</v>
      </c>
      <c r="L172" s="9">
        <f t="shared" si="25"/>
        <v>10.915666666666667</v>
      </c>
      <c r="M172" s="9">
        <f t="shared" si="20"/>
        <v>11.240500000000001</v>
      </c>
      <c r="N172" s="9">
        <f t="shared" si="21"/>
        <v>17.759499999999999</v>
      </c>
      <c r="O172" s="9">
        <v>76.353999999999999</v>
      </c>
      <c r="P172" s="9">
        <v>77.569999999999993</v>
      </c>
      <c r="Q172" s="9">
        <v>81.153999999999996</v>
      </c>
      <c r="R172" s="9">
        <f t="shared" si="23"/>
        <v>78.359333333333325</v>
      </c>
      <c r="S172" s="9">
        <f t="shared" si="22"/>
        <v>76.961999999999989</v>
      </c>
      <c r="T172" s="9">
        <f t="shared" si="26"/>
        <v>1391.6225803333332</v>
      </c>
    </row>
    <row r="173" spans="1:21" x14ac:dyDescent="0.2">
      <c r="A173" t="s">
        <v>180</v>
      </c>
      <c r="C173">
        <v>34</v>
      </c>
      <c r="D173" t="s">
        <v>234</v>
      </c>
      <c r="E173" s="2">
        <v>45072</v>
      </c>
      <c r="F173" s="2">
        <f t="shared" si="27"/>
        <v>45075</v>
      </c>
      <c r="G173" s="2">
        <v>45079</v>
      </c>
      <c r="H173">
        <f>G173-E173</f>
        <v>7</v>
      </c>
      <c r="I173" s="9">
        <v>11.827999999999999</v>
      </c>
      <c r="J173" s="9">
        <v>11.737</v>
      </c>
      <c r="K173" s="9">
        <v>10.613</v>
      </c>
      <c r="L173" s="9">
        <f t="shared" si="25"/>
        <v>11.392666666666665</v>
      </c>
      <c r="M173" s="9">
        <f t="shared" si="20"/>
        <v>11.782499999999999</v>
      </c>
      <c r="N173" s="9">
        <f t="shared" si="21"/>
        <v>17.217500000000001</v>
      </c>
      <c r="O173" s="9">
        <v>71.894999999999996</v>
      </c>
      <c r="P173" s="9">
        <v>73.105000000000004</v>
      </c>
      <c r="Q173" s="9">
        <v>76.234999999999999</v>
      </c>
      <c r="R173" s="9">
        <f t="shared" si="23"/>
        <v>73.745000000000005</v>
      </c>
      <c r="S173" s="9">
        <f t="shared" si="22"/>
        <v>72.5</v>
      </c>
      <c r="T173" s="9">
        <f t="shared" si="26"/>
        <v>1269.7045375000002</v>
      </c>
      <c r="U173" t="s">
        <v>317</v>
      </c>
    </row>
    <row r="174" spans="1:21" x14ac:dyDescent="0.2">
      <c r="A174" t="s">
        <v>181</v>
      </c>
      <c r="B174" t="s">
        <v>361</v>
      </c>
      <c r="C174">
        <v>34</v>
      </c>
      <c r="D174" t="s">
        <v>234</v>
      </c>
      <c r="E174" s="2">
        <v>45072</v>
      </c>
      <c r="F174" s="2">
        <f t="shared" si="27"/>
        <v>45075</v>
      </c>
      <c r="G174" s="2">
        <v>45080</v>
      </c>
      <c r="H174">
        <f t="shared" ref="H174:H187" si="29">G174-E174</f>
        <v>8</v>
      </c>
      <c r="I174" s="9">
        <v>11.763999999999999</v>
      </c>
      <c r="J174" s="9">
        <v>11.731999999999999</v>
      </c>
      <c r="K174" s="9">
        <v>10.667999999999999</v>
      </c>
      <c r="L174" s="9">
        <f t="shared" si="25"/>
        <v>11.388</v>
      </c>
      <c r="M174" s="9">
        <f t="shared" si="20"/>
        <v>11.747999999999999</v>
      </c>
      <c r="N174" s="9">
        <f t="shared" si="21"/>
        <v>17.252000000000002</v>
      </c>
      <c r="O174" s="9">
        <v>81.328000000000003</v>
      </c>
      <c r="P174" s="9">
        <v>81.992000000000004</v>
      </c>
      <c r="Q174" s="9">
        <v>83.992999999999995</v>
      </c>
      <c r="R174" s="9">
        <f t="shared" si="23"/>
        <v>82.437666666666658</v>
      </c>
      <c r="S174" s="9">
        <f t="shared" si="22"/>
        <v>81.66</v>
      </c>
      <c r="T174" s="9">
        <f t="shared" si="26"/>
        <v>1422.2146253333333</v>
      </c>
      <c r="U174" t="s">
        <v>355</v>
      </c>
    </row>
    <row r="175" spans="1:21" x14ac:dyDescent="0.2">
      <c r="A175" t="s">
        <v>182</v>
      </c>
      <c r="C175">
        <v>34</v>
      </c>
      <c r="D175" t="s">
        <v>234</v>
      </c>
      <c r="E175" s="2">
        <v>45072</v>
      </c>
      <c r="F175" s="2">
        <f t="shared" si="27"/>
        <v>45075</v>
      </c>
      <c r="G175" s="2">
        <v>45080</v>
      </c>
      <c r="H175">
        <f t="shared" si="29"/>
        <v>8</v>
      </c>
      <c r="I175" s="9">
        <v>12.116</v>
      </c>
      <c r="J175" s="9">
        <v>11.920999999999999</v>
      </c>
      <c r="K175" s="9">
        <v>11.239000000000001</v>
      </c>
      <c r="L175" s="9">
        <f t="shared" si="25"/>
        <v>11.758666666666665</v>
      </c>
      <c r="M175" s="9">
        <f t="shared" si="20"/>
        <v>12.0185</v>
      </c>
      <c r="N175" s="9">
        <f t="shared" si="21"/>
        <v>16.9815</v>
      </c>
      <c r="O175" s="9">
        <v>67.236999999999995</v>
      </c>
      <c r="P175" s="9">
        <v>68.724000000000004</v>
      </c>
      <c r="Q175" s="9">
        <v>72.793000000000006</v>
      </c>
      <c r="R175" s="9">
        <f t="shared" si="23"/>
        <v>69.584666666666678</v>
      </c>
      <c r="S175" s="9">
        <f t="shared" si="22"/>
        <v>67.980500000000006</v>
      </c>
      <c r="T175" s="9">
        <f t="shared" si="26"/>
        <v>1181.6520170000001</v>
      </c>
      <c r="U175" t="s">
        <v>343</v>
      </c>
    </row>
    <row r="176" spans="1:21" x14ac:dyDescent="0.2">
      <c r="A176" t="s">
        <v>183</v>
      </c>
      <c r="C176">
        <v>34</v>
      </c>
      <c r="D176" t="s">
        <v>234</v>
      </c>
      <c r="E176" s="2">
        <v>45073</v>
      </c>
      <c r="F176" s="2">
        <f t="shared" si="27"/>
        <v>45076</v>
      </c>
      <c r="I176" s="9">
        <v>13.334</v>
      </c>
      <c r="J176" s="9">
        <v>13.114000000000001</v>
      </c>
      <c r="K176" s="9">
        <v>12.164999999999999</v>
      </c>
      <c r="L176" s="9">
        <f t="shared" si="25"/>
        <v>12.871</v>
      </c>
      <c r="M176" s="9">
        <f t="shared" si="20"/>
        <v>13.224</v>
      </c>
      <c r="N176" s="9">
        <f t="shared" si="21"/>
        <v>15.776</v>
      </c>
      <c r="O176" s="9">
        <v>61.863</v>
      </c>
      <c r="P176" s="9">
        <v>62.9</v>
      </c>
      <c r="Q176" s="9">
        <v>67.010000000000005</v>
      </c>
      <c r="R176" s="9">
        <f t="shared" si="23"/>
        <v>63.924333333333344</v>
      </c>
      <c r="S176" s="9">
        <f t="shared" si="22"/>
        <v>62.381500000000003</v>
      </c>
      <c r="T176" s="9">
        <f t="shared" si="26"/>
        <v>1008.4702826666668</v>
      </c>
    </row>
    <row r="177" spans="1:21" x14ac:dyDescent="0.2">
      <c r="A177" t="s">
        <v>184</v>
      </c>
      <c r="C177">
        <v>34</v>
      </c>
      <c r="D177" t="s">
        <v>234</v>
      </c>
      <c r="E177" s="2">
        <v>45073</v>
      </c>
      <c r="F177" s="2">
        <v>45075</v>
      </c>
      <c r="I177" s="9">
        <v>12.179</v>
      </c>
      <c r="J177" s="9">
        <v>12.013999999999999</v>
      </c>
      <c r="K177" s="9">
        <v>11.106</v>
      </c>
      <c r="L177" s="9">
        <f t="shared" si="25"/>
        <v>11.766333333333334</v>
      </c>
      <c r="M177" s="9">
        <f t="shared" si="20"/>
        <v>12.096499999999999</v>
      </c>
      <c r="N177" s="9">
        <f t="shared" si="21"/>
        <v>16.903500000000001</v>
      </c>
      <c r="O177" s="9">
        <v>71.471999999999994</v>
      </c>
      <c r="P177" s="9">
        <v>72.703000000000003</v>
      </c>
      <c r="Q177" s="9">
        <v>76.290999999999997</v>
      </c>
      <c r="R177" s="9">
        <f t="shared" si="23"/>
        <v>73.488666666666674</v>
      </c>
      <c r="S177" s="9">
        <f t="shared" si="22"/>
        <v>72.087500000000006</v>
      </c>
      <c r="T177" s="9">
        <f t="shared" si="26"/>
        <v>1242.2156770000001</v>
      </c>
    </row>
    <row r="178" spans="1:21" x14ac:dyDescent="0.2">
      <c r="A178" t="s">
        <v>185</v>
      </c>
      <c r="C178">
        <v>34</v>
      </c>
      <c r="D178" t="s">
        <v>234</v>
      </c>
      <c r="E178" s="2">
        <v>45073</v>
      </c>
      <c r="F178" s="2">
        <f t="shared" si="27"/>
        <v>45076</v>
      </c>
      <c r="G178" s="2">
        <v>45079</v>
      </c>
      <c r="H178">
        <f t="shared" si="29"/>
        <v>6</v>
      </c>
      <c r="I178" s="9">
        <v>14.704000000000001</v>
      </c>
      <c r="J178" s="9">
        <v>14.599</v>
      </c>
      <c r="K178" s="9">
        <v>13.32</v>
      </c>
      <c r="L178" s="9">
        <f t="shared" si="25"/>
        <v>14.207666666666668</v>
      </c>
      <c r="M178" s="9">
        <f t="shared" si="20"/>
        <v>14.6515</v>
      </c>
      <c r="N178" s="9">
        <f t="shared" si="21"/>
        <v>14.3485</v>
      </c>
      <c r="O178" s="9">
        <v>65.581999999999994</v>
      </c>
      <c r="P178" s="9">
        <v>66.844999999999999</v>
      </c>
      <c r="Q178" s="9">
        <v>71.238</v>
      </c>
      <c r="R178" s="9">
        <f t="shared" si="23"/>
        <v>67.888333333333335</v>
      </c>
      <c r="S178" s="9">
        <f t="shared" si="22"/>
        <v>66.213499999999996</v>
      </c>
      <c r="T178" s="9">
        <f t="shared" si="26"/>
        <v>974.09575083333334</v>
      </c>
      <c r="U178" t="s">
        <v>428</v>
      </c>
    </row>
    <row r="179" spans="1:21" x14ac:dyDescent="0.2">
      <c r="A179" t="s">
        <v>186</v>
      </c>
      <c r="B179" t="s">
        <v>361</v>
      </c>
      <c r="C179">
        <v>34</v>
      </c>
      <c r="D179" t="s">
        <v>234</v>
      </c>
      <c r="E179" s="2">
        <v>45073</v>
      </c>
      <c r="F179" s="2">
        <f t="shared" si="27"/>
        <v>45076</v>
      </c>
      <c r="G179" s="2">
        <v>45079</v>
      </c>
      <c r="H179">
        <f t="shared" si="29"/>
        <v>6</v>
      </c>
      <c r="I179" s="9">
        <v>14.467000000000001</v>
      </c>
      <c r="J179" s="9">
        <v>14.384</v>
      </c>
      <c r="K179" s="9">
        <v>13.194000000000001</v>
      </c>
      <c r="L179" s="9">
        <f t="shared" si="25"/>
        <v>14.015000000000001</v>
      </c>
      <c r="M179" s="9">
        <f t="shared" si="20"/>
        <v>14.4255</v>
      </c>
      <c r="N179" s="9">
        <f t="shared" si="21"/>
        <v>14.5745</v>
      </c>
      <c r="O179" s="9">
        <v>70.364999999999995</v>
      </c>
      <c r="P179" s="9">
        <v>71.447000000000003</v>
      </c>
      <c r="Q179" s="9">
        <v>74.239999999999995</v>
      </c>
      <c r="R179" s="9">
        <f t="shared" si="23"/>
        <v>72.01733333333334</v>
      </c>
      <c r="S179" s="9">
        <f t="shared" si="22"/>
        <v>70.906000000000006</v>
      </c>
      <c r="T179" s="9">
        <f t="shared" si="26"/>
        <v>1049.6166246666669</v>
      </c>
      <c r="U179" t="s">
        <v>433</v>
      </c>
    </row>
    <row r="180" spans="1:21" x14ac:dyDescent="0.2">
      <c r="A180" t="s">
        <v>187</v>
      </c>
      <c r="C180">
        <v>34</v>
      </c>
      <c r="D180" t="s">
        <v>234</v>
      </c>
      <c r="E180" s="2">
        <v>45073</v>
      </c>
      <c r="F180" s="2">
        <f t="shared" si="27"/>
        <v>45076</v>
      </c>
      <c r="G180" s="2">
        <v>45080</v>
      </c>
      <c r="H180">
        <f t="shared" si="29"/>
        <v>7</v>
      </c>
      <c r="I180" s="9">
        <v>14.282999999999999</v>
      </c>
      <c r="J180" s="9">
        <v>14.090999999999999</v>
      </c>
      <c r="K180" s="9">
        <v>12.84</v>
      </c>
      <c r="L180" s="9">
        <f t="shared" si="25"/>
        <v>13.738</v>
      </c>
      <c r="M180" s="9">
        <f t="shared" si="20"/>
        <v>14.186999999999999</v>
      </c>
      <c r="N180" s="9">
        <f t="shared" si="21"/>
        <v>14.813000000000001</v>
      </c>
      <c r="O180" s="9">
        <v>71.290000000000006</v>
      </c>
      <c r="P180" s="9">
        <v>72.566999999999993</v>
      </c>
      <c r="Q180" s="9">
        <v>76.488</v>
      </c>
      <c r="R180" s="9">
        <f t="shared" si="23"/>
        <v>73.448333333333338</v>
      </c>
      <c r="S180" s="9">
        <f t="shared" si="22"/>
        <v>71.9285</v>
      </c>
      <c r="T180" s="9">
        <f t="shared" si="26"/>
        <v>1087.9901616666668</v>
      </c>
      <c r="U180" t="s">
        <v>343</v>
      </c>
    </row>
    <row r="181" spans="1:21" x14ac:dyDescent="0.2">
      <c r="A181" t="s">
        <v>188</v>
      </c>
      <c r="C181">
        <v>33</v>
      </c>
      <c r="D181" t="s">
        <v>234</v>
      </c>
      <c r="E181" s="2">
        <v>45073</v>
      </c>
      <c r="F181" s="2">
        <v>45075</v>
      </c>
      <c r="I181" s="9">
        <v>11.047000000000001</v>
      </c>
      <c r="J181" s="9">
        <v>10.932</v>
      </c>
      <c r="K181" s="9">
        <v>10.083</v>
      </c>
      <c r="L181" s="9">
        <f t="shared" si="25"/>
        <v>10.687333333333333</v>
      </c>
      <c r="M181" s="9">
        <f t="shared" si="20"/>
        <v>10.9895</v>
      </c>
      <c r="N181" s="9">
        <f t="shared" si="21"/>
        <v>18.0105</v>
      </c>
      <c r="O181" s="9">
        <v>76.162000000000006</v>
      </c>
      <c r="P181" s="9">
        <v>77.281999999999996</v>
      </c>
      <c r="Q181" s="9">
        <v>80.418999999999997</v>
      </c>
      <c r="R181" s="9">
        <f t="shared" si="23"/>
        <v>77.954333333333338</v>
      </c>
      <c r="S181" s="9">
        <f t="shared" si="22"/>
        <v>76.722000000000008</v>
      </c>
      <c r="T181" s="9">
        <f t="shared" si="26"/>
        <v>1403.9965205000001</v>
      </c>
    </row>
    <row r="182" spans="1:21" x14ac:dyDescent="0.2">
      <c r="A182" t="s">
        <v>189</v>
      </c>
      <c r="C182">
        <v>25</v>
      </c>
      <c r="D182" t="s">
        <v>234</v>
      </c>
      <c r="E182" s="2">
        <v>45073</v>
      </c>
      <c r="F182" s="2">
        <f t="shared" si="27"/>
        <v>45076</v>
      </c>
      <c r="I182" s="9">
        <v>13.282999999999999</v>
      </c>
      <c r="J182" s="9">
        <v>13.202</v>
      </c>
      <c r="K182" s="9">
        <v>11.904999999999999</v>
      </c>
      <c r="L182" s="9">
        <f t="shared" si="25"/>
        <v>12.796666666666667</v>
      </c>
      <c r="M182" s="9">
        <f t="shared" si="20"/>
        <v>13.2425</v>
      </c>
      <c r="N182" s="9">
        <f t="shared" si="21"/>
        <v>15.7575</v>
      </c>
      <c r="O182" s="9">
        <v>85.748999999999995</v>
      </c>
      <c r="P182" s="9">
        <v>86.432000000000002</v>
      </c>
      <c r="Q182" s="9">
        <v>88.213999999999999</v>
      </c>
      <c r="R182" s="9">
        <f t="shared" si="23"/>
        <v>86.798333333333332</v>
      </c>
      <c r="S182" s="9">
        <f t="shared" si="22"/>
        <v>86.090499999999992</v>
      </c>
      <c r="T182" s="9">
        <f t="shared" si="26"/>
        <v>1367.7247374999999</v>
      </c>
    </row>
    <row r="183" spans="1:21" x14ac:dyDescent="0.2">
      <c r="A183" t="s">
        <v>190</v>
      </c>
      <c r="C183">
        <v>25</v>
      </c>
      <c r="D183" t="s">
        <v>234</v>
      </c>
      <c r="E183" s="2">
        <v>45073</v>
      </c>
      <c r="F183" s="2">
        <f t="shared" si="27"/>
        <v>45076</v>
      </c>
      <c r="I183" s="9">
        <v>13.768000000000001</v>
      </c>
      <c r="J183" s="9">
        <v>13.582000000000001</v>
      </c>
      <c r="K183" s="9">
        <v>12.378</v>
      </c>
      <c r="L183" s="9">
        <f t="shared" si="25"/>
        <v>13.242666666666667</v>
      </c>
      <c r="M183" s="9">
        <f t="shared" si="20"/>
        <v>13.675000000000001</v>
      </c>
      <c r="N183" s="9">
        <f t="shared" si="21"/>
        <v>15.324999999999999</v>
      </c>
      <c r="O183" s="9">
        <v>75.846000000000004</v>
      </c>
      <c r="P183" s="9">
        <v>76.945999999999998</v>
      </c>
      <c r="Q183" s="9">
        <v>81.034000000000006</v>
      </c>
      <c r="R183" s="9">
        <f t="shared" si="23"/>
        <v>77.942000000000007</v>
      </c>
      <c r="S183" s="9">
        <f t="shared" si="22"/>
        <v>76.396000000000001</v>
      </c>
      <c r="T183" s="9">
        <f t="shared" si="26"/>
        <v>1194.4611500000001</v>
      </c>
    </row>
    <row r="184" spans="1:21" x14ac:dyDescent="0.2">
      <c r="A184" t="s">
        <v>191</v>
      </c>
      <c r="C184">
        <v>25</v>
      </c>
      <c r="D184" t="s">
        <v>234</v>
      </c>
      <c r="E184" s="2">
        <v>45073</v>
      </c>
      <c r="F184" s="2">
        <f t="shared" si="27"/>
        <v>45076</v>
      </c>
      <c r="G184" s="2">
        <v>45080</v>
      </c>
      <c r="H184">
        <f t="shared" si="29"/>
        <v>7</v>
      </c>
      <c r="I184" s="9">
        <v>12.928000000000001</v>
      </c>
      <c r="J184" s="9">
        <v>12.766</v>
      </c>
      <c r="K184" s="9">
        <v>11.667</v>
      </c>
      <c r="L184" s="9">
        <f t="shared" si="25"/>
        <v>12.453666666666669</v>
      </c>
      <c r="M184" s="9">
        <f t="shared" si="20"/>
        <v>12.847000000000001</v>
      </c>
      <c r="N184" s="9">
        <f t="shared" si="21"/>
        <v>16.152999999999999</v>
      </c>
      <c r="O184" s="9">
        <v>67.48</v>
      </c>
      <c r="P184" s="9">
        <v>68.433999999999997</v>
      </c>
      <c r="Q184" s="9">
        <v>73.224000000000004</v>
      </c>
      <c r="R184" s="9">
        <f t="shared" si="23"/>
        <v>69.712666666666664</v>
      </c>
      <c r="S184" s="9">
        <f t="shared" si="22"/>
        <v>67.956999999999994</v>
      </c>
      <c r="T184" s="9">
        <f t="shared" si="26"/>
        <v>1126.0687046666665</v>
      </c>
      <c r="U184" t="s">
        <v>316</v>
      </c>
    </row>
    <row r="185" spans="1:21" x14ac:dyDescent="0.2">
      <c r="A185" t="s">
        <v>192</v>
      </c>
      <c r="C185">
        <v>25</v>
      </c>
      <c r="D185" t="s">
        <v>234</v>
      </c>
      <c r="E185" s="2">
        <v>45073</v>
      </c>
      <c r="F185" s="2">
        <f t="shared" si="27"/>
        <v>45076</v>
      </c>
      <c r="G185" s="2">
        <v>45080</v>
      </c>
      <c r="H185">
        <f t="shared" si="29"/>
        <v>7</v>
      </c>
      <c r="I185" s="9">
        <v>13.82</v>
      </c>
      <c r="J185" s="9">
        <v>13.641</v>
      </c>
      <c r="K185" s="9">
        <v>12.397</v>
      </c>
      <c r="L185" s="9">
        <f t="shared" si="25"/>
        <v>13.286</v>
      </c>
      <c r="M185" s="9">
        <f t="shared" si="20"/>
        <v>13.730499999999999</v>
      </c>
      <c r="N185" s="9">
        <f t="shared" si="21"/>
        <v>15.269500000000001</v>
      </c>
      <c r="O185" s="9">
        <v>61.924999999999997</v>
      </c>
      <c r="P185" s="9">
        <v>63.027999999999999</v>
      </c>
      <c r="Q185" s="9">
        <v>66.099999999999994</v>
      </c>
      <c r="R185" s="9">
        <f t="shared" si="23"/>
        <v>63.684333333333335</v>
      </c>
      <c r="S185" s="9">
        <f t="shared" si="22"/>
        <v>62.476500000000001</v>
      </c>
      <c r="T185" s="9">
        <f t="shared" si="26"/>
        <v>972.42792783333346</v>
      </c>
    </row>
    <row r="186" spans="1:21" x14ac:dyDescent="0.2">
      <c r="A186" t="s">
        <v>193</v>
      </c>
      <c r="C186">
        <v>33</v>
      </c>
      <c r="D186" t="s">
        <v>234</v>
      </c>
      <c r="E186" s="2">
        <v>45073</v>
      </c>
      <c r="F186" s="2">
        <f t="shared" si="27"/>
        <v>45076</v>
      </c>
      <c r="I186" s="9">
        <v>12.632</v>
      </c>
      <c r="J186" s="9">
        <v>12.52</v>
      </c>
      <c r="K186" s="9">
        <v>11.29</v>
      </c>
      <c r="L186" s="9">
        <f t="shared" si="25"/>
        <v>12.147333333333334</v>
      </c>
      <c r="M186" s="9">
        <f t="shared" si="20"/>
        <v>12.576000000000001</v>
      </c>
      <c r="N186" s="9">
        <f t="shared" si="21"/>
        <v>16.423999999999999</v>
      </c>
      <c r="O186" s="9">
        <v>86.521000000000001</v>
      </c>
      <c r="P186" s="9">
        <v>87.212999999999994</v>
      </c>
      <c r="Q186" s="9">
        <v>88.450999999999993</v>
      </c>
      <c r="R186" s="9">
        <f t="shared" si="23"/>
        <v>87.394999999999982</v>
      </c>
      <c r="S186" s="9">
        <f t="shared" si="22"/>
        <v>86.86699999999999</v>
      </c>
      <c r="T186" s="9">
        <f t="shared" si="26"/>
        <v>1435.3754799999997</v>
      </c>
    </row>
    <row r="187" spans="1:21" x14ac:dyDescent="0.2">
      <c r="A187" t="s">
        <v>194</v>
      </c>
      <c r="C187">
        <v>33</v>
      </c>
      <c r="D187" t="s">
        <v>234</v>
      </c>
      <c r="E187" s="2">
        <v>45073</v>
      </c>
      <c r="F187" s="2">
        <f t="shared" si="27"/>
        <v>45076</v>
      </c>
      <c r="G187" s="2">
        <v>45080</v>
      </c>
      <c r="H187">
        <f t="shared" si="29"/>
        <v>7</v>
      </c>
      <c r="I187" s="9">
        <v>12.955</v>
      </c>
      <c r="J187" s="9">
        <v>12.83</v>
      </c>
      <c r="K187" s="9">
        <v>11.775</v>
      </c>
      <c r="L187" s="9">
        <f t="shared" si="25"/>
        <v>12.520000000000001</v>
      </c>
      <c r="M187" s="9">
        <f t="shared" si="20"/>
        <v>12.8925</v>
      </c>
      <c r="N187" s="9">
        <f t="shared" si="21"/>
        <v>16.107500000000002</v>
      </c>
      <c r="O187" s="9">
        <v>67.483000000000004</v>
      </c>
      <c r="P187" s="9">
        <v>68.296999999999997</v>
      </c>
      <c r="Q187" s="9">
        <v>70.953999999999994</v>
      </c>
      <c r="R187" s="9">
        <f t="shared" si="23"/>
        <v>68.911333333333332</v>
      </c>
      <c r="S187" s="9">
        <f t="shared" si="22"/>
        <v>67.89</v>
      </c>
      <c r="T187" s="9">
        <f t="shared" si="26"/>
        <v>1109.9893016666667</v>
      </c>
      <c r="U187" t="s">
        <v>316</v>
      </c>
    </row>
    <row r="188" spans="1:21" x14ac:dyDescent="0.2">
      <c r="A188" t="s">
        <v>195</v>
      </c>
      <c r="C188">
        <v>24</v>
      </c>
      <c r="D188" t="s">
        <v>234</v>
      </c>
      <c r="E188" s="2">
        <v>45073</v>
      </c>
      <c r="F188" s="2">
        <f t="shared" si="27"/>
        <v>45076</v>
      </c>
      <c r="I188" s="9">
        <v>13.115</v>
      </c>
      <c r="J188" s="9">
        <v>12.901999999999999</v>
      </c>
      <c r="K188" s="9">
        <v>11.861000000000001</v>
      </c>
      <c r="L188" s="9">
        <f t="shared" si="25"/>
        <v>12.625999999999999</v>
      </c>
      <c r="M188" s="9">
        <f t="shared" si="20"/>
        <v>13.0085</v>
      </c>
      <c r="N188" s="9">
        <f t="shared" si="21"/>
        <v>15.9915</v>
      </c>
      <c r="O188" s="9">
        <v>59.945999999999998</v>
      </c>
      <c r="P188" s="9">
        <v>61.033999999999999</v>
      </c>
      <c r="Q188" s="9">
        <v>64.638999999999996</v>
      </c>
      <c r="R188" s="9">
        <f t="shared" si="23"/>
        <v>61.87299999999999</v>
      </c>
      <c r="S188" s="9">
        <f t="shared" si="22"/>
        <v>60.489999999999995</v>
      </c>
      <c r="T188" s="9">
        <f t="shared" si="26"/>
        <v>989.44207949999986</v>
      </c>
      <c r="U188" t="s">
        <v>429</v>
      </c>
    </row>
    <row r="189" spans="1:21" x14ac:dyDescent="0.2">
      <c r="A189" t="s">
        <v>196</v>
      </c>
      <c r="C189">
        <v>24</v>
      </c>
      <c r="D189" t="s">
        <v>234</v>
      </c>
      <c r="E189" s="2">
        <v>45073</v>
      </c>
      <c r="F189" s="2">
        <f t="shared" si="27"/>
        <v>45076</v>
      </c>
      <c r="I189" s="9">
        <v>13.407999999999999</v>
      </c>
      <c r="J189" s="9">
        <v>13.308999999999999</v>
      </c>
      <c r="K189" s="9">
        <v>12.747</v>
      </c>
      <c r="L189" s="9">
        <f t="shared" si="25"/>
        <v>13.154666666666666</v>
      </c>
      <c r="M189" s="9">
        <f t="shared" si="20"/>
        <v>13.358499999999999</v>
      </c>
      <c r="N189" s="9">
        <f t="shared" si="21"/>
        <v>15.641500000000001</v>
      </c>
      <c r="O189" s="9">
        <v>63.478999999999999</v>
      </c>
      <c r="P189" s="9">
        <v>64.724000000000004</v>
      </c>
      <c r="Q189" s="9">
        <v>71.436999999999998</v>
      </c>
      <c r="R189" s="9">
        <f t="shared" si="23"/>
        <v>66.546666666666667</v>
      </c>
      <c r="S189" s="9">
        <f t="shared" si="22"/>
        <v>64.101500000000001</v>
      </c>
      <c r="T189" s="9">
        <f t="shared" si="26"/>
        <v>1040.8896866666666</v>
      </c>
    </row>
    <row r="190" spans="1:21" x14ac:dyDescent="0.2">
      <c r="A190" t="s">
        <v>197</v>
      </c>
      <c r="C190">
        <v>24</v>
      </c>
      <c r="D190" t="s">
        <v>234</v>
      </c>
      <c r="E190" s="2">
        <v>45073</v>
      </c>
      <c r="F190" s="2">
        <f t="shared" si="27"/>
        <v>45076</v>
      </c>
      <c r="G190" s="2">
        <v>45080</v>
      </c>
      <c r="H190">
        <f>G190-E190</f>
        <v>7</v>
      </c>
      <c r="I190" s="9">
        <v>12.657</v>
      </c>
      <c r="J190" s="9">
        <v>12.613</v>
      </c>
      <c r="K190" s="9">
        <v>12.407</v>
      </c>
      <c r="L190" s="9">
        <f t="shared" si="25"/>
        <v>12.558999999999999</v>
      </c>
      <c r="M190" s="9">
        <f t="shared" si="20"/>
        <v>12.635</v>
      </c>
      <c r="N190" s="9">
        <f t="shared" si="21"/>
        <v>16.365000000000002</v>
      </c>
      <c r="O190" s="9">
        <v>57.398000000000003</v>
      </c>
      <c r="P190" s="9">
        <v>58.122</v>
      </c>
      <c r="Q190" s="9">
        <v>66.623999999999995</v>
      </c>
      <c r="R190" s="9">
        <f t="shared" si="23"/>
        <v>60.714666666666666</v>
      </c>
      <c r="S190" s="9">
        <f t="shared" si="22"/>
        <v>57.760000000000005</v>
      </c>
      <c r="T190" s="9">
        <f t="shared" si="26"/>
        <v>993.59552000000008</v>
      </c>
      <c r="U190" t="s">
        <v>316</v>
      </c>
    </row>
    <row r="191" spans="1:21" x14ac:dyDescent="0.2">
      <c r="A191" t="s">
        <v>198</v>
      </c>
      <c r="C191">
        <v>34</v>
      </c>
      <c r="D191" t="s">
        <v>234</v>
      </c>
      <c r="E191" s="2">
        <v>45073</v>
      </c>
      <c r="F191" s="2">
        <f t="shared" si="27"/>
        <v>45076</v>
      </c>
      <c r="I191" s="9">
        <v>11.923</v>
      </c>
      <c r="J191" s="9">
        <v>11.775</v>
      </c>
      <c r="K191" s="9">
        <v>10.757999999999999</v>
      </c>
      <c r="L191" s="9">
        <f t="shared" si="25"/>
        <v>11.485333333333335</v>
      </c>
      <c r="M191" s="9">
        <f t="shared" si="20"/>
        <v>11.849</v>
      </c>
      <c r="N191" s="9">
        <f t="shared" si="21"/>
        <v>17.151</v>
      </c>
      <c r="O191" s="9">
        <v>63.651000000000003</v>
      </c>
      <c r="P191" s="9">
        <v>64.944999999999993</v>
      </c>
      <c r="Q191" s="9">
        <v>68.790999999999997</v>
      </c>
      <c r="R191" s="9">
        <f t="shared" si="23"/>
        <v>65.795666666666662</v>
      </c>
      <c r="S191" s="9">
        <f t="shared" si="22"/>
        <v>64.298000000000002</v>
      </c>
      <c r="T191" s="9">
        <f t="shared" si="26"/>
        <v>1128.4614789999998</v>
      </c>
    </row>
    <row r="192" spans="1:21" x14ac:dyDescent="0.2">
      <c r="A192" t="s">
        <v>199</v>
      </c>
      <c r="C192">
        <v>25</v>
      </c>
      <c r="D192" t="s">
        <v>234</v>
      </c>
      <c r="E192" s="2">
        <v>45073</v>
      </c>
      <c r="F192" s="2">
        <f t="shared" si="27"/>
        <v>45076</v>
      </c>
      <c r="I192" s="9">
        <v>13.423999999999999</v>
      </c>
      <c r="J192" s="9">
        <v>13.363</v>
      </c>
      <c r="K192" s="9">
        <v>12.279</v>
      </c>
      <c r="L192" s="9">
        <f t="shared" si="25"/>
        <v>13.022</v>
      </c>
      <c r="M192" s="9">
        <f t="shared" si="20"/>
        <v>13.3935</v>
      </c>
      <c r="N192" s="9">
        <f t="shared" si="21"/>
        <v>15.6065</v>
      </c>
      <c r="O192" s="9">
        <v>72.424000000000007</v>
      </c>
      <c r="P192" s="9">
        <v>74.123999999999995</v>
      </c>
      <c r="Q192" s="9">
        <v>79.194000000000003</v>
      </c>
      <c r="R192" s="9">
        <f t="shared" si="23"/>
        <v>75.247333333333344</v>
      </c>
      <c r="S192" s="9">
        <f t="shared" si="22"/>
        <v>73.274000000000001</v>
      </c>
      <c r="T192" s="9">
        <f t="shared" si="26"/>
        <v>1174.3475076666668</v>
      </c>
    </row>
    <row r="193" spans="1:21" x14ac:dyDescent="0.2">
      <c r="A193" t="s">
        <v>200</v>
      </c>
      <c r="C193">
        <v>34</v>
      </c>
      <c r="D193" t="s">
        <v>234</v>
      </c>
      <c r="E193" s="2">
        <v>45073</v>
      </c>
      <c r="F193" s="2">
        <f t="shared" si="27"/>
        <v>45076</v>
      </c>
      <c r="G193" s="2">
        <v>45080</v>
      </c>
      <c r="H193">
        <f>G193-E193</f>
        <v>7</v>
      </c>
      <c r="I193" s="9">
        <v>14.263</v>
      </c>
      <c r="J193" s="9">
        <v>14.122</v>
      </c>
      <c r="K193" s="9">
        <v>12.983000000000001</v>
      </c>
      <c r="L193" s="9">
        <f t="shared" si="25"/>
        <v>13.789333333333332</v>
      </c>
      <c r="M193" s="9">
        <f t="shared" si="20"/>
        <v>14.192499999999999</v>
      </c>
      <c r="N193" s="9">
        <f t="shared" si="21"/>
        <v>14.807500000000001</v>
      </c>
      <c r="O193" s="9">
        <v>67.528000000000006</v>
      </c>
      <c r="P193" s="9">
        <v>68.802000000000007</v>
      </c>
      <c r="Q193" s="9">
        <v>73.448999999999998</v>
      </c>
      <c r="R193" s="9">
        <f t="shared" si="23"/>
        <v>69.926333333333332</v>
      </c>
      <c r="S193" s="9">
        <f t="shared" si="22"/>
        <v>68.165000000000006</v>
      </c>
      <c r="T193" s="9">
        <f t="shared" si="26"/>
        <v>1035.4341808333334</v>
      </c>
      <c r="U193" t="s">
        <v>434</v>
      </c>
    </row>
    <row r="194" spans="1:21" x14ac:dyDescent="0.2">
      <c r="A194" t="s">
        <v>201</v>
      </c>
      <c r="C194">
        <v>33</v>
      </c>
      <c r="D194" t="s">
        <v>234</v>
      </c>
      <c r="E194" s="2">
        <v>45074</v>
      </c>
      <c r="F194" s="2">
        <f t="shared" si="27"/>
        <v>45077</v>
      </c>
      <c r="G194" s="2">
        <v>45081</v>
      </c>
      <c r="H194">
        <f t="shared" ref="H194:H205" si="30">G194-E194</f>
        <v>7</v>
      </c>
      <c r="I194" s="9">
        <v>12.849</v>
      </c>
      <c r="J194" s="9">
        <v>12.9</v>
      </c>
      <c r="K194" s="9">
        <v>11.907</v>
      </c>
      <c r="L194" s="9">
        <f t="shared" si="25"/>
        <v>12.552000000000001</v>
      </c>
      <c r="M194" s="9">
        <f t="shared" si="20"/>
        <v>12.874500000000001</v>
      </c>
      <c r="N194" s="9">
        <f t="shared" si="21"/>
        <v>16.125499999999999</v>
      </c>
      <c r="O194" s="9">
        <v>78.790999999999997</v>
      </c>
      <c r="P194" s="9">
        <v>79.692999999999998</v>
      </c>
      <c r="Q194" s="9">
        <v>82.26</v>
      </c>
      <c r="R194" s="9">
        <f t="shared" si="23"/>
        <v>80.24799999999999</v>
      </c>
      <c r="S194" s="9">
        <f t="shared" si="22"/>
        <v>79.24199999999999</v>
      </c>
      <c r="T194" s="9">
        <f t="shared" si="26"/>
        <v>1294.0391239999997</v>
      </c>
      <c r="U194" s="5" t="s">
        <v>431</v>
      </c>
    </row>
    <row r="195" spans="1:21" x14ac:dyDescent="0.2">
      <c r="A195" t="s">
        <v>202</v>
      </c>
      <c r="C195">
        <v>34</v>
      </c>
      <c r="D195" t="s">
        <v>234</v>
      </c>
      <c r="E195" s="2">
        <v>45074</v>
      </c>
      <c r="F195" s="2">
        <f t="shared" si="27"/>
        <v>45077</v>
      </c>
      <c r="I195" s="9">
        <v>12.718999999999999</v>
      </c>
      <c r="J195" s="9">
        <v>12.614000000000001</v>
      </c>
      <c r="K195" s="9">
        <v>11.561</v>
      </c>
      <c r="L195" s="9">
        <f t="shared" si="25"/>
        <v>12.298</v>
      </c>
      <c r="M195" s="9">
        <f t="shared" ref="M195:M258" si="31">AVERAGE(I195:J195)</f>
        <v>12.666499999999999</v>
      </c>
      <c r="N195" s="9">
        <f t="shared" ref="N195:N258" si="32">29-M195</f>
        <v>16.333500000000001</v>
      </c>
      <c r="O195" s="9">
        <v>73.12</v>
      </c>
      <c r="P195" s="9">
        <v>74.141000000000005</v>
      </c>
      <c r="Q195" s="9">
        <v>77.537000000000006</v>
      </c>
      <c r="R195" s="9">
        <f t="shared" si="23"/>
        <v>74.932666666666677</v>
      </c>
      <c r="S195" s="9">
        <f t="shared" ref="S195:S258" si="33">AVERAGE(O195:P195)</f>
        <v>73.630500000000012</v>
      </c>
      <c r="T195" s="9">
        <f t="shared" si="26"/>
        <v>1223.9127110000002</v>
      </c>
      <c r="U195" t="s">
        <v>429</v>
      </c>
    </row>
    <row r="196" spans="1:21" x14ac:dyDescent="0.2">
      <c r="A196" t="s">
        <v>203</v>
      </c>
      <c r="C196">
        <v>27</v>
      </c>
      <c r="D196" t="s">
        <v>234</v>
      </c>
      <c r="E196" s="2">
        <v>45074</v>
      </c>
      <c r="F196" s="2">
        <f t="shared" si="27"/>
        <v>45077</v>
      </c>
      <c r="G196" s="2">
        <v>45081</v>
      </c>
      <c r="H196">
        <f t="shared" si="30"/>
        <v>7</v>
      </c>
      <c r="I196" s="9">
        <v>15.714</v>
      </c>
      <c r="J196" s="9">
        <v>15.776</v>
      </c>
      <c r="K196" s="9">
        <v>14.667999999999999</v>
      </c>
      <c r="L196" s="9">
        <f t="shared" si="25"/>
        <v>15.386000000000001</v>
      </c>
      <c r="M196" s="9">
        <f t="shared" si="31"/>
        <v>15.745000000000001</v>
      </c>
      <c r="N196" s="9">
        <f t="shared" si="32"/>
        <v>13.254999999999999</v>
      </c>
      <c r="O196" s="9">
        <v>66.703000000000003</v>
      </c>
      <c r="P196" s="9">
        <v>67.897000000000006</v>
      </c>
      <c r="Q196" s="9">
        <v>72.051000000000002</v>
      </c>
      <c r="R196" s="9">
        <f t="shared" ref="R196:R259" si="34">AVERAGE(O196:Q196)</f>
        <v>68.88366666666667</v>
      </c>
      <c r="S196" s="9">
        <f t="shared" si="33"/>
        <v>67.300000000000011</v>
      </c>
      <c r="T196" s="9">
        <f t="shared" si="26"/>
        <v>913.05300166666666</v>
      </c>
      <c r="U196" t="s">
        <v>346</v>
      </c>
    </row>
    <row r="197" spans="1:21" x14ac:dyDescent="0.2">
      <c r="A197" t="s">
        <v>204</v>
      </c>
      <c r="C197">
        <v>25</v>
      </c>
      <c r="D197" t="s">
        <v>234</v>
      </c>
      <c r="E197" s="2">
        <v>45074</v>
      </c>
      <c r="F197" s="2">
        <f t="shared" si="27"/>
        <v>45077</v>
      </c>
      <c r="G197" s="2">
        <v>45082</v>
      </c>
      <c r="H197">
        <f t="shared" si="30"/>
        <v>8</v>
      </c>
      <c r="I197" s="9">
        <v>13.17</v>
      </c>
      <c r="J197" s="9">
        <v>13.061</v>
      </c>
      <c r="K197" s="9">
        <v>11.815</v>
      </c>
      <c r="L197" s="9">
        <f t="shared" si="25"/>
        <v>12.682</v>
      </c>
      <c r="M197" s="9">
        <f t="shared" si="31"/>
        <v>13.115500000000001</v>
      </c>
      <c r="N197" s="9">
        <f t="shared" si="32"/>
        <v>15.884499999999999</v>
      </c>
      <c r="O197" s="9">
        <v>70.233000000000004</v>
      </c>
      <c r="P197" s="9">
        <v>71.236999999999995</v>
      </c>
      <c r="Q197" s="9">
        <v>74.266999999999996</v>
      </c>
      <c r="R197" s="9">
        <f t="shared" si="34"/>
        <v>71.912333333333336</v>
      </c>
      <c r="S197" s="9">
        <f t="shared" si="33"/>
        <v>70.734999999999999</v>
      </c>
      <c r="T197" s="9">
        <f t="shared" si="26"/>
        <v>1142.2914588333333</v>
      </c>
      <c r="U197" t="s">
        <v>438</v>
      </c>
    </row>
    <row r="198" spans="1:21" x14ac:dyDescent="0.2">
      <c r="A198" t="s">
        <v>205</v>
      </c>
      <c r="B198" t="s">
        <v>349</v>
      </c>
      <c r="C198">
        <v>37</v>
      </c>
      <c r="D198" t="s">
        <v>234</v>
      </c>
      <c r="E198" s="2">
        <v>45074</v>
      </c>
      <c r="F198" s="2">
        <f t="shared" si="27"/>
        <v>45077</v>
      </c>
      <c r="G198" s="2">
        <v>45081</v>
      </c>
      <c r="H198">
        <f t="shared" si="30"/>
        <v>7</v>
      </c>
      <c r="I198" s="9">
        <v>12.573</v>
      </c>
      <c r="J198" s="9">
        <v>12.44</v>
      </c>
      <c r="K198" s="9">
        <v>11.673</v>
      </c>
      <c r="L198" s="9">
        <f t="shared" ref="L198:L261" si="35">AVERAGE(I198:K198)</f>
        <v>12.228666666666667</v>
      </c>
      <c r="M198" s="9">
        <f t="shared" si="31"/>
        <v>12.506499999999999</v>
      </c>
      <c r="N198" s="9">
        <f t="shared" si="32"/>
        <v>16.493500000000001</v>
      </c>
      <c r="O198" s="9">
        <v>65.998000000000005</v>
      </c>
      <c r="P198" s="9">
        <v>67.015000000000001</v>
      </c>
      <c r="Q198" s="9">
        <v>73.477999999999994</v>
      </c>
      <c r="R198" s="9">
        <f t="shared" si="34"/>
        <v>68.830333333333328</v>
      </c>
      <c r="S198" s="9">
        <f t="shared" si="33"/>
        <v>66.506500000000003</v>
      </c>
      <c r="T198" s="9">
        <f t="shared" ref="T198:T261" si="36">N198*R198</f>
        <v>1135.2531028333333</v>
      </c>
      <c r="U198" t="s">
        <v>403</v>
      </c>
    </row>
    <row r="199" spans="1:21" x14ac:dyDescent="0.2">
      <c r="A199" t="s">
        <v>206</v>
      </c>
      <c r="C199">
        <v>37</v>
      </c>
      <c r="D199" t="s">
        <v>234</v>
      </c>
      <c r="E199" s="2">
        <v>45074</v>
      </c>
      <c r="F199" s="2">
        <f t="shared" si="27"/>
        <v>45077</v>
      </c>
      <c r="I199" s="9">
        <v>12.904</v>
      </c>
      <c r="J199" s="9">
        <v>12.706</v>
      </c>
      <c r="K199" s="9">
        <v>11.641999999999999</v>
      </c>
      <c r="L199" s="9">
        <f t="shared" si="35"/>
        <v>12.417333333333332</v>
      </c>
      <c r="M199" s="9">
        <f t="shared" si="31"/>
        <v>12.805</v>
      </c>
      <c r="N199" s="9">
        <f t="shared" si="32"/>
        <v>16.195</v>
      </c>
      <c r="O199" s="9">
        <v>68.635999999999996</v>
      </c>
      <c r="P199" s="9">
        <v>69.364000000000004</v>
      </c>
      <c r="Q199" s="9">
        <v>73.263000000000005</v>
      </c>
      <c r="R199" s="9">
        <f t="shared" si="34"/>
        <v>70.421000000000006</v>
      </c>
      <c r="S199" s="9">
        <f t="shared" si="33"/>
        <v>69</v>
      </c>
      <c r="T199" s="9">
        <f t="shared" si="36"/>
        <v>1140.4680950000002</v>
      </c>
      <c r="U199" t="s">
        <v>318</v>
      </c>
    </row>
    <row r="200" spans="1:21" x14ac:dyDescent="0.2">
      <c r="A200" t="s">
        <v>207</v>
      </c>
      <c r="C200">
        <v>24</v>
      </c>
      <c r="D200" t="s">
        <v>234</v>
      </c>
      <c r="E200" s="2">
        <v>45074</v>
      </c>
      <c r="F200" s="2">
        <f t="shared" si="27"/>
        <v>45077</v>
      </c>
      <c r="I200" s="9">
        <v>14.058</v>
      </c>
      <c r="J200" s="9">
        <v>14.007999999999999</v>
      </c>
      <c r="K200" s="9">
        <v>13.244999999999999</v>
      </c>
      <c r="L200" s="9">
        <f t="shared" si="35"/>
        <v>13.770333333333333</v>
      </c>
      <c r="M200" s="9">
        <f t="shared" si="31"/>
        <v>14.032999999999999</v>
      </c>
      <c r="N200" s="9">
        <f t="shared" si="32"/>
        <v>14.967000000000001</v>
      </c>
      <c r="O200" s="9">
        <v>54.892000000000003</v>
      </c>
      <c r="P200" s="9">
        <v>55.786000000000001</v>
      </c>
      <c r="Q200" s="9">
        <v>61.039000000000001</v>
      </c>
      <c r="R200" s="9">
        <f t="shared" si="34"/>
        <v>57.238999999999997</v>
      </c>
      <c r="S200" s="9">
        <f t="shared" si="33"/>
        <v>55.338999999999999</v>
      </c>
      <c r="T200" s="9">
        <f t="shared" si="36"/>
        <v>856.69611299999997</v>
      </c>
    </row>
    <row r="201" spans="1:21" x14ac:dyDescent="0.2">
      <c r="A201" t="s">
        <v>208</v>
      </c>
      <c r="C201">
        <v>33</v>
      </c>
      <c r="D201" t="s">
        <v>234</v>
      </c>
      <c r="E201" s="2">
        <v>45074</v>
      </c>
      <c r="F201" s="2">
        <f t="shared" si="27"/>
        <v>45077</v>
      </c>
      <c r="I201" s="9">
        <v>13.47</v>
      </c>
      <c r="J201" s="9">
        <v>13.367000000000001</v>
      </c>
      <c r="K201" s="9">
        <v>12.342000000000001</v>
      </c>
      <c r="L201" s="9">
        <f t="shared" si="35"/>
        <v>13.059666666666667</v>
      </c>
      <c r="M201" s="9">
        <f t="shared" si="31"/>
        <v>13.418500000000002</v>
      </c>
      <c r="N201" s="9">
        <f t="shared" si="32"/>
        <v>15.581499999999998</v>
      </c>
      <c r="O201" s="9">
        <v>75.051000000000002</v>
      </c>
      <c r="P201" s="9">
        <v>76.305000000000007</v>
      </c>
      <c r="Q201" s="9">
        <v>79.013999999999996</v>
      </c>
      <c r="R201" s="9">
        <f t="shared" si="34"/>
        <v>76.790000000000006</v>
      </c>
      <c r="S201" s="9">
        <f t="shared" si="33"/>
        <v>75.677999999999997</v>
      </c>
      <c r="T201" s="9">
        <f t="shared" si="36"/>
        <v>1196.503385</v>
      </c>
      <c r="U201" t="s">
        <v>429</v>
      </c>
    </row>
    <row r="202" spans="1:21" x14ac:dyDescent="0.2">
      <c r="A202" t="s">
        <v>209</v>
      </c>
      <c r="C202">
        <v>33</v>
      </c>
      <c r="D202" t="s">
        <v>234</v>
      </c>
      <c r="E202" s="2">
        <v>45074</v>
      </c>
      <c r="F202" s="2">
        <f t="shared" si="27"/>
        <v>45077</v>
      </c>
      <c r="I202" s="9">
        <v>13.207000000000001</v>
      </c>
      <c r="J202" s="9">
        <v>13.086</v>
      </c>
      <c r="K202" s="9">
        <v>12.012</v>
      </c>
      <c r="L202" s="9">
        <f t="shared" si="35"/>
        <v>12.768333333333333</v>
      </c>
      <c r="M202" s="9">
        <f t="shared" si="31"/>
        <v>13.1465</v>
      </c>
      <c r="N202" s="9">
        <f t="shared" si="32"/>
        <v>15.8535</v>
      </c>
      <c r="O202" s="9">
        <v>74.322999999999993</v>
      </c>
      <c r="P202" s="9">
        <v>75.466999999999999</v>
      </c>
      <c r="Q202" s="9">
        <v>78.290999999999997</v>
      </c>
      <c r="R202" s="9">
        <f t="shared" si="34"/>
        <v>76.027000000000001</v>
      </c>
      <c r="S202" s="9">
        <f t="shared" si="33"/>
        <v>74.894999999999996</v>
      </c>
      <c r="T202" s="9">
        <f t="shared" si="36"/>
        <v>1205.2940445000002</v>
      </c>
      <c r="U202" t="s">
        <v>429</v>
      </c>
    </row>
    <row r="203" spans="1:21" x14ac:dyDescent="0.2">
      <c r="A203" t="s">
        <v>210</v>
      </c>
      <c r="C203">
        <v>25</v>
      </c>
      <c r="D203" t="s">
        <v>234</v>
      </c>
      <c r="E203" s="2">
        <v>45074</v>
      </c>
      <c r="F203" s="2">
        <f t="shared" si="27"/>
        <v>45077</v>
      </c>
      <c r="I203" s="9">
        <v>11.558999999999999</v>
      </c>
      <c r="J203" s="9">
        <v>11.345000000000001</v>
      </c>
      <c r="K203" s="9">
        <v>10.452</v>
      </c>
      <c r="L203" s="9">
        <f t="shared" si="35"/>
        <v>11.118666666666668</v>
      </c>
      <c r="M203" s="9">
        <f t="shared" si="31"/>
        <v>11.452</v>
      </c>
      <c r="N203" s="9">
        <f t="shared" si="32"/>
        <v>17.548000000000002</v>
      </c>
      <c r="O203" s="9">
        <v>70.367000000000004</v>
      </c>
      <c r="P203" s="9">
        <v>71.533000000000001</v>
      </c>
      <c r="Q203" s="9">
        <v>78.597999999999999</v>
      </c>
      <c r="R203" s="9">
        <f t="shared" si="34"/>
        <v>73.499333333333325</v>
      </c>
      <c r="S203" s="9">
        <f t="shared" si="33"/>
        <v>70.95</v>
      </c>
      <c r="T203" s="9">
        <f t="shared" si="36"/>
        <v>1289.7663013333333</v>
      </c>
    </row>
    <row r="204" spans="1:21" x14ac:dyDescent="0.2">
      <c r="A204" t="s">
        <v>211</v>
      </c>
      <c r="B204" t="s">
        <v>349</v>
      </c>
      <c r="C204">
        <v>25</v>
      </c>
      <c r="D204" t="s">
        <v>234</v>
      </c>
      <c r="E204" s="2">
        <v>45075</v>
      </c>
      <c r="F204" s="2">
        <f t="shared" si="27"/>
        <v>45078</v>
      </c>
      <c r="G204" s="2">
        <v>45082</v>
      </c>
      <c r="H204">
        <f t="shared" si="30"/>
        <v>7</v>
      </c>
      <c r="I204" s="9">
        <v>12.516999999999999</v>
      </c>
      <c r="J204" s="9">
        <v>12.459</v>
      </c>
      <c r="K204" s="9">
        <v>11.569000000000001</v>
      </c>
      <c r="L204" s="9">
        <f t="shared" si="35"/>
        <v>12.181666666666667</v>
      </c>
      <c r="M204" s="9">
        <f t="shared" si="31"/>
        <v>12.488</v>
      </c>
      <c r="N204" s="9">
        <f t="shared" si="32"/>
        <v>16.512</v>
      </c>
      <c r="O204" s="9">
        <v>70.622</v>
      </c>
      <c r="P204" s="9">
        <v>71.894999999999996</v>
      </c>
      <c r="Q204" s="9">
        <v>78.453000000000003</v>
      </c>
      <c r="R204" s="9">
        <f t="shared" si="34"/>
        <v>73.656666666666666</v>
      </c>
      <c r="S204" s="9">
        <f t="shared" si="33"/>
        <v>71.258499999999998</v>
      </c>
      <c r="T204" s="9">
        <f t="shared" si="36"/>
        <v>1216.2188800000001</v>
      </c>
      <c r="U204" t="s">
        <v>355</v>
      </c>
    </row>
    <row r="205" spans="1:21" x14ac:dyDescent="0.2">
      <c r="A205" t="s">
        <v>212</v>
      </c>
      <c r="C205">
        <v>24</v>
      </c>
      <c r="D205" t="s">
        <v>234</v>
      </c>
      <c r="E205" s="2">
        <v>45075</v>
      </c>
      <c r="F205" s="2">
        <f t="shared" si="27"/>
        <v>45078</v>
      </c>
      <c r="G205" s="3">
        <v>45081</v>
      </c>
      <c r="H205">
        <f t="shared" si="30"/>
        <v>6</v>
      </c>
      <c r="I205" s="9">
        <v>12.959</v>
      </c>
      <c r="J205" s="9">
        <v>12.842000000000001</v>
      </c>
      <c r="K205" s="9">
        <v>11.667</v>
      </c>
      <c r="L205" s="9">
        <f t="shared" si="35"/>
        <v>12.489333333333335</v>
      </c>
      <c r="M205" s="9">
        <f t="shared" si="31"/>
        <v>12.900500000000001</v>
      </c>
      <c r="N205" s="9">
        <f t="shared" si="32"/>
        <v>16.099499999999999</v>
      </c>
      <c r="O205" s="9">
        <v>76.816000000000003</v>
      </c>
      <c r="P205" s="9">
        <v>78.272999999999996</v>
      </c>
      <c r="Q205" s="9">
        <v>81.034999999999997</v>
      </c>
      <c r="R205" s="9">
        <f t="shared" si="34"/>
        <v>78.707999999999998</v>
      </c>
      <c r="S205" s="9">
        <f t="shared" si="33"/>
        <v>77.544499999999999</v>
      </c>
      <c r="T205" s="9">
        <f t="shared" si="36"/>
        <v>1267.1594459999999</v>
      </c>
      <c r="U205" t="s">
        <v>316</v>
      </c>
    </row>
    <row r="206" spans="1:21" x14ac:dyDescent="0.2">
      <c r="A206" t="s">
        <v>213</v>
      </c>
      <c r="C206">
        <v>33</v>
      </c>
      <c r="D206" t="s">
        <v>234</v>
      </c>
      <c r="E206" s="2">
        <v>45075</v>
      </c>
      <c r="F206" s="2">
        <f t="shared" ref="F206:F269" si="37">E206+3</f>
        <v>45078</v>
      </c>
      <c r="I206" s="9">
        <v>13.727</v>
      </c>
      <c r="J206" s="9">
        <v>13.702</v>
      </c>
      <c r="K206" s="9">
        <v>12.726000000000001</v>
      </c>
      <c r="L206" s="9">
        <f t="shared" si="35"/>
        <v>13.385</v>
      </c>
      <c r="M206" s="9">
        <f t="shared" si="31"/>
        <v>13.714500000000001</v>
      </c>
      <c r="N206" s="9">
        <f t="shared" si="32"/>
        <v>15.285499999999999</v>
      </c>
      <c r="O206" s="9">
        <v>76.087999999999994</v>
      </c>
      <c r="P206" s="9">
        <v>77.206000000000003</v>
      </c>
      <c r="Q206" s="9">
        <v>80.602999999999994</v>
      </c>
      <c r="R206" s="9">
        <f t="shared" si="34"/>
        <v>77.965666666666664</v>
      </c>
      <c r="S206" s="9">
        <f t="shared" si="33"/>
        <v>76.646999999999991</v>
      </c>
      <c r="T206" s="9">
        <f t="shared" si="36"/>
        <v>1191.7441978333331</v>
      </c>
      <c r="U206" t="s">
        <v>429</v>
      </c>
    </row>
    <row r="207" spans="1:21" x14ac:dyDescent="0.2">
      <c r="A207" t="s">
        <v>214</v>
      </c>
      <c r="C207">
        <v>37</v>
      </c>
      <c r="D207" t="s">
        <v>234</v>
      </c>
      <c r="E207" s="2">
        <v>45075</v>
      </c>
      <c r="F207" s="2">
        <f t="shared" si="37"/>
        <v>45078</v>
      </c>
      <c r="I207" s="9">
        <v>13.595000000000001</v>
      </c>
      <c r="J207" s="9">
        <v>13.621</v>
      </c>
      <c r="K207" s="9">
        <v>12.871</v>
      </c>
      <c r="L207" s="9">
        <f t="shared" si="35"/>
        <v>13.362333333333334</v>
      </c>
      <c r="M207" s="9">
        <f t="shared" si="31"/>
        <v>13.608000000000001</v>
      </c>
      <c r="N207" s="9">
        <f t="shared" si="32"/>
        <v>15.391999999999999</v>
      </c>
      <c r="O207" s="9">
        <v>65.635000000000005</v>
      </c>
      <c r="P207" s="9">
        <v>66.662999999999997</v>
      </c>
      <c r="Q207" s="9">
        <v>71.641999999999996</v>
      </c>
      <c r="R207" s="9">
        <f t="shared" si="34"/>
        <v>67.98</v>
      </c>
      <c r="S207" s="9">
        <f t="shared" si="33"/>
        <v>66.149000000000001</v>
      </c>
      <c r="T207" s="9">
        <f t="shared" si="36"/>
        <v>1046.34816</v>
      </c>
    </row>
    <row r="208" spans="1:21" x14ac:dyDescent="0.2">
      <c r="A208" t="s">
        <v>215</v>
      </c>
      <c r="C208">
        <v>37</v>
      </c>
      <c r="D208" t="s">
        <v>234</v>
      </c>
      <c r="E208" s="2">
        <v>45075</v>
      </c>
      <c r="F208" s="2">
        <f t="shared" si="37"/>
        <v>45078</v>
      </c>
      <c r="G208" s="2">
        <v>45097</v>
      </c>
      <c r="H208" s="12">
        <f>G208-F208</f>
        <v>19</v>
      </c>
      <c r="I208" s="14">
        <v>11.273999999999999</v>
      </c>
      <c r="J208" s="14">
        <v>11.260999999999999</v>
      </c>
      <c r="K208" s="14">
        <v>10.069000000000001</v>
      </c>
      <c r="L208" s="14">
        <f t="shared" si="35"/>
        <v>10.868</v>
      </c>
      <c r="M208" s="9">
        <f t="shared" si="31"/>
        <v>11.267499999999998</v>
      </c>
      <c r="N208" s="9">
        <f t="shared" si="32"/>
        <v>17.732500000000002</v>
      </c>
      <c r="O208" s="14">
        <v>87.97</v>
      </c>
      <c r="P208" s="14">
        <v>88.849000000000004</v>
      </c>
      <c r="Q208" s="14">
        <v>91.465000000000003</v>
      </c>
      <c r="R208" s="9">
        <f t="shared" si="34"/>
        <v>89.427999999999997</v>
      </c>
      <c r="S208" s="9">
        <f t="shared" si="33"/>
        <v>88.409500000000008</v>
      </c>
      <c r="T208" s="9">
        <f t="shared" si="36"/>
        <v>1585.7820100000001</v>
      </c>
    </row>
    <row r="209" spans="1:21" x14ac:dyDescent="0.2">
      <c r="A209" t="s">
        <v>216</v>
      </c>
      <c r="C209">
        <v>37</v>
      </c>
      <c r="D209" t="s">
        <v>234</v>
      </c>
      <c r="E209" s="2">
        <v>45075</v>
      </c>
      <c r="F209" s="2">
        <f t="shared" si="37"/>
        <v>45078</v>
      </c>
      <c r="I209" s="9">
        <v>10.701000000000001</v>
      </c>
      <c r="J209" s="9">
        <v>10.625999999999999</v>
      </c>
      <c r="K209" s="9">
        <v>9.4770000000000003</v>
      </c>
      <c r="L209" s="9">
        <f t="shared" si="35"/>
        <v>10.267999999999999</v>
      </c>
      <c r="M209" s="9">
        <f t="shared" si="31"/>
        <v>10.663499999999999</v>
      </c>
      <c r="N209" s="9">
        <f t="shared" si="32"/>
        <v>18.336500000000001</v>
      </c>
      <c r="O209" s="9">
        <v>82.403999999999996</v>
      </c>
      <c r="P209" s="9">
        <v>83.575999999999993</v>
      </c>
      <c r="Q209" s="9">
        <v>86.582999999999998</v>
      </c>
      <c r="R209" s="9">
        <f t="shared" si="34"/>
        <v>84.187666666666658</v>
      </c>
      <c r="S209" s="9">
        <f t="shared" si="33"/>
        <v>82.99</v>
      </c>
      <c r="T209" s="9">
        <f t="shared" si="36"/>
        <v>1543.7071498333332</v>
      </c>
    </row>
    <row r="210" spans="1:21" x14ac:dyDescent="0.2">
      <c r="A210" t="s">
        <v>217</v>
      </c>
      <c r="C210">
        <v>37</v>
      </c>
      <c r="D210" t="s">
        <v>234</v>
      </c>
      <c r="E210" s="2">
        <v>45076</v>
      </c>
      <c r="F210" s="2">
        <f t="shared" si="37"/>
        <v>45079</v>
      </c>
      <c r="I210" s="9">
        <v>13.536</v>
      </c>
      <c r="J210" s="9">
        <v>13.346</v>
      </c>
      <c r="K210" s="9">
        <v>12.318</v>
      </c>
      <c r="L210" s="9">
        <f t="shared" si="35"/>
        <v>13.066666666666665</v>
      </c>
      <c r="M210" s="9">
        <f t="shared" si="31"/>
        <v>13.440999999999999</v>
      </c>
      <c r="N210" s="9">
        <f t="shared" si="32"/>
        <v>15.559000000000001</v>
      </c>
      <c r="O210" s="9">
        <v>57.755000000000003</v>
      </c>
      <c r="P210" s="9">
        <v>59.165999999999997</v>
      </c>
      <c r="Q210" s="9">
        <v>65.078000000000003</v>
      </c>
      <c r="R210" s="9">
        <f t="shared" si="34"/>
        <v>60.666333333333334</v>
      </c>
      <c r="S210" s="9">
        <f t="shared" si="33"/>
        <v>58.460499999999996</v>
      </c>
      <c r="T210" s="9">
        <f t="shared" si="36"/>
        <v>943.90748033333341</v>
      </c>
      <c r="U210" t="s">
        <v>430</v>
      </c>
    </row>
    <row r="211" spans="1:21" x14ac:dyDescent="0.2">
      <c r="A211" t="s">
        <v>218</v>
      </c>
      <c r="C211">
        <v>37</v>
      </c>
      <c r="D211" t="s">
        <v>234</v>
      </c>
      <c r="E211" s="2">
        <v>45076</v>
      </c>
      <c r="F211" s="2">
        <f t="shared" si="37"/>
        <v>45079</v>
      </c>
      <c r="I211" s="9">
        <v>11.999000000000001</v>
      </c>
      <c r="J211" s="9">
        <v>11.901</v>
      </c>
      <c r="K211" s="9">
        <v>11.135999999999999</v>
      </c>
      <c r="L211" s="9">
        <f t="shared" si="35"/>
        <v>11.678666666666667</v>
      </c>
      <c r="M211" s="9">
        <f t="shared" si="31"/>
        <v>11.95</v>
      </c>
      <c r="N211" s="9">
        <f t="shared" si="32"/>
        <v>17.05</v>
      </c>
      <c r="O211" s="9">
        <v>61.252000000000002</v>
      </c>
      <c r="P211" s="9">
        <v>61.972999999999999</v>
      </c>
      <c r="Q211" s="9">
        <v>66.025000000000006</v>
      </c>
      <c r="R211" s="9">
        <f t="shared" si="34"/>
        <v>63.083333333333336</v>
      </c>
      <c r="S211" s="9">
        <f t="shared" si="33"/>
        <v>61.612499999999997</v>
      </c>
      <c r="T211" s="9">
        <f t="shared" si="36"/>
        <v>1075.5708333333334</v>
      </c>
    </row>
    <row r="212" spans="1:21" x14ac:dyDescent="0.2">
      <c r="A212" t="s">
        <v>219</v>
      </c>
      <c r="C212">
        <v>24</v>
      </c>
      <c r="D212" t="s">
        <v>234</v>
      </c>
      <c r="E212" s="2">
        <v>45076</v>
      </c>
      <c r="F212" s="2">
        <f t="shared" si="37"/>
        <v>45079</v>
      </c>
      <c r="G212" s="2">
        <v>45083</v>
      </c>
      <c r="H212">
        <f>G212-E212</f>
        <v>7</v>
      </c>
      <c r="I212" s="9">
        <v>11.42</v>
      </c>
      <c r="J212" s="9">
        <v>11.426</v>
      </c>
      <c r="K212" s="9">
        <v>11.176</v>
      </c>
      <c r="L212" s="9">
        <f t="shared" si="35"/>
        <v>11.340666666666666</v>
      </c>
      <c r="M212" s="9">
        <f t="shared" si="31"/>
        <v>11.423</v>
      </c>
      <c r="N212" s="9">
        <f t="shared" si="32"/>
        <v>17.576999999999998</v>
      </c>
      <c r="O212" s="9">
        <v>62.043999999999997</v>
      </c>
      <c r="P212" s="9">
        <v>62.862000000000002</v>
      </c>
      <c r="Q212" s="9">
        <v>70.176000000000002</v>
      </c>
      <c r="R212" s="9">
        <f t="shared" si="34"/>
        <v>65.027333333333331</v>
      </c>
      <c r="S212" s="9">
        <f t="shared" si="33"/>
        <v>62.453000000000003</v>
      </c>
      <c r="T212" s="9">
        <f t="shared" si="36"/>
        <v>1142.9854379999999</v>
      </c>
      <c r="U212" t="s">
        <v>316</v>
      </c>
    </row>
    <row r="213" spans="1:21" x14ac:dyDescent="0.2">
      <c r="A213" t="s">
        <v>220</v>
      </c>
      <c r="C213">
        <v>24</v>
      </c>
      <c r="D213" t="s">
        <v>234</v>
      </c>
      <c r="E213" s="2">
        <v>45076</v>
      </c>
      <c r="F213" s="2">
        <f t="shared" si="37"/>
        <v>45079</v>
      </c>
      <c r="G213" s="2">
        <v>45083</v>
      </c>
      <c r="H213">
        <f t="shared" ref="H213:H226" si="38">G213-E213</f>
        <v>7</v>
      </c>
      <c r="I213" s="9">
        <v>10.315</v>
      </c>
      <c r="J213" s="9">
        <v>10.156000000000001</v>
      </c>
      <c r="K213" s="9">
        <v>10.207000000000001</v>
      </c>
      <c r="L213" s="9">
        <f t="shared" si="35"/>
        <v>10.226000000000001</v>
      </c>
      <c r="M213" s="9">
        <f t="shared" si="31"/>
        <v>10.2355</v>
      </c>
      <c r="N213" s="9">
        <f t="shared" si="32"/>
        <v>18.764499999999998</v>
      </c>
      <c r="O213" s="9">
        <v>51.128</v>
      </c>
      <c r="P213" s="9">
        <v>52.465000000000003</v>
      </c>
      <c r="Q213" s="9">
        <v>61.768999999999998</v>
      </c>
      <c r="R213" s="9">
        <f t="shared" si="34"/>
        <v>55.120666666666665</v>
      </c>
      <c r="S213" s="9">
        <f t="shared" si="33"/>
        <v>51.796500000000002</v>
      </c>
      <c r="T213" s="9">
        <f t="shared" si="36"/>
        <v>1034.3117496666666</v>
      </c>
      <c r="U213" t="s">
        <v>428</v>
      </c>
    </row>
    <row r="214" spans="1:21" x14ac:dyDescent="0.2">
      <c r="A214" t="s">
        <v>221</v>
      </c>
      <c r="C214">
        <v>37</v>
      </c>
      <c r="D214" t="s">
        <v>234</v>
      </c>
      <c r="E214" s="2">
        <v>45076</v>
      </c>
      <c r="F214" s="2">
        <f t="shared" si="37"/>
        <v>45079</v>
      </c>
      <c r="I214" s="9">
        <v>11.582000000000001</v>
      </c>
      <c r="J214" s="9">
        <v>11.497</v>
      </c>
      <c r="K214" s="9">
        <v>11.016999999999999</v>
      </c>
      <c r="L214" s="9">
        <f t="shared" si="35"/>
        <v>11.365333333333334</v>
      </c>
      <c r="M214" s="9">
        <f t="shared" si="31"/>
        <v>11.5395</v>
      </c>
      <c r="N214" s="9">
        <f t="shared" si="32"/>
        <v>17.4605</v>
      </c>
      <c r="O214" s="9">
        <v>64.486000000000004</v>
      </c>
      <c r="P214" s="9">
        <v>65.143000000000001</v>
      </c>
      <c r="Q214" s="9">
        <v>71.594999999999999</v>
      </c>
      <c r="R214" s="9">
        <f t="shared" si="34"/>
        <v>67.074666666666673</v>
      </c>
      <c r="S214" s="9">
        <f t="shared" si="33"/>
        <v>64.81450000000001</v>
      </c>
      <c r="T214" s="9">
        <f t="shared" si="36"/>
        <v>1171.1572173333334</v>
      </c>
      <c r="U214" t="s">
        <v>429</v>
      </c>
    </row>
    <row r="215" spans="1:21" x14ac:dyDescent="0.2">
      <c r="A215" t="s">
        <v>222</v>
      </c>
      <c r="C215">
        <v>37</v>
      </c>
      <c r="D215" t="s">
        <v>234</v>
      </c>
      <c r="E215" s="2">
        <v>45076</v>
      </c>
      <c r="F215" s="2">
        <f t="shared" si="37"/>
        <v>45079</v>
      </c>
      <c r="I215" s="9">
        <v>13.893000000000001</v>
      </c>
      <c r="J215" s="9">
        <v>13.624000000000001</v>
      </c>
      <c r="K215" s="9">
        <v>12.406000000000001</v>
      </c>
      <c r="L215" s="9">
        <f t="shared" si="35"/>
        <v>13.307666666666668</v>
      </c>
      <c r="M215" s="9">
        <f t="shared" si="31"/>
        <v>13.758500000000002</v>
      </c>
      <c r="N215" s="9">
        <f t="shared" si="32"/>
        <v>15.241499999999998</v>
      </c>
      <c r="O215" s="9">
        <v>78.176000000000002</v>
      </c>
      <c r="P215" s="9">
        <v>79.322999999999993</v>
      </c>
      <c r="Q215" s="9">
        <v>83.137</v>
      </c>
      <c r="R215" s="9">
        <f t="shared" si="34"/>
        <v>80.212000000000003</v>
      </c>
      <c r="S215" s="9">
        <f t="shared" si="33"/>
        <v>78.749499999999998</v>
      </c>
      <c r="T215" s="9">
        <f t="shared" si="36"/>
        <v>1222.5511979999999</v>
      </c>
    </row>
    <row r="216" spans="1:21" x14ac:dyDescent="0.2">
      <c r="A216" t="s">
        <v>223</v>
      </c>
      <c r="C216">
        <v>37</v>
      </c>
      <c r="D216" t="s">
        <v>234</v>
      </c>
      <c r="E216" s="2">
        <v>45076</v>
      </c>
      <c r="F216" s="2">
        <f t="shared" si="37"/>
        <v>45079</v>
      </c>
      <c r="G216" s="2">
        <v>45083</v>
      </c>
      <c r="H216">
        <f t="shared" si="38"/>
        <v>7</v>
      </c>
      <c r="I216" s="9">
        <v>14.054</v>
      </c>
      <c r="J216" s="9">
        <v>13.811</v>
      </c>
      <c r="K216" s="9">
        <v>12.91</v>
      </c>
      <c r="L216" s="9">
        <f t="shared" si="35"/>
        <v>13.591666666666669</v>
      </c>
      <c r="M216" s="9">
        <f t="shared" si="31"/>
        <v>13.932500000000001</v>
      </c>
      <c r="N216" s="9">
        <f t="shared" si="32"/>
        <v>15.067499999999999</v>
      </c>
      <c r="O216" s="9">
        <v>67.373000000000005</v>
      </c>
      <c r="P216" s="9">
        <v>68.882000000000005</v>
      </c>
      <c r="Q216" s="9">
        <v>75.492999999999995</v>
      </c>
      <c r="R216" s="9">
        <f t="shared" si="34"/>
        <v>70.582666666666668</v>
      </c>
      <c r="S216" s="9">
        <f t="shared" si="33"/>
        <v>68.127499999999998</v>
      </c>
      <c r="T216" s="9">
        <f t="shared" si="36"/>
        <v>1063.50433</v>
      </c>
      <c r="U216" t="s">
        <v>316</v>
      </c>
    </row>
    <row r="217" spans="1:21" x14ac:dyDescent="0.2">
      <c r="A217" t="s">
        <v>224</v>
      </c>
      <c r="C217">
        <v>33</v>
      </c>
      <c r="D217" t="s">
        <v>234</v>
      </c>
      <c r="E217" s="2">
        <v>45076</v>
      </c>
      <c r="F217" s="2">
        <f t="shared" si="37"/>
        <v>45079</v>
      </c>
      <c r="I217" s="9">
        <v>11.957000000000001</v>
      </c>
      <c r="J217" s="9">
        <v>11.827999999999999</v>
      </c>
      <c r="K217" s="9">
        <v>10.742000000000001</v>
      </c>
      <c r="L217" s="9">
        <f t="shared" si="35"/>
        <v>11.509</v>
      </c>
      <c r="M217" s="9">
        <f t="shared" si="31"/>
        <v>11.8925</v>
      </c>
      <c r="N217" s="9">
        <f t="shared" si="32"/>
        <v>17.107500000000002</v>
      </c>
      <c r="O217" s="9">
        <v>75.891000000000005</v>
      </c>
      <c r="P217" s="9">
        <v>77.194000000000003</v>
      </c>
      <c r="Q217" s="9">
        <v>80.16</v>
      </c>
      <c r="R217" s="9">
        <f t="shared" si="34"/>
        <v>77.748333333333335</v>
      </c>
      <c r="S217" s="9">
        <f t="shared" si="33"/>
        <v>76.542500000000004</v>
      </c>
      <c r="T217" s="9">
        <f t="shared" si="36"/>
        <v>1330.0796125000002</v>
      </c>
    </row>
    <row r="218" spans="1:21" x14ac:dyDescent="0.2">
      <c r="A218" t="s">
        <v>225</v>
      </c>
      <c r="B218" t="s">
        <v>349</v>
      </c>
      <c r="C218">
        <v>24</v>
      </c>
      <c r="D218" t="s">
        <v>234</v>
      </c>
      <c r="E218" s="2">
        <v>45076</v>
      </c>
      <c r="F218" s="2">
        <f t="shared" si="37"/>
        <v>45079</v>
      </c>
      <c r="G218" s="2">
        <v>45084</v>
      </c>
      <c r="H218">
        <f t="shared" si="38"/>
        <v>8</v>
      </c>
      <c r="I218" s="9">
        <v>11.96</v>
      </c>
      <c r="J218" s="9">
        <v>11.843999999999999</v>
      </c>
      <c r="K218" s="9">
        <v>11.381</v>
      </c>
      <c r="L218" s="9">
        <f t="shared" si="35"/>
        <v>11.728333333333333</v>
      </c>
      <c r="M218" s="9">
        <f t="shared" si="31"/>
        <v>11.902000000000001</v>
      </c>
      <c r="N218" s="9">
        <f t="shared" si="32"/>
        <v>17.097999999999999</v>
      </c>
      <c r="O218" s="9">
        <v>56.701000000000001</v>
      </c>
      <c r="P218" s="9">
        <v>57.569000000000003</v>
      </c>
      <c r="Q218" s="9">
        <v>64.521000000000001</v>
      </c>
      <c r="R218" s="9">
        <f t="shared" si="34"/>
        <v>59.597000000000001</v>
      </c>
      <c r="S218" s="9">
        <f t="shared" si="33"/>
        <v>57.135000000000005</v>
      </c>
      <c r="T218" s="9">
        <f t="shared" si="36"/>
        <v>1018.989506</v>
      </c>
      <c r="U218" t="s">
        <v>355</v>
      </c>
    </row>
    <row r="219" spans="1:21" x14ac:dyDescent="0.2">
      <c r="A219" t="s">
        <v>226</v>
      </c>
      <c r="C219">
        <v>37</v>
      </c>
      <c r="D219" t="s">
        <v>234</v>
      </c>
      <c r="E219" s="2">
        <v>45077</v>
      </c>
      <c r="F219" s="2">
        <f t="shared" si="37"/>
        <v>45080</v>
      </c>
      <c r="G219" s="2">
        <v>45084</v>
      </c>
      <c r="H219">
        <f t="shared" si="38"/>
        <v>7</v>
      </c>
      <c r="I219" s="9">
        <v>10.518000000000001</v>
      </c>
      <c r="J219" s="9">
        <v>10.282</v>
      </c>
      <c r="K219" s="9">
        <v>9.3379999999999992</v>
      </c>
      <c r="L219" s="9">
        <f t="shared" si="35"/>
        <v>10.045999999999999</v>
      </c>
      <c r="M219" s="9">
        <f t="shared" si="31"/>
        <v>10.4</v>
      </c>
      <c r="N219" s="9">
        <f t="shared" si="32"/>
        <v>18.600000000000001</v>
      </c>
      <c r="O219" s="9">
        <v>76.176000000000002</v>
      </c>
      <c r="P219" s="9">
        <v>77.331999999999994</v>
      </c>
      <c r="Q219" s="9">
        <v>81.552999999999997</v>
      </c>
      <c r="R219" s="9">
        <f t="shared" si="34"/>
        <v>78.353666666666655</v>
      </c>
      <c r="S219" s="9">
        <f t="shared" si="33"/>
        <v>76.753999999999991</v>
      </c>
      <c r="T219" s="9">
        <f t="shared" si="36"/>
        <v>1457.3781999999999</v>
      </c>
      <c r="U219" t="s">
        <v>316</v>
      </c>
    </row>
    <row r="220" spans="1:21" x14ac:dyDescent="0.2">
      <c r="A220" t="s">
        <v>227</v>
      </c>
      <c r="C220">
        <v>37</v>
      </c>
      <c r="D220" t="s">
        <v>234</v>
      </c>
      <c r="E220" s="2">
        <v>45077</v>
      </c>
      <c r="F220" s="2">
        <f t="shared" si="37"/>
        <v>45080</v>
      </c>
      <c r="G220" s="2">
        <v>45084</v>
      </c>
      <c r="H220">
        <f t="shared" si="38"/>
        <v>7</v>
      </c>
      <c r="I220" s="9">
        <v>12.599</v>
      </c>
      <c r="J220" s="9">
        <v>12.499000000000001</v>
      </c>
      <c r="K220" s="9">
        <v>11.502000000000001</v>
      </c>
      <c r="L220" s="9">
        <f t="shared" si="35"/>
        <v>12.200000000000001</v>
      </c>
      <c r="M220" s="9">
        <f t="shared" si="31"/>
        <v>12.548999999999999</v>
      </c>
      <c r="N220" s="9">
        <f t="shared" si="32"/>
        <v>16.451000000000001</v>
      </c>
      <c r="O220" s="9">
        <v>74.334000000000003</v>
      </c>
      <c r="P220" s="9">
        <v>75.436000000000007</v>
      </c>
      <c r="Q220" s="9">
        <v>80.11</v>
      </c>
      <c r="R220" s="9">
        <f t="shared" si="34"/>
        <v>76.626666666666665</v>
      </c>
      <c r="S220" s="9">
        <f t="shared" si="33"/>
        <v>74.885000000000005</v>
      </c>
      <c r="T220" s="9">
        <f t="shared" si="36"/>
        <v>1260.5852933333333</v>
      </c>
      <c r="U220" t="s">
        <v>428</v>
      </c>
    </row>
    <row r="221" spans="1:21" x14ac:dyDescent="0.2">
      <c r="A221" t="s">
        <v>228</v>
      </c>
      <c r="B221" t="s">
        <v>349</v>
      </c>
      <c r="C221">
        <v>33</v>
      </c>
      <c r="D221" t="s">
        <v>234</v>
      </c>
      <c r="E221" s="2">
        <v>45077</v>
      </c>
      <c r="F221" s="2">
        <f t="shared" si="37"/>
        <v>45080</v>
      </c>
      <c r="G221" s="2">
        <v>45084</v>
      </c>
      <c r="H221">
        <f t="shared" si="38"/>
        <v>7</v>
      </c>
      <c r="I221" s="9">
        <v>13.622999999999999</v>
      </c>
      <c r="J221" s="9">
        <v>13.67</v>
      </c>
      <c r="K221" s="9">
        <v>12.635</v>
      </c>
      <c r="L221" s="9">
        <f t="shared" si="35"/>
        <v>13.309333333333333</v>
      </c>
      <c r="M221" s="9">
        <f t="shared" si="31"/>
        <v>13.6465</v>
      </c>
      <c r="N221" s="9">
        <f t="shared" si="32"/>
        <v>15.3535</v>
      </c>
      <c r="O221" s="9">
        <v>65.138999999999996</v>
      </c>
      <c r="P221" s="9">
        <v>65.781000000000006</v>
      </c>
      <c r="Q221" s="9">
        <v>69.484999999999999</v>
      </c>
      <c r="R221" s="9">
        <f t="shared" si="34"/>
        <v>66.801666666666677</v>
      </c>
      <c r="S221" s="9">
        <f t="shared" si="33"/>
        <v>65.460000000000008</v>
      </c>
      <c r="T221" s="9">
        <f t="shared" si="36"/>
        <v>1025.6393891666669</v>
      </c>
      <c r="U221" t="s">
        <v>433</v>
      </c>
    </row>
    <row r="222" spans="1:21" x14ac:dyDescent="0.2">
      <c r="A222" t="s">
        <v>229</v>
      </c>
      <c r="B222" t="s">
        <v>349</v>
      </c>
      <c r="C222">
        <v>37</v>
      </c>
      <c r="D222" t="s">
        <v>234</v>
      </c>
      <c r="E222" s="2">
        <v>45077</v>
      </c>
      <c r="F222" s="2">
        <f t="shared" si="37"/>
        <v>45080</v>
      </c>
      <c r="G222" s="2">
        <v>45086</v>
      </c>
      <c r="H222">
        <f t="shared" si="38"/>
        <v>9</v>
      </c>
      <c r="I222" s="9">
        <v>11.167999999999999</v>
      </c>
      <c r="J222" s="9">
        <v>11.086</v>
      </c>
      <c r="K222" s="9">
        <v>9.9459999999999997</v>
      </c>
      <c r="L222" s="9">
        <f t="shared" si="35"/>
        <v>10.733333333333333</v>
      </c>
      <c r="M222" s="9">
        <f t="shared" si="31"/>
        <v>11.126999999999999</v>
      </c>
      <c r="N222" s="9">
        <f t="shared" si="32"/>
        <v>17.873000000000001</v>
      </c>
      <c r="O222" s="9">
        <v>83.295000000000002</v>
      </c>
      <c r="P222" s="9">
        <v>84.870999999999995</v>
      </c>
      <c r="Q222" s="9">
        <v>88.683999999999997</v>
      </c>
      <c r="R222" s="9">
        <f t="shared" si="34"/>
        <v>85.616666666666674</v>
      </c>
      <c r="S222" s="9">
        <f t="shared" si="33"/>
        <v>84.082999999999998</v>
      </c>
      <c r="T222" s="9">
        <f t="shared" si="36"/>
        <v>1530.2266833333335</v>
      </c>
      <c r="U222" s="5" t="s">
        <v>348</v>
      </c>
    </row>
    <row r="223" spans="1:21" x14ac:dyDescent="0.2">
      <c r="A223" t="s">
        <v>230</v>
      </c>
      <c r="C223">
        <v>37</v>
      </c>
      <c r="D223" t="s">
        <v>234</v>
      </c>
      <c r="E223" s="2">
        <v>45077</v>
      </c>
      <c r="F223" s="2">
        <f t="shared" si="37"/>
        <v>45080</v>
      </c>
      <c r="G223" s="3">
        <v>45084</v>
      </c>
      <c r="H223">
        <f t="shared" si="38"/>
        <v>7</v>
      </c>
      <c r="I223" s="9">
        <v>10.635999999999999</v>
      </c>
      <c r="J223" s="9">
        <v>10.388</v>
      </c>
      <c r="K223" s="9">
        <v>9.1950000000000003</v>
      </c>
      <c r="L223" s="9">
        <f t="shared" si="35"/>
        <v>10.073</v>
      </c>
      <c r="M223" s="9">
        <f t="shared" si="31"/>
        <v>10.512</v>
      </c>
      <c r="N223" s="9">
        <f t="shared" si="32"/>
        <v>18.488</v>
      </c>
      <c r="O223" s="9">
        <v>81.966999999999999</v>
      </c>
      <c r="P223" s="9">
        <v>82.86</v>
      </c>
      <c r="Q223" s="9">
        <v>85.272999999999996</v>
      </c>
      <c r="R223" s="9">
        <f t="shared" si="34"/>
        <v>83.36666666666666</v>
      </c>
      <c r="S223" s="9">
        <f t="shared" si="33"/>
        <v>82.413499999999999</v>
      </c>
      <c r="T223" s="9">
        <f t="shared" si="36"/>
        <v>1541.2829333333332</v>
      </c>
      <c r="U223" t="s">
        <v>316</v>
      </c>
    </row>
    <row r="224" spans="1:21" x14ac:dyDescent="0.2">
      <c r="A224" t="s">
        <v>231</v>
      </c>
      <c r="B224" t="s">
        <v>349</v>
      </c>
      <c r="C224">
        <v>24</v>
      </c>
      <c r="D224" t="s">
        <v>234</v>
      </c>
      <c r="E224" s="2">
        <v>45078</v>
      </c>
      <c r="F224" s="2">
        <f t="shared" si="37"/>
        <v>45081</v>
      </c>
      <c r="G224" s="2">
        <v>45087</v>
      </c>
      <c r="H224">
        <f t="shared" si="38"/>
        <v>9</v>
      </c>
      <c r="I224" s="9">
        <v>11.33</v>
      </c>
      <c r="J224" s="9">
        <v>11.016999999999999</v>
      </c>
      <c r="K224" s="9">
        <v>10.595000000000001</v>
      </c>
      <c r="L224" s="9">
        <f t="shared" si="35"/>
        <v>10.980666666666666</v>
      </c>
      <c r="M224" s="9">
        <f t="shared" si="31"/>
        <v>11.173500000000001</v>
      </c>
      <c r="N224" s="9">
        <f t="shared" si="32"/>
        <v>17.826499999999999</v>
      </c>
      <c r="O224" s="9">
        <v>53.319000000000003</v>
      </c>
      <c r="P224" s="9">
        <v>55.57</v>
      </c>
      <c r="Q224" s="9">
        <v>65.337000000000003</v>
      </c>
      <c r="R224" s="9">
        <f t="shared" si="34"/>
        <v>58.075333333333333</v>
      </c>
      <c r="S224" s="9">
        <f t="shared" si="33"/>
        <v>54.444500000000005</v>
      </c>
      <c r="T224" s="9">
        <f t="shared" si="36"/>
        <v>1035.2799296666667</v>
      </c>
      <c r="U224" s="5" t="s">
        <v>433</v>
      </c>
    </row>
    <row r="225" spans="1:21" x14ac:dyDescent="0.2">
      <c r="A225" t="s">
        <v>232</v>
      </c>
      <c r="B225" t="s">
        <v>349</v>
      </c>
      <c r="C225">
        <v>33</v>
      </c>
      <c r="D225" t="s">
        <v>234</v>
      </c>
      <c r="E225" s="2">
        <v>45079</v>
      </c>
      <c r="F225" s="2">
        <f t="shared" si="37"/>
        <v>45082</v>
      </c>
      <c r="G225" s="2">
        <v>45086</v>
      </c>
      <c r="H225">
        <f t="shared" si="38"/>
        <v>7</v>
      </c>
      <c r="I225" s="9">
        <v>11.265000000000001</v>
      </c>
      <c r="J225" s="9">
        <v>11.323</v>
      </c>
      <c r="K225" s="9">
        <v>10.391999999999999</v>
      </c>
      <c r="L225" s="9">
        <f t="shared" si="35"/>
        <v>10.993333333333334</v>
      </c>
      <c r="M225" s="9">
        <f t="shared" si="31"/>
        <v>11.294</v>
      </c>
      <c r="N225" s="9">
        <f t="shared" si="32"/>
        <v>17.706</v>
      </c>
      <c r="O225" s="9">
        <v>77.563000000000002</v>
      </c>
      <c r="P225" s="9">
        <v>78.631</v>
      </c>
      <c r="Q225" s="9">
        <v>81.38</v>
      </c>
      <c r="R225" s="9">
        <f t="shared" si="34"/>
        <v>79.191333333333333</v>
      </c>
      <c r="S225" s="9">
        <f t="shared" si="33"/>
        <v>78.097000000000008</v>
      </c>
      <c r="T225" s="9">
        <f t="shared" si="36"/>
        <v>1402.161748</v>
      </c>
      <c r="U225" s="5" t="s">
        <v>433</v>
      </c>
    </row>
    <row r="226" spans="1:21" x14ac:dyDescent="0.2">
      <c r="A226" t="s">
        <v>233</v>
      </c>
      <c r="C226">
        <v>33</v>
      </c>
      <c r="D226" t="s">
        <v>234</v>
      </c>
      <c r="E226" s="2">
        <v>45079</v>
      </c>
      <c r="F226" s="2">
        <f t="shared" si="37"/>
        <v>45082</v>
      </c>
      <c r="G226" s="2">
        <v>45086</v>
      </c>
      <c r="H226">
        <f t="shared" si="38"/>
        <v>7</v>
      </c>
      <c r="I226" s="9">
        <v>10.686</v>
      </c>
      <c r="J226" s="9">
        <v>10.664999999999999</v>
      </c>
      <c r="K226" s="9">
        <v>9.5350000000000001</v>
      </c>
      <c r="L226" s="9">
        <f t="shared" si="35"/>
        <v>10.295333333333334</v>
      </c>
      <c r="M226" s="9">
        <f t="shared" si="31"/>
        <v>10.6755</v>
      </c>
      <c r="N226" s="9">
        <f t="shared" si="32"/>
        <v>18.3245</v>
      </c>
      <c r="O226" s="9">
        <v>84.578999999999994</v>
      </c>
      <c r="P226" s="9">
        <v>85.430999999999997</v>
      </c>
      <c r="Q226" s="9">
        <v>87.128</v>
      </c>
      <c r="R226" s="9">
        <f t="shared" si="34"/>
        <v>85.712666666666664</v>
      </c>
      <c r="S226" s="9">
        <f t="shared" si="33"/>
        <v>85.004999999999995</v>
      </c>
      <c r="T226" s="9">
        <f t="shared" si="36"/>
        <v>1570.6417603333334</v>
      </c>
      <c r="U226" t="s">
        <v>428</v>
      </c>
    </row>
    <row r="227" spans="1:21" x14ac:dyDescent="0.2">
      <c r="A227" t="s">
        <v>235</v>
      </c>
      <c r="C227">
        <v>27</v>
      </c>
      <c r="D227" t="s">
        <v>238</v>
      </c>
      <c r="E227" s="2">
        <v>45071</v>
      </c>
      <c r="F227" s="2">
        <f t="shared" si="37"/>
        <v>45074</v>
      </c>
      <c r="I227" s="9">
        <v>12.821</v>
      </c>
      <c r="J227" s="9">
        <v>12.548</v>
      </c>
      <c r="K227" s="9">
        <v>12.443</v>
      </c>
      <c r="L227" s="9">
        <f t="shared" si="35"/>
        <v>12.603999999999999</v>
      </c>
      <c r="M227" s="9">
        <f t="shared" si="31"/>
        <v>12.6845</v>
      </c>
      <c r="N227" s="9">
        <f t="shared" si="32"/>
        <v>16.3155</v>
      </c>
      <c r="O227" s="9">
        <v>46.750999999999998</v>
      </c>
      <c r="P227" s="9">
        <v>47.442999999999998</v>
      </c>
      <c r="Q227" s="9">
        <v>54.393000000000001</v>
      </c>
      <c r="R227" s="9">
        <f t="shared" si="34"/>
        <v>49.528999999999996</v>
      </c>
      <c r="S227" s="9">
        <f t="shared" si="33"/>
        <v>47.096999999999994</v>
      </c>
      <c r="T227" s="9">
        <f t="shared" si="36"/>
        <v>808.09039949999999</v>
      </c>
    </row>
    <row r="228" spans="1:21" x14ac:dyDescent="0.2">
      <c r="A228" t="s">
        <v>236</v>
      </c>
      <c r="C228">
        <v>33</v>
      </c>
      <c r="D228" t="s">
        <v>238</v>
      </c>
      <c r="E228" s="2">
        <v>45071</v>
      </c>
      <c r="F228" s="2">
        <f t="shared" si="37"/>
        <v>45074</v>
      </c>
      <c r="I228" s="9">
        <v>11.871</v>
      </c>
      <c r="J228" s="9">
        <v>11.714</v>
      </c>
      <c r="K228" s="9">
        <v>10.739000000000001</v>
      </c>
      <c r="L228" s="9">
        <f t="shared" si="35"/>
        <v>11.441333333333333</v>
      </c>
      <c r="M228" s="9">
        <f t="shared" si="31"/>
        <v>11.7925</v>
      </c>
      <c r="N228" s="9">
        <f t="shared" si="32"/>
        <v>17.2075</v>
      </c>
      <c r="O228" s="9">
        <v>79.194999999999993</v>
      </c>
      <c r="P228" s="9">
        <v>80.305999999999997</v>
      </c>
      <c r="Q228" s="9">
        <v>82.828000000000003</v>
      </c>
      <c r="R228" s="9">
        <f t="shared" si="34"/>
        <v>80.776333333333326</v>
      </c>
      <c r="S228" s="9">
        <f t="shared" si="33"/>
        <v>79.750499999999988</v>
      </c>
      <c r="T228" s="9">
        <f t="shared" si="36"/>
        <v>1389.9587558333333</v>
      </c>
    </row>
    <row r="229" spans="1:21" x14ac:dyDescent="0.2">
      <c r="A229" t="s">
        <v>237</v>
      </c>
      <c r="C229">
        <v>33</v>
      </c>
      <c r="D229" t="s">
        <v>238</v>
      </c>
      <c r="E229" s="2">
        <v>45071</v>
      </c>
      <c r="F229" s="2">
        <f t="shared" si="37"/>
        <v>45074</v>
      </c>
      <c r="I229" s="9">
        <v>12.972</v>
      </c>
      <c r="J229" s="9">
        <v>12.749000000000001</v>
      </c>
      <c r="K229" s="9">
        <v>11.612</v>
      </c>
      <c r="L229" s="9">
        <f t="shared" si="35"/>
        <v>12.444333333333333</v>
      </c>
      <c r="M229" s="9">
        <f t="shared" si="31"/>
        <v>12.8605</v>
      </c>
      <c r="N229" s="9">
        <f t="shared" si="32"/>
        <v>16.139499999999998</v>
      </c>
      <c r="O229" s="9">
        <v>70.555999999999997</v>
      </c>
      <c r="P229" s="9">
        <v>71.41</v>
      </c>
      <c r="Q229" s="9">
        <v>74.106999999999999</v>
      </c>
      <c r="R229" s="9">
        <f t="shared" si="34"/>
        <v>72.024333333333331</v>
      </c>
      <c r="S229" s="9">
        <f t="shared" si="33"/>
        <v>70.983000000000004</v>
      </c>
      <c r="T229" s="9">
        <f t="shared" si="36"/>
        <v>1162.4367278333332</v>
      </c>
    </row>
    <row r="230" spans="1:21" x14ac:dyDescent="0.2">
      <c r="A230" t="s">
        <v>239</v>
      </c>
      <c r="C230">
        <v>33</v>
      </c>
      <c r="D230" t="s">
        <v>238</v>
      </c>
      <c r="E230" s="2">
        <v>45071</v>
      </c>
      <c r="F230" s="2">
        <f t="shared" si="37"/>
        <v>45074</v>
      </c>
      <c r="G230" s="2">
        <v>45079</v>
      </c>
      <c r="H230">
        <f>G230-E230</f>
        <v>8</v>
      </c>
      <c r="I230" s="9">
        <v>13.459</v>
      </c>
      <c r="J230" s="9">
        <v>13.249000000000001</v>
      </c>
      <c r="K230" s="9">
        <v>11.872</v>
      </c>
      <c r="L230" s="9">
        <f t="shared" si="35"/>
        <v>12.86</v>
      </c>
      <c r="M230" s="9">
        <f t="shared" si="31"/>
        <v>13.353999999999999</v>
      </c>
      <c r="N230" s="9">
        <f t="shared" si="32"/>
        <v>15.646000000000001</v>
      </c>
      <c r="O230" s="9">
        <v>73.709999999999994</v>
      </c>
      <c r="P230" s="9">
        <v>75.046999999999997</v>
      </c>
      <c r="Q230" s="9">
        <v>78.051000000000002</v>
      </c>
      <c r="R230" s="9">
        <f t="shared" si="34"/>
        <v>75.602666666666664</v>
      </c>
      <c r="S230" s="9">
        <f t="shared" si="33"/>
        <v>74.378500000000003</v>
      </c>
      <c r="T230" s="9">
        <f t="shared" si="36"/>
        <v>1182.8793226666667</v>
      </c>
    </row>
    <row r="231" spans="1:21" x14ac:dyDescent="0.2">
      <c r="A231" t="s">
        <v>240</v>
      </c>
      <c r="C231">
        <v>25</v>
      </c>
      <c r="D231" t="s">
        <v>238</v>
      </c>
      <c r="E231" s="2">
        <v>45071</v>
      </c>
      <c r="F231" s="2">
        <f t="shared" si="37"/>
        <v>45074</v>
      </c>
      <c r="I231" s="9">
        <v>12.512</v>
      </c>
      <c r="J231" s="9">
        <v>12.319000000000001</v>
      </c>
      <c r="K231" s="9">
        <v>11.166</v>
      </c>
      <c r="L231" s="9">
        <f t="shared" si="35"/>
        <v>11.999000000000001</v>
      </c>
      <c r="M231" s="9">
        <f t="shared" si="31"/>
        <v>12.415500000000002</v>
      </c>
      <c r="N231" s="9">
        <f t="shared" si="32"/>
        <v>16.584499999999998</v>
      </c>
      <c r="O231" s="9">
        <v>68.995999999999995</v>
      </c>
      <c r="P231" s="9">
        <v>70.528000000000006</v>
      </c>
      <c r="Q231" s="9">
        <v>74.320999999999998</v>
      </c>
      <c r="R231" s="9">
        <f t="shared" si="34"/>
        <v>71.281666666666666</v>
      </c>
      <c r="S231" s="9">
        <f t="shared" si="33"/>
        <v>69.762</v>
      </c>
      <c r="T231" s="9">
        <f t="shared" si="36"/>
        <v>1182.1708008333333</v>
      </c>
    </row>
    <row r="232" spans="1:21" x14ac:dyDescent="0.2">
      <c r="A232" t="s">
        <v>241</v>
      </c>
      <c r="C232">
        <v>27</v>
      </c>
      <c r="D232" t="s">
        <v>238</v>
      </c>
      <c r="E232" s="2">
        <v>45071</v>
      </c>
      <c r="F232" s="2">
        <f t="shared" si="37"/>
        <v>45074</v>
      </c>
      <c r="I232" s="9">
        <v>12.007999999999999</v>
      </c>
      <c r="J232" s="9">
        <v>11.750999999999999</v>
      </c>
      <c r="K232" s="9">
        <v>10.723000000000001</v>
      </c>
      <c r="L232" s="9">
        <f>AVERAGE(I232:K232)</f>
        <v>11.494</v>
      </c>
      <c r="M232" s="9">
        <f t="shared" si="31"/>
        <v>11.8795</v>
      </c>
      <c r="N232" s="9">
        <f t="shared" si="32"/>
        <v>17.1205</v>
      </c>
      <c r="O232" s="9">
        <v>71.382999999999996</v>
      </c>
      <c r="P232" s="9">
        <v>72.793999999999997</v>
      </c>
      <c r="Q232" s="9">
        <v>76.171000000000006</v>
      </c>
      <c r="R232" s="9">
        <f>AVERAGE(O232:Q232)</f>
        <v>73.449333333333342</v>
      </c>
      <c r="S232" s="9">
        <f t="shared" si="33"/>
        <v>72.088499999999996</v>
      </c>
      <c r="T232" s="9">
        <f t="shared" si="36"/>
        <v>1257.4893113333335</v>
      </c>
    </row>
    <row r="233" spans="1:21" x14ac:dyDescent="0.2">
      <c r="A233" t="s">
        <v>242</v>
      </c>
      <c r="C233">
        <v>27</v>
      </c>
      <c r="D233" t="s">
        <v>238</v>
      </c>
      <c r="E233" s="2">
        <v>45071</v>
      </c>
      <c r="F233" s="2">
        <f t="shared" si="37"/>
        <v>45074</v>
      </c>
      <c r="I233" s="9">
        <v>10.475</v>
      </c>
      <c r="J233" s="9">
        <v>10.385999999999999</v>
      </c>
      <c r="K233" s="9">
        <v>9.8179999999999996</v>
      </c>
      <c r="L233" s="9">
        <f t="shared" si="35"/>
        <v>10.226333333333331</v>
      </c>
      <c r="M233" s="9">
        <f t="shared" si="31"/>
        <v>10.430499999999999</v>
      </c>
      <c r="N233" s="9">
        <f t="shared" si="32"/>
        <v>18.569500000000001</v>
      </c>
      <c r="O233" s="9">
        <v>64.498999999999995</v>
      </c>
      <c r="P233" s="9">
        <v>65.805999999999997</v>
      </c>
      <c r="Q233" s="9">
        <v>72.218000000000004</v>
      </c>
      <c r="R233" s="9">
        <f t="shared" si="34"/>
        <v>67.50766666666668</v>
      </c>
      <c r="S233" s="9">
        <f t="shared" si="33"/>
        <v>65.152500000000003</v>
      </c>
      <c r="T233" s="9">
        <f t="shared" si="36"/>
        <v>1253.5836161666671</v>
      </c>
    </row>
    <row r="234" spans="1:21" x14ac:dyDescent="0.2">
      <c r="A234" t="s">
        <v>243</v>
      </c>
      <c r="C234">
        <v>27</v>
      </c>
      <c r="D234" t="s">
        <v>238</v>
      </c>
      <c r="E234" s="2">
        <v>45072</v>
      </c>
      <c r="F234" s="2">
        <v>45074</v>
      </c>
      <c r="I234" s="9">
        <v>10.989000000000001</v>
      </c>
      <c r="J234" s="9">
        <v>10.987</v>
      </c>
      <c r="K234" s="9">
        <v>10.255000000000001</v>
      </c>
      <c r="L234" s="9">
        <f t="shared" si="35"/>
        <v>10.743666666666668</v>
      </c>
      <c r="M234" s="9">
        <f t="shared" si="31"/>
        <v>10.988</v>
      </c>
      <c r="N234" s="9">
        <f t="shared" si="32"/>
        <v>18.012</v>
      </c>
      <c r="O234" s="9">
        <v>62.350999999999999</v>
      </c>
      <c r="P234" s="9">
        <v>63.167999999999999</v>
      </c>
      <c r="Q234" s="9">
        <v>68.334000000000003</v>
      </c>
      <c r="R234" s="9">
        <f t="shared" si="34"/>
        <v>64.617666666666665</v>
      </c>
      <c r="S234" s="9">
        <f t="shared" si="33"/>
        <v>62.759500000000003</v>
      </c>
      <c r="T234" s="9">
        <f t="shared" si="36"/>
        <v>1163.8934119999999</v>
      </c>
    </row>
    <row r="235" spans="1:21" x14ac:dyDescent="0.2">
      <c r="A235" t="s">
        <v>244</v>
      </c>
      <c r="C235">
        <v>27</v>
      </c>
      <c r="D235" t="s">
        <v>238</v>
      </c>
      <c r="E235" s="2">
        <v>45072</v>
      </c>
      <c r="F235" s="2">
        <f t="shared" si="37"/>
        <v>45075</v>
      </c>
      <c r="I235" s="9">
        <v>11.489000000000001</v>
      </c>
      <c r="J235" s="9">
        <v>11.438000000000001</v>
      </c>
      <c r="K235" s="9">
        <v>10.718</v>
      </c>
      <c r="L235" s="9">
        <f t="shared" si="35"/>
        <v>11.214999999999998</v>
      </c>
      <c r="M235" s="9">
        <f t="shared" si="31"/>
        <v>11.4635</v>
      </c>
      <c r="N235" s="9">
        <f t="shared" si="32"/>
        <v>17.5365</v>
      </c>
      <c r="O235" s="9">
        <v>72.921000000000006</v>
      </c>
      <c r="P235" s="9">
        <v>74.582999999999998</v>
      </c>
      <c r="Q235" s="9">
        <v>78.948999999999998</v>
      </c>
      <c r="R235" s="9">
        <f t="shared" si="34"/>
        <v>75.484333333333339</v>
      </c>
      <c r="S235" s="9">
        <f t="shared" si="33"/>
        <v>73.75200000000001</v>
      </c>
      <c r="T235" s="9">
        <f t="shared" si="36"/>
        <v>1323.7310115</v>
      </c>
    </row>
    <row r="236" spans="1:21" x14ac:dyDescent="0.2">
      <c r="A236" t="s">
        <v>245</v>
      </c>
      <c r="C236">
        <v>27</v>
      </c>
      <c r="D236" t="s">
        <v>238</v>
      </c>
      <c r="E236" s="2">
        <v>45072</v>
      </c>
      <c r="F236" s="2">
        <f t="shared" si="37"/>
        <v>45075</v>
      </c>
      <c r="I236" s="9">
        <v>10.709</v>
      </c>
      <c r="J236" s="9">
        <v>10.638999999999999</v>
      </c>
      <c r="K236" s="9">
        <v>9.7799999999999994</v>
      </c>
      <c r="L236" s="9">
        <f t="shared" si="35"/>
        <v>10.375999999999999</v>
      </c>
      <c r="M236" s="9">
        <f t="shared" si="31"/>
        <v>10.673999999999999</v>
      </c>
      <c r="N236" s="9">
        <f t="shared" si="32"/>
        <v>18.326000000000001</v>
      </c>
      <c r="O236" s="9">
        <v>80.938000000000002</v>
      </c>
      <c r="P236" s="9">
        <v>82.516999999999996</v>
      </c>
      <c r="Q236" s="9">
        <v>86.852999999999994</v>
      </c>
      <c r="R236" s="9">
        <f t="shared" si="34"/>
        <v>83.435999999999993</v>
      </c>
      <c r="S236" s="9">
        <f t="shared" si="33"/>
        <v>81.727499999999992</v>
      </c>
      <c r="T236" s="9">
        <f t="shared" si="36"/>
        <v>1529.0481359999999</v>
      </c>
    </row>
    <row r="237" spans="1:21" x14ac:dyDescent="0.2">
      <c r="A237" t="s">
        <v>246</v>
      </c>
      <c r="C237">
        <v>25</v>
      </c>
      <c r="D237" t="s">
        <v>238</v>
      </c>
      <c r="E237" s="2">
        <v>45072</v>
      </c>
      <c r="F237" s="2">
        <f t="shared" si="37"/>
        <v>45075</v>
      </c>
      <c r="I237" s="9">
        <v>12.906000000000001</v>
      </c>
      <c r="J237" s="9">
        <v>12.728</v>
      </c>
      <c r="K237" s="9">
        <v>11.683</v>
      </c>
      <c r="L237" s="9">
        <f t="shared" si="35"/>
        <v>12.439</v>
      </c>
      <c r="M237" s="9">
        <f t="shared" si="31"/>
        <v>12.817</v>
      </c>
      <c r="N237" s="9">
        <f t="shared" si="32"/>
        <v>16.183</v>
      </c>
      <c r="O237" s="9">
        <v>69.748999999999995</v>
      </c>
      <c r="P237" s="9">
        <v>71.254999999999995</v>
      </c>
      <c r="Q237" s="9">
        <v>75.069000000000003</v>
      </c>
      <c r="R237" s="9">
        <f t="shared" si="34"/>
        <v>72.024333333333331</v>
      </c>
      <c r="S237" s="9">
        <f t="shared" si="33"/>
        <v>70.501999999999995</v>
      </c>
      <c r="T237" s="9">
        <f t="shared" si="36"/>
        <v>1165.5697863333332</v>
      </c>
    </row>
    <row r="238" spans="1:21" x14ac:dyDescent="0.2">
      <c r="A238" t="s">
        <v>247</v>
      </c>
      <c r="C238">
        <v>27</v>
      </c>
      <c r="D238" t="s">
        <v>238</v>
      </c>
      <c r="E238" s="2">
        <v>45072</v>
      </c>
      <c r="F238" s="2">
        <f t="shared" si="37"/>
        <v>45075</v>
      </c>
      <c r="G238" s="2">
        <v>45079</v>
      </c>
      <c r="H238">
        <f>G238-E238</f>
        <v>7</v>
      </c>
      <c r="I238" s="9">
        <v>9.7889999999999997</v>
      </c>
      <c r="J238" s="9">
        <v>9.8620000000000001</v>
      </c>
      <c r="K238" s="9">
        <v>9.1189999999999998</v>
      </c>
      <c r="L238" s="9">
        <f t="shared" si="35"/>
        <v>9.59</v>
      </c>
      <c r="M238" s="9">
        <f t="shared" si="31"/>
        <v>9.8254999999999999</v>
      </c>
      <c r="N238" s="9">
        <f t="shared" si="32"/>
        <v>19.174500000000002</v>
      </c>
      <c r="O238" s="9">
        <v>74.441999999999993</v>
      </c>
      <c r="P238" s="9">
        <v>75.787999999999997</v>
      </c>
      <c r="Q238" s="9">
        <v>80.260999999999996</v>
      </c>
      <c r="R238" s="9">
        <f t="shared" si="34"/>
        <v>76.830333333333328</v>
      </c>
      <c r="S238" s="9">
        <f t="shared" si="33"/>
        <v>75.114999999999995</v>
      </c>
      <c r="T238" s="9">
        <f t="shared" si="36"/>
        <v>1473.1832265</v>
      </c>
    </row>
    <row r="239" spans="1:21" x14ac:dyDescent="0.2">
      <c r="A239" t="s">
        <v>248</v>
      </c>
      <c r="C239">
        <v>27</v>
      </c>
      <c r="D239" t="s">
        <v>238</v>
      </c>
      <c r="E239" s="2">
        <v>45072</v>
      </c>
      <c r="F239" s="2">
        <f t="shared" si="37"/>
        <v>45075</v>
      </c>
      <c r="G239" s="2">
        <v>45080</v>
      </c>
      <c r="H239">
        <f>G239-E239</f>
        <v>8</v>
      </c>
      <c r="I239" s="9">
        <v>11.231999999999999</v>
      </c>
      <c r="J239" s="9">
        <v>11.117000000000001</v>
      </c>
      <c r="K239" s="9">
        <v>10.568</v>
      </c>
      <c r="L239" s="9">
        <f t="shared" si="35"/>
        <v>10.972333333333333</v>
      </c>
      <c r="M239" s="9">
        <f t="shared" si="31"/>
        <v>11.1745</v>
      </c>
      <c r="N239" s="9">
        <f t="shared" si="32"/>
        <v>17.825499999999998</v>
      </c>
      <c r="O239" s="9">
        <v>66.400999999999996</v>
      </c>
      <c r="P239" s="9">
        <v>67.894000000000005</v>
      </c>
      <c r="Q239" s="9">
        <v>73.64</v>
      </c>
      <c r="R239" s="9">
        <f t="shared" si="34"/>
        <v>69.311666666666667</v>
      </c>
      <c r="S239" s="9">
        <f t="shared" si="33"/>
        <v>67.147500000000008</v>
      </c>
      <c r="T239" s="9">
        <f t="shared" si="36"/>
        <v>1235.5151141666665</v>
      </c>
      <c r="U239" t="s">
        <v>316</v>
      </c>
    </row>
    <row r="240" spans="1:21" x14ac:dyDescent="0.2">
      <c r="A240" t="s">
        <v>249</v>
      </c>
      <c r="C240">
        <v>24</v>
      </c>
      <c r="D240" t="s">
        <v>238</v>
      </c>
      <c r="E240" s="2">
        <v>45072</v>
      </c>
      <c r="F240" s="2">
        <f t="shared" si="37"/>
        <v>45075</v>
      </c>
      <c r="I240" s="9">
        <v>11.473000000000001</v>
      </c>
      <c r="J240" s="9">
        <v>11.468</v>
      </c>
      <c r="K240" s="9">
        <v>11.095000000000001</v>
      </c>
      <c r="L240" s="9">
        <f t="shared" si="35"/>
        <v>11.345333333333334</v>
      </c>
      <c r="M240" s="9">
        <f t="shared" si="31"/>
        <v>11.470500000000001</v>
      </c>
      <c r="N240" s="9">
        <f t="shared" si="32"/>
        <v>17.529499999999999</v>
      </c>
      <c r="O240" s="9">
        <v>65.400999999999996</v>
      </c>
      <c r="P240" s="9">
        <v>66.477000000000004</v>
      </c>
      <c r="Q240" s="9">
        <v>72.721999999999994</v>
      </c>
      <c r="R240" s="9">
        <f t="shared" si="34"/>
        <v>68.199999999999989</v>
      </c>
      <c r="S240" s="9">
        <f t="shared" si="33"/>
        <v>65.938999999999993</v>
      </c>
      <c r="T240" s="9">
        <f t="shared" si="36"/>
        <v>1195.5118999999997</v>
      </c>
    </row>
    <row r="241" spans="1:21" x14ac:dyDescent="0.2">
      <c r="A241" t="s">
        <v>250</v>
      </c>
      <c r="C241">
        <v>34</v>
      </c>
      <c r="D241" t="s">
        <v>238</v>
      </c>
      <c r="E241" s="2">
        <v>45072</v>
      </c>
      <c r="F241" s="2">
        <f t="shared" si="37"/>
        <v>45075</v>
      </c>
      <c r="I241" s="9">
        <v>11.56</v>
      </c>
      <c r="J241" s="9">
        <v>11.497999999999999</v>
      </c>
      <c r="K241" s="9">
        <v>10.726000000000001</v>
      </c>
      <c r="L241" s="9">
        <f t="shared" si="35"/>
        <v>11.261333333333333</v>
      </c>
      <c r="M241" s="9">
        <f t="shared" si="31"/>
        <v>11.529</v>
      </c>
      <c r="N241" s="9">
        <f t="shared" si="32"/>
        <v>17.471</v>
      </c>
      <c r="O241" s="9">
        <v>72.594999999999999</v>
      </c>
      <c r="P241" s="9">
        <v>74.816000000000003</v>
      </c>
      <c r="Q241" s="9">
        <v>80.537000000000006</v>
      </c>
      <c r="R241" s="9">
        <f t="shared" si="34"/>
        <v>75.982666666666674</v>
      </c>
      <c r="S241" s="9">
        <f t="shared" si="33"/>
        <v>73.705500000000001</v>
      </c>
      <c r="T241" s="9">
        <f t="shared" si="36"/>
        <v>1327.4931693333335</v>
      </c>
    </row>
    <row r="242" spans="1:21" x14ac:dyDescent="0.2">
      <c r="A242" t="s">
        <v>251</v>
      </c>
      <c r="C242">
        <v>34</v>
      </c>
      <c r="D242" t="s">
        <v>238</v>
      </c>
      <c r="E242" s="2">
        <v>45072</v>
      </c>
      <c r="F242" s="2">
        <f t="shared" si="37"/>
        <v>45075</v>
      </c>
      <c r="I242" s="9">
        <v>13.148999999999999</v>
      </c>
      <c r="J242" s="9">
        <v>13.087999999999999</v>
      </c>
      <c r="K242" s="9">
        <v>12.153</v>
      </c>
      <c r="L242" s="9">
        <f t="shared" si="35"/>
        <v>12.796666666666667</v>
      </c>
      <c r="M242" s="9">
        <f t="shared" si="31"/>
        <v>13.118499999999999</v>
      </c>
      <c r="N242" s="9">
        <f t="shared" si="32"/>
        <v>15.881500000000001</v>
      </c>
      <c r="O242" s="9">
        <v>72.331000000000003</v>
      </c>
      <c r="P242" s="9">
        <v>73.897000000000006</v>
      </c>
      <c r="Q242" s="9">
        <v>77.224999999999994</v>
      </c>
      <c r="R242" s="9">
        <f t="shared" si="34"/>
        <v>74.484333333333339</v>
      </c>
      <c r="S242" s="9">
        <f t="shared" si="33"/>
        <v>73.114000000000004</v>
      </c>
      <c r="T242" s="9">
        <f t="shared" si="36"/>
        <v>1182.9229398333334</v>
      </c>
    </row>
    <row r="243" spans="1:21" x14ac:dyDescent="0.2">
      <c r="A243" t="s">
        <v>252</v>
      </c>
      <c r="C243">
        <v>34</v>
      </c>
      <c r="D243" t="s">
        <v>238</v>
      </c>
      <c r="E243" s="2">
        <v>45073</v>
      </c>
      <c r="F243" s="2">
        <f t="shared" si="37"/>
        <v>45076</v>
      </c>
      <c r="I243" s="9">
        <v>11.913</v>
      </c>
      <c r="J243" s="9">
        <v>11.69</v>
      </c>
      <c r="K243" s="9">
        <v>10.747</v>
      </c>
      <c r="L243" s="9">
        <f t="shared" si="35"/>
        <v>11.450000000000001</v>
      </c>
      <c r="M243" s="9">
        <f t="shared" si="31"/>
        <v>11.801500000000001</v>
      </c>
      <c r="N243" s="9">
        <f t="shared" si="32"/>
        <v>17.198499999999999</v>
      </c>
      <c r="O243" s="9">
        <v>69.132999999999996</v>
      </c>
      <c r="P243" s="9">
        <v>70.231999999999999</v>
      </c>
      <c r="Q243" s="9">
        <v>75.364999999999995</v>
      </c>
      <c r="R243" s="9">
        <f t="shared" si="34"/>
        <v>71.576666666666668</v>
      </c>
      <c r="S243" s="9">
        <f t="shared" si="33"/>
        <v>69.682500000000005</v>
      </c>
      <c r="T243" s="9">
        <f t="shared" si="36"/>
        <v>1231.0113016666667</v>
      </c>
    </row>
    <row r="244" spans="1:21" x14ac:dyDescent="0.2">
      <c r="A244" t="s">
        <v>253</v>
      </c>
      <c r="C244">
        <v>34</v>
      </c>
      <c r="D244" t="s">
        <v>238</v>
      </c>
      <c r="E244" s="2">
        <v>45073</v>
      </c>
      <c r="F244" s="2">
        <f t="shared" si="37"/>
        <v>45076</v>
      </c>
      <c r="I244" s="9">
        <v>13.351000000000001</v>
      </c>
      <c r="J244" s="9">
        <v>13.071</v>
      </c>
      <c r="K244" s="9">
        <v>12.233000000000001</v>
      </c>
      <c r="L244" s="9">
        <f t="shared" si="35"/>
        <v>12.885</v>
      </c>
      <c r="M244" s="9">
        <f t="shared" si="31"/>
        <v>13.211</v>
      </c>
      <c r="N244" s="9">
        <f t="shared" si="32"/>
        <v>15.789</v>
      </c>
      <c r="O244" s="9">
        <v>65.03</v>
      </c>
      <c r="P244" s="9">
        <v>66.626000000000005</v>
      </c>
      <c r="Q244" s="9">
        <v>73.445999999999998</v>
      </c>
      <c r="R244" s="9">
        <f t="shared" si="34"/>
        <v>68.367333333333335</v>
      </c>
      <c r="S244" s="9">
        <f t="shared" si="33"/>
        <v>65.828000000000003</v>
      </c>
      <c r="T244" s="9">
        <f t="shared" si="36"/>
        <v>1079.451826</v>
      </c>
    </row>
    <row r="245" spans="1:21" x14ac:dyDescent="0.2">
      <c r="A245" t="s">
        <v>254</v>
      </c>
      <c r="C245">
        <v>33</v>
      </c>
      <c r="D245" t="s">
        <v>238</v>
      </c>
      <c r="E245" s="2">
        <v>45073</v>
      </c>
      <c r="F245" s="2">
        <f t="shared" si="37"/>
        <v>45076</v>
      </c>
      <c r="I245" s="9">
        <v>14.061999999999999</v>
      </c>
      <c r="J245" s="9">
        <v>13.904999999999999</v>
      </c>
      <c r="K245" s="9">
        <v>12.624000000000001</v>
      </c>
      <c r="L245" s="9">
        <f t="shared" si="35"/>
        <v>13.530333333333333</v>
      </c>
      <c r="M245" s="9">
        <f t="shared" si="31"/>
        <v>13.983499999999999</v>
      </c>
      <c r="N245" s="9">
        <f t="shared" si="32"/>
        <v>15.016500000000001</v>
      </c>
      <c r="O245" s="9">
        <v>80.781999999999996</v>
      </c>
      <c r="P245" s="9">
        <v>81.962000000000003</v>
      </c>
      <c r="Q245" s="9">
        <v>84.156999999999996</v>
      </c>
      <c r="R245" s="9">
        <f t="shared" si="34"/>
        <v>82.300333333333342</v>
      </c>
      <c r="S245" s="9">
        <f t="shared" si="33"/>
        <v>81.372</v>
      </c>
      <c r="T245" s="9">
        <f t="shared" si="36"/>
        <v>1235.8629555000002</v>
      </c>
    </row>
    <row r="246" spans="1:21" x14ac:dyDescent="0.2">
      <c r="A246" t="s">
        <v>255</v>
      </c>
      <c r="C246">
        <v>25</v>
      </c>
      <c r="D246" t="s">
        <v>238</v>
      </c>
      <c r="E246" s="2">
        <v>45073</v>
      </c>
      <c r="F246" s="2">
        <f t="shared" si="37"/>
        <v>45076</v>
      </c>
      <c r="I246" s="9">
        <v>12.061</v>
      </c>
      <c r="J246" s="9">
        <v>12.018000000000001</v>
      </c>
      <c r="K246" s="9">
        <v>11.167999999999999</v>
      </c>
      <c r="L246" s="9">
        <f t="shared" si="35"/>
        <v>11.749000000000001</v>
      </c>
      <c r="M246" s="9">
        <f t="shared" si="31"/>
        <v>12.0395</v>
      </c>
      <c r="N246" s="9">
        <f t="shared" si="32"/>
        <v>16.9605</v>
      </c>
      <c r="O246" s="9">
        <v>67.331999999999994</v>
      </c>
      <c r="P246" s="9">
        <v>68.733999999999995</v>
      </c>
      <c r="Q246" s="9">
        <v>75.097999999999999</v>
      </c>
      <c r="R246" s="9">
        <f t="shared" si="34"/>
        <v>70.387999999999991</v>
      </c>
      <c r="S246" s="9">
        <f t="shared" si="33"/>
        <v>68.032999999999987</v>
      </c>
      <c r="T246" s="9">
        <f t="shared" si="36"/>
        <v>1193.8156739999997</v>
      </c>
    </row>
    <row r="247" spans="1:21" x14ac:dyDescent="0.2">
      <c r="A247" t="s">
        <v>256</v>
      </c>
      <c r="C247">
        <v>25</v>
      </c>
      <c r="D247" t="s">
        <v>238</v>
      </c>
      <c r="E247" s="2">
        <v>45073</v>
      </c>
      <c r="F247" s="2">
        <f t="shared" si="37"/>
        <v>45076</v>
      </c>
      <c r="G247" s="2">
        <v>45082</v>
      </c>
      <c r="H247">
        <f>G247-E247</f>
        <v>9</v>
      </c>
      <c r="I247" s="9">
        <v>13.632999999999999</v>
      </c>
      <c r="J247" s="9">
        <v>13.398</v>
      </c>
      <c r="K247" s="9">
        <v>12.134</v>
      </c>
      <c r="L247" s="9">
        <f t="shared" si="35"/>
        <v>13.055</v>
      </c>
      <c r="M247" s="9">
        <f t="shared" si="31"/>
        <v>13.515499999999999</v>
      </c>
      <c r="N247" s="9">
        <f t="shared" si="32"/>
        <v>15.484500000000001</v>
      </c>
      <c r="O247" s="9">
        <v>65.456999999999994</v>
      </c>
      <c r="P247" s="9">
        <v>67.113</v>
      </c>
      <c r="Q247" s="9">
        <v>72.456999999999994</v>
      </c>
      <c r="R247" s="9">
        <f t="shared" si="34"/>
        <v>68.342333333333329</v>
      </c>
      <c r="S247" s="9">
        <f t="shared" si="33"/>
        <v>66.284999999999997</v>
      </c>
      <c r="T247" s="9">
        <f t="shared" si="36"/>
        <v>1058.2468604999999</v>
      </c>
      <c r="U247" t="s">
        <v>344</v>
      </c>
    </row>
    <row r="248" spans="1:21" x14ac:dyDescent="0.2">
      <c r="A248" t="s">
        <v>257</v>
      </c>
      <c r="C248">
        <v>25</v>
      </c>
      <c r="D248" t="s">
        <v>238</v>
      </c>
      <c r="E248" s="2">
        <v>45073</v>
      </c>
      <c r="F248" s="2">
        <f t="shared" si="37"/>
        <v>45076</v>
      </c>
      <c r="G248" s="2">
        <v>45080</v>
      </c>
      <c r="H248">
        <f t="shared" ref="H248:H264" si="39">G248-E248</f>
        <v>7</v>
      </c>
      <c r="I248" s="9">
        <v>12.365</v>
      </c>
      <c r="J248" s="9">
        <v>12.194000000000001</v>
      </c>
      <c r="K248" s="9">
        <v>11.169</v>
      </c>
      <c r="L248" s="9">
        <f t="shared" si="35"/>
        <v>11.909333333333334</v>
      </c>
      <c r="M248" s="9">
        <f t="shared" si="31"/>
        <v>12.279500000000001</v>
      </c>
      <c r="N248" s="9">
        <f t="shared" si="32"/>
        <v>16.720500000000001</v>
      </c>
      <c r="O248" s="9">
        <v>73.451999999999998</v>
      </c>
      <c r="P248" s="9">
        <v>75.069000000000003</v>
      </c>
      <c r="Q248" s="9">
        <v>80.231999999999999</v>
      </c>
      <c r="R248" s="9">
        <f t="shared" si="34"/>
        <v>76.251000000000005</v>
      </c>
      <c r="S248" s="9">
        <f t="shared" si="33"/>
        <v>74.260500000000008</v>
      </c>
      <c r="T248" s="9">
        <f t="shared" si="36"/>
        <v>1274.9548455000001</v>
      </c>
      <c r="U248" t="s">
        <v>316</v>
      </c>
    </row>
    <row r="249" spans="1:21" x14ac:dyDescent="0.2">
      <c r="A249" t="s">
        <v>258</v>
      </c>
      <c r="C249">
        <v>25</v>
      </c>
      <c r="D249" t="s">
        <v>238</v>
      </c>
      <c r="E249" s="2">
        <v>45073</v>
      </c>
      <c r="F249" s="2">
        <f t="shared" si="37"/>
        <v>45076</v>
      </c>
      <c r="G249" s="2">
        <v>45081</v>
      </c>
      <c r="H249">
        <f t="shared" si="39"/>
        <v>8</v>
      </c>
      <c r="I249" s="9">
        <v>11.292999999999999</v>
      </c>
      <c r="J249" s="9">
        <v>11.228999999999999</v>
      </c>
      <c r="K249" s="9">
        <v>10.064</v>
      </c>
      <c r="L249" s="9">
        <f t="shared" si="35"/>
        <v>10.862</v>
      </c>
      <c r="M249" s="9">
        <f t="shared" si="31"/>
        <v>11.260999999999999</v>
      </c>
      <c r="N249" s="9">
        <f t="shared" si="32"/>
        <v>17.739000000000001</v>
      </c>
      <c r="O249" s="9">
        <v>74.128</v>
      </c>
      <c r="P249" s="9">
        <v>75.418999999999997</v>
      </c>
      <c r="Q249" s="9">
        <v>79.929000000000002</v>
      </c>
      <c r="R249" s="9">
        <f t="shared" si="34"/>
        <v>76.492000000000004</v>
      </c>
      <c r="S249" s="9">
        <f t="shared" si="33"/>
        <v>74.773499999999999</v>
      </c>
      <c r="T249" s="9">
        <f t="shared" si="36"/>
        <v>1356.8915880000002</v>
      </c>
      <c r="U249" s="5" t="s">
        <v>428</v>
      </c>
    </row>
    <row r="250" spans="1:21" x14ac:dyDescent="0.2">
      <c r="A250" t="s">
        <v>259</v>
      </c>
      <c r="C250">
        <v>24</v>
      </c>
      <c r="D250" t="s">
        <v>238</v>
      </c>
      <c r="E250" s="2">
        <v>45073</v>
      </c>
      <c r="F250" s="2">
        <f t="shared" si="37"/>
        <v>45076</v>
      </c>
      <c r="I250" s="9">
        <v>11.974</v>
      </c>
      <c r="J250" s="9">
        <v>11.898</v>
      </c>
      <c r="K250" s="9">
        <v>11.045999999999999</v>
      </c>
      <c r="L250" s="9">
        <f t="shared" si="35"/>
        <v>11.639333333333333</v>
      </c>
      <c r="M250" s="9">
        <f t="shared" si="31"/>
        <v>11.936</v>
      </c>
      <c r="N250" s="9">
        <f t="shared" si="32"/>
        <v>17.064</v>
      </c>
      <c r="O250" s="9">
        <v>66.704999999999998</v>
      </c>
      <c r="P250" s="9">
        <v>67.959000000000003</v>
      </c>
      <c r="Q250" s="9">
        <v>74.605999999999995</v>
      </c>
      <c r="R250" s="9">
        <f t="shared" si="34"/>
        <v>69.756666666666661</v>
      </c>
      <c r="S250" s="9">
        <f t="shared" si="33"/>
        <v>67.331999999999994</v>
      </c>
      <c r="T250" s="9">
        <f t="shared" si="36"/>
        <v>1190.3277599999999</v>
      </c>
      <c r="U250" t="s">
        <v>429</v>
      </c>
    </row>
    <row r="251" spans="1:21" x14ac:dyDescent="0.2">
      <c r="A251" t="s">
        <v>260</v>
      </c>
      <c r="C251">
        <v>25</v>
      </c>
      <c r="D251" t="s">
        <v>238</v>
      </c>
      <c r="E251" s="2">
        <v>45073</v>
      </c>
      <c r="F251" s="2">
        <f t="shared" si="37"/>
        <v>45076</v>
      </c>
      <c r="I251" s="9">
        <v>11.298999999999999</v>
      </c>
      <c r="J251" s="9">
        <v>11.089</v>
      </c>
      <c r="K251" s="9">
        <v>10.278</v>
      </c>
      <c r="L251" s="9">
        <f t="shared" si="35"/>
        <v>10.888666666666666</v>
      </c>
      <c r="M251" s="9">
        <f t="shared" si="31"/>
        <v>11.193999999999999</v>
      </c>
      <c r="N251" s="9">
        <f t="shared" si="32"/>
        <v>17.806000000000001</v>
      </c>
      <c r="O251" s="9">
        <v>59.787999999999997</v>
      </c>
      <c r="P251" s="9">
        <v>61.063000000000002</v>
      </c>
      <c r="Q251" s="9">
        <v>66.980999999999995</v>
      </c>
      <c r="R251" s="9">
        <f t="shared" si="34"/>
        <v>62.610666666666667</v>
      </c>
      <c r="S251" s="9">
        <f t="shared" si="33"/>
        <v>60.4255</v>
      </c>
      <c r="T251" s="9">
        <f t="shared" si="36"/>
        <v>1114.8455306666667</v>
      </c>
      <c r="U251" t="s">
        <v>429</v>
      </c>
    </row>
    <row r="252" spans="1:21" x14ac:dyDescent="0.2">
      <c r="A252" t="s">
        <v>261</v>
      </c>
      <c r="C252">
        <v>25</v>
      </c>
      <c r="D252" t="s">
        <v>238</v>
      </c>
      <c r="E252" s="2">
        <v>45073</v>
      </c>
      <c r="F252" s="2">
        <f t="shared" si="37"/>
        <v>45076</v>
      </c>
      <c r="G252" s="2">
        <v>45081</v>
      </c>
      <c r="H252">
        <f t="shared" si="39"/>
        <v>8</v>
      </c>
      <c r="I252" s="9">
        <v>10.795999999999999</v>
      </c>
      <c r="J252" s="9">
        <v>10.757999999999999</v>
      </c>
      <c r="K252" s="9">
        <v>9.8309999999999995</v>
      </c>
      <c r="L252" s="9">
        <f t="shared" si="35"/>
        <v>10.461666666666666</v>
      </c>
      <c r="M252" s="9">
        <f t="shared" si="31"/>
        <v>10.776999999999999</v>
      </c>
      <c r="N252" s="9">
        <f t="shared" si="32"/>
        <v>18.222999999999999</v>
      </c>
      <c r="O252" s="9">
        <v>78.03</v>
      </c>
      <c r="P252" s="9">
        <v>79.498000000000005</v>
      </c>
      <c r="Q252" s="9">
        <v>82.938000000000002</v>
      </c>
      <c r="R252" s="9">
        <f t="shared" si="34"/>
        <v>80.155333333333331</v>
      </c>
      <c r="S252" s="9">
        <f t="shared" si="33"/>
        <v>78.76400000000001</v>
      </c>
      <c r="T252" s="9">
        <f t="shared" si="36"/>
        <v>1460.6706393333332</v>
      </c>
    </row>
    <row r="253" spans="1:21" x14ac:dyDescent="0.2">
      <c r="A253" t="s">
        <v>262</v>
      </c>
      <c r="C253">
        <v>25</v>
      </c>
      <c r="D253" t="s">
        <v>238</v>
      </c>
      <c r="E253" s="2">
        <v>45073</v>
      </c>
      <c r="F253" s="2">
        <f t="shared" si="37"/>
        <v>45076</v>
      </c>
      <c r="G253" s="2">
        <v>45080</v>
      </c>
      <c r="H253">
        <f t="shared" si="39"/>
        <v>7</v>
      </c>
      <c r="I253" s="9">
        <v>11.795999999999999</v>
      </c>
      <c r="J253" s="9">
        <v>11.848000000000001</v>
      </c>
      <c r="K253" s="9">
        <v>11.318</v>
      </c>
      <c r="L253" s="9">
        <f t="shared" si="35"/>
        <v>11.653999999999998</v>
      </c>
      <c r="M253" s="9">
        <f t="shared" si="31"/>
        <v>11.821999999999999</v>
      </c>
      <c r="N253" s="9">
        <f t="shared" si="32"/>
        <v>17.178000000000001</v>
      </c>
      <c r="O253" s="9">
        <v>67.167000000000002</v>
      </c>
      <c r="P253" s="9">
        <v>68.116</v>
      </c>
      <c r="Q253" s="9">
        <v>74.307000000000002</v>
      </c>
      <c r="R253" s="9">
        <f t="shared" si="34"/>
        <v>69.863333333333344</v>
      </c>
      <c r="S253" s="9">
        <f t="shared" si="33"/>
        <v>67.641500000000008</v>
      </c>
      <c r="T253" s="9">
        <f t="shared" si="36"/>
        <v>1200.1123400000001</v>
      </c>
      <c r="U253" t="s">
        <v>428</v>
      </c>
    </row>
    <row r="254" spans="1:21" x14ac:dyDescent="0.2">
      <c r="A254" t="s">
        <v>263</v>
      </c>
      <c r="C254">
        <v>34</v>
      </c>
      <c r="D254" t="s">
        <v>238</v>
      </c>
      <c r="E254" s="2">
        <v>45073</v>
      </c>
      <c r="F254" s="2">
        <f t="shared" si="37"/>
        <v>45076</v>
      </c>
      <c r="G254" s="2">
        <v>45080</v>
      </c>
      <c r="H254">
        <f t="shared" si="39"/>
        <v>7</v>
      </c>
      <c r="I254" s="9">
        <v>11.451000000000001</v>
      </c>
      <c r="J254" s="9">
        <v>11.331</v>
      </c>
      <c r="K254" s="9">
        <v>10.331</v>
      </c>
      <c r="L254" s="9">
        <f t="shared" si="35"/>
        <v>11.037666666666667</v>
      </c>
      <c r="M254" s="9">
        <f t="shared" si="31"/>
        <v>11.391</v>
      </c>
      <c r="N254" s="9">
        <f t="shared" si="32"/>
        <v>17.609000000000002</v>
      </c>
      <c r="O254" s="9">
        <v>66.847999999999999</v>
      </c>
      <c r="P254" s="9">
        <v>68.168000000000006</v>
      </c>
      <c r="Q254" s="9">
        <v>71.591999999999999</v>
      </c>
      <c r="R254" s="9">
        <f t="shared" si="34"/>
        <v>68.86933333333333</v>
      </c>
      <c r="S254" s="9">
        <f t="shared" si="33"/>
        <v>67.50800000000001</v>
      </c>
      <c r="T254" s="9">
        <f t="shared" si="36"/>
        <v>1212.7200906666667</v>
      </c>
      <c r="U254" t="s">
        <v>316</v>
      </c>
    </row>
    <row r="255" spans="1:21" x14ac:dyDescent="0.2">
      <c r="A255" t="s">
        <v>264</v>
      </c>
      <c r="C255">
        <v>34</v>
      </c>
      <c r="D255" t="s">
        <v>238</v>
      </c>
      <c r="E255" s="2">
        <v>45073</v>
      </c>
      <c r="F255" s="2">
        <f t="shared" si="37"/>
        <v>45076</v>
      </c>
      <c r="G255" s="2">
        <v>45081</v>
      </c>
      <c r="H255">
        <f t="shared" si="39"/>
        <v>8</v>
      </c>
      <c r="I255" s="9">
        <v>10.352</v>
      </c>
      <c r="J255" s="9">
        <v>10.224</v>
      </c>
      <c r="K255" s="9">
        <v>9.23</v>
      </c>
      <c r="L255" s="9">
        <f t="shared" si="35"/>
        <v>9.9353333333333342</v>
      </c>
      <c r="M255" s="9">
        <f t="shared" si="31"/>
        <v>10.288</v>
      </c>
      <c r="N255" s="9">
        <f t="shared" si="32"/>
        <v>18.712</v>
      </c>
      <c r="O255" s="9">
        <v>68.504000000000005</v>
      </c>
      <c r="P255" s="9">
        <v>70.216999999999999</v>
      </c>
      <c r="Q255" s="9">
        <v>74.664000000000001</v>
      </c>
      <c r="R255" s="9">
        <f t="shared" si="34"/>
        <v>71.12833333333333</v>
      </c>
      <c r="S255" s="9">
        <f t="shared" si="33"/>
        <v>69.360500000000002</v>
      </c>
      <c r="T255" s="9">
        <f t="shared" si="36"/>
        <v>1330.9533733333333</v>
      </c>
      <c r="U255" t="s">
        <v>429</v>
      </c>
    </row>
    <row r="256" spans="1:21" x14ac:dyDescent="0.2">
      <c r="A256" t="s">
        <v>265</v>
      </c>
      <c r="C256">
        <v>34</v>
      </c>
      <c r="D256" t="s">
        <v>238</v>
      </c>
      <c r="E256" s="2">
        <v>45073</v>
      </c>
      <c r="F256" s="2">
        <f t="shared" si="37"/>
        <v>45076</v>
      </c>
      <c r="G256" s="2">
        <v>45080</v>
      </c>
      <c r="H256">
        <f t="shared" si="39"/>
        <v>7</v>
      </c>
      <c r="I256" s="9">
        <v>11.914</v>
      </c>
      <c r="J256" s="9">
        <v>11.749000000000001</v>
      </c>
      <c r="K256" s="9">
        <v>10.742000000000001</v>
      </c>
      <c r="L256" s="9">
        <f t="shared" si="35"/>
        <v>11.468333333333334</v>
      </c>
      <c r="M256" s="9">
        <f t="shared" si="31"/>
        <v>11.8315</v>
      </c>
      <c r="N256" s="9">
        <f t="shared" si="32"/>
        <v>17.168500000000002</v>
      </c>
      <c r="O256" s="9">
        <v>61.662999999999997</v>
      </c>
      <c r="P256" s="9">
        <v>62.997999999999998</v>
      </c>
      <c r="Q256" s="9">
        <v>66.608999999999995</v>
      </c>
      <c r="R256" s="9">
        <f t="shared" si="34"/>
        <v>63.756666666666661</v>
      </c>
      <c r="S256" s="9">
        <f t="shared" si="33"/>
        <v>62.330500000000001</v>
      </c>
      <c r="T256" s="9">
        <f t="shared" si="36"/>
        <v>1094.6063316666666</v>
      </c>
    </row>
    <row r="257" spans="1:21" x14ac:dyDescent="0.2">
      <c r="A257" t="s">
        <v>266</v>
      </c>
      <c r="C257">
        <v>34</v>
      </c>
      <c r="D257" t="s">
        <v>238</v>
      </c>
      <c r="E257" s="2">
        <v>45073</v>
      </c>
      <c r="F257" s="2">
        <f t="shared" si="37"/>
        <v>45076</v>
      </c>
      <c r="G257" s="2">
        <v>45080</v>
      </c>
      <c r="H257">
        <f t="shared" si="39"/>
        <v>7</v>
      </c>
      <c r="I257" s="9">
        <v>11.471</v>
      </c>
      <c r="J257" s="9">
        <v>11.452999999999999</v>
      </c>
      <c r="K257" s="9">
        <v>10.662000000000001</v>
      </c>
      <c r="L257" s="9">
        <f t="shared" si="35"/>
        <v>11.195333333333332</v>
      </c>
      <c r="M257" s="9">
        <f t="shared" si="31"/>
        <v>11.462</v>
      </c>
      <c r="N257" s="9">
        <f t="shared" si="32"/>
        <v>17.538</v>
      </c>
      <c r="O257" s="9">
        <v>69.001000000000005</v>
      </c>
      <c r="P257" s="9">
        <v>69.977999999999994</v>
      </c>
      <c r="Q257" s="9">
        <v>74.522999999999996</v>
      </c>
      <c r="R257" s="9">
        <f t="shared" si="34"/>
        <v>71.167333333333332</v>
      </c>
      <c r="S257" s="9">
        <f t="shared" si="33"/>
        <v>69.489499999999992</v>
      </c>
      <c r="T257" s="9">
        <f t="shared" si="36"/>
        <v>1248.1326919999999</v>
      </c>
    </row>
    <row r="258" spans="1:21" x14ac:dyDescent="0.2">
      <c r="A258" t="s">
        <v>267</v>
      </c>
      <c r="C258">
        <v>25</v>
      </c>
      <c r="D258" t="s">
        <v>238</v>
      </c>
      <c r="E258" s="2">
        <v>45073</v>
      </c>
      <c r="F258" s="2">
        <f t="shared" si="37"/>
        <v>45076</v>
      </c>
      <c r="G258" s="2">
        <v>45081</v>
      </c>
      <c r="H258">
        <f t="shared" si="39"/>
        <v>8</v>
      </c>
      <c r="I258" s="9">
        <v>13.058</v>
      </c>
      <c r="J258" s="9">
        <v>12.875</v>
      </c>
      <c r="K258" s="9">
        <v>11.81</v>
      </c>
      <c r="L258" s="9">
        <f t="shared" si="35"/>
        <v>12.581000000000001</v>
      </c>
      <c r="M258" s="9">
        <f t="shared" si="31"/>
        <v>12.9665</v>
      </c>
      <c r="N258" s="9">
        <f t="shared" si="32"/>
        <v>16.0335</v>
      </c>
      <c r="O258" s="9">
        <v>76.233000000000004</v>
      </c>
      <c r="P258" s="9">
        <v>78.204999999999998</v>
      </c>
      <c r="Q258" s="9">
        <v>83.209000000000003</v>
      </c>
      <c r="R258" s="9">
        <f t="shared" si="34"/>
        <v>79.215666666666664</v>
      </c>
      <c r="S258" s="9">
        <f t="shared" si="33"/>
        <v>77.218999999999994</v>
      </c>
      <c r="T258" s="9">
        <f t="shared" si="36"/>
        <v>1270.1043915</v>
      </c>
      <c r="U258" s="5" t="s">
        <v>316</v>
      </c>
    </row>
    <row r="259" spans="1:21" x14ac:dyDescent="0.2">
      <c r="A259" t="s">
        <v>268</v>
      </c>
      <c r="C259">
        <v>27</v>
      </c>
      <c r="D259" t="s">
        <v>238</v>
      </c>
      <c r="E259" s="2">
        <v>45073</v>
      </c>
      <c r="F259" s="2">
        <f t="shared" si="37"/>
        <v>45076</v>
      </c>
      <c r="G259" s="2">
        <v>45082</v>
      </c>
      <c r="H259">
        <f t="shared" si="39"/>
        <v>9</v>
      </c>
      <c r="I259" s="9">
        <v>12.499000000000001</v>
      </c>
      <c r="J259" s="9">
        <v>12.244999999999999</v>
      </c>
      <c r="K259" s="9">
        <v>11.023</v>
      </c>
      <c r="L259" s="9">
        <f t="shared" si="35"/>
        <v>11.922333333333333</v>
      </c>
      <c r="M259" s="9">
        <f t="shared" ref="M259:M305" si="40">AVERAGE(I259:J259)</f>
        <v>12.372</v>
      </c>
      <c r="N259" s="9">
        <f t="shared" ref="N259:N305" si="41">29-M259</f>
        <v>16.628</v>
      </c>
      <c r="O259" s="9">
        <v>73.537000000000006</v>
      </c>
      <c r="P259" s="9">
        <v>75.260000000000005</v>
      </c>
      <c r="Q259" s="9">
        <v>79.988</v>
      </c>
      <c r="R259" s="9">
        <f t="shared" si="34"/>
        <v>76.26166666666667</v>
      </c>
      <c r="S259" s="9">
        <f t="shared" ref="S259:S305" si="42">AVERAGE(O259:P259)</f>
        <v>74.398500000000013</v>
      </c>
      <c r="T259" s="9">
        <f t="shared" si="36"/>
        <v>1268.0789933333333</v>
      </c>
      <c r="U259" s="5" t="s">
        <v>316</v>
      </c>
    </row>
    <row r="260" spans="1:21" x14ac:dyDescent="0.2">
      <c r="A260" t="s">
        <v>269</v>
      </c>
      <c r="C260">
        <v>34</v>
      </c>
      <c r="D260" t="s">
        <v>238</v>
      </c>
      <c r="E260" s="2">
        <v>45073</v>
      </c>
      <c r="F260" s="2">
        <f t="shared" si="37"/>
        <v>45076</v>
      </c>
      <c r="G260" s="2">
        <v>45080</v>
      </c>
      <c r="H260">
        <f t="shared" si="39"/>
        <v>7</v>
      </c>
      <c r="I260" s="9">
        <v>13.612</v>
      </c>
      <c r="J260" s="9">
        <v>13.54</v>
      </c>
      <c r="K260" s="9">
        <v>12.637</v>
      </c>
      <c r="L260" s="9">
        <f t="shared" si="35"/>
        <v>13.263</v>
      </c>
      <c r="M260" s="9">
        <f t="shared" si="40"/>
        <v>13.576000000000001</v>
      </c>
      <c r="N260" s="9">
        <f t="shared" si="41"/>
        <v>15.423999999999999</v>
      </c>
      <c r="O260" s="9">
        <v>68.263000000000005</v>
      </c>
      <c r="P260" s="9">
        <v>69.415000000000006</v>
      </c>
      <c r="Q260" s="9">
        <v>74.367999999999995</v>
      </c>
      <c r="R260" s="9">
        <f t="shared" ref="R260:R305" si="43">AVERAGE(O260:Q260)</f>
        <v>70.682000000000002</v>
      </c>
      <c r="S260" s="9">
        <f t="shared" si="42"/>
        <v>68.838999999999999</v>
      </c>
      <c r="T260" s="9">
        <f t="shared" si="36"/>
        <v>1090.1991680000001</v>
      </c>
      <c r="U260" t="s">
        <v>316</v>
      </c>
    </row>
    <row r="261" spans="1:21" x14ac:dyDescent="0.2">
      <c r="A261" t="s">
        <v>270</v>
      </c>
      <c r="C261">
        <v>34</v>
      </c>
      <c r="D261" t="s">
        <v>238</v>
      </c>
      <c r="E261" s="2">
        <v>45073</v>
      </c>
      <c r="F261" s="2">
        <f t="shared" si="37"/>
        <v>45076</v>
      </c>
      <c r="G261" s="2">
        <v>45081</v>
      </c>
      <c r="H261">
        <f t="shared" si="39"/>
        <v>8</v>
      </c>
      <c r="I261" s="9">
        <v>13.397</v>
      </c>
      <c r="J261" s="9">
        <v>13.228999999999999</v>
      </c>
      <c r="K261" s="9">
        <v>12.018000000000001</v>
      </c>
      <c r="L261" s="9">
        <f t="shared" si="35"/>
        <v>12.881333333333332</v>
      </c>
      <c r="M261" s="9">
        <f t="shared" si="40"/>
        <v>13.312999999999999</v>
      </c>
      <c r="N261" s="9">
        <f t="shared" si="41"/>
        <v>15.687000000000001</v>
      </c>
      <c r="O261" s="9">
        <v>65.799000000000007</v>
      </c>
      <c r="P261" s="9">
        <v>67.022999999999996</v>
      </c>
      <c r="Q261" s="9">
        <v>70.195999999999998</v>
      </c>
      <c r="R261" s="9">
        <f t="shared" si="43"/>
        <v>67.672666666666672</v>
      </c>
      <c r="S261" s="9">
        <f t="shared" si="42"/>
        <v>66.411000000000001</v>
      </c>
      <c r="T261" s="9">
        <f t="shared" si="36"/>
        <v>1061.5811220000001</v>
      </c>
      <c r="U261" s="5" t="s">
        <v>428</v>
      </c>
    </row>
    <row r="262" spans="1:21" x14ac:dyDescent="0.2">
      <c r="A262" t="s">
        <v>271</v>
      </c>
      <c r="C262">
        <v>34</v>
      </c>
      <c r="D262" t="s">
        <v>238</v>
      </c>
      <c r="E262" s="2">
        <v>45073</v>
      </c>
      <c r="F262" s="2">
        <f t="shared" si="37"/>
        <v>45076</v>
      </c>
      <c r="I262" s="9">
        <v>10.266999999999999</v>
      </c>
      <c r="J262" s="9">
        <v>10.148999999999999</v>
      </c>
      <c r="K262" s="9">
        <v>9.2249999999999996</v>
      </c>
      <c r="L262" s="9">
        <f t="shared" ref="L262:L305" si="44">AVERAGE(I262:K262)</f>
        <v>9.8803333333333327</v>
      </c>
      <c r="M262" s="9">
        <f t="shared" si="40"/>
        <v>10.207999999999998</v>
      </c>
      <c r="N262" s="9">
        <f t="shared" si="41"/>
        <v>18.792000000000002</v>
      </c>
      <c r="O262" s="9">
        <v>74.989000000000004</v>
      </c>
      <c r="P262" s="9">
        <v>76.343000000000004</v>
      </c>
      <c r="Q262" s="9">
        <v>79.962999999999994</v>
      </c>
      <c r="R262" s="9">
        <f t="shared" si="43"/>
        <v>77.098333333333329</v>
      </c>
      <c r="S262" s="9">
        <f t="shared" si="42"/>
        <v>75.665999999999997</v>
      </c>
      <c r="T262" s="9">
        <f t="shared" ref="T262:T305" si="45">N262*R262</f>
        <v>1448.83188</v>
      </c>
    </row>
    <row r="263" spans="1:21" x14ac:dyDescent="0.2">
      <c r="A263" t="s">
        <v>272</v>
      </c>
      <c r="C263">
        <v>34</v>
      </c>
      <c r="D263" t="s">
        <v>238</v>
      </c>
      <c r="E263" s="2">
        <v>45073</v>
      </c>
      <c r="F263" s="2">
        <f t="shared" si="37"/>
        <v>45076</v>
      </c>
      <c r="I263" s="9">
        <v>10.894</v>
      </c>
      <c r="J263" s="9">
        <v>10.808999999999999</v>
      </c>
      <c r="K263" s="9">
        <v>9.86</v>
      </c>
      <c r="L263" s="9">
        <f t="shared" si="44"/>
        <v>10.520999999999999</v>
      </c>
      <c r="M263" s="9">
        <f t="shared" si="40"/>
        <v>10.8515</v>
      </c>
      <c r="N263" s="9">
        <f t="shared" si="41"/>
        <v>18.148499999999999</v>
      </c>
      <c r="O263" s="9">
        <v>70.254000000000005</v>
      </c>
      <c r="P263" s="9">
        <v>71.623000000000005</v>
      </c>
      <c r="Q263" s="9">
        <v>75.42</v>
      </c>
      <c r="R263" s="9">
        <f t="shared" si="43"/>
        <v>72.432333333333347</v>
      </c>
      <c r="S263" s="9">
        <f t="shared" si="42"/>
        <v>70.938500000000005</v>
      </c>
      <c r="T263" s="9">
        <f t="shared" si="45"/>
        <v>1314.5382015000002</v>
      </c>
    </row>
    <row r="264" spans="1:21" x14ac:dyDescent="0.2">
      <c r="A264" t="s">
        <v>273</v>
      </c>
      <c r="C264">
        <v>34</v>
      </c>
      <c r="D264" t="s">
        <v>238</v>
      </c>
      <c r="E264" s="2">
        <v>45073</v>
      </c>
      <c r="F264" s="2">
        <f t="shared" si="37"/>
        <v>45076</v>
      </c>
      <c r="G264" s="2">
        <v>45081</v>
      </c>
      <c r="H264">
        <f t="shared" si="39"/>
        <v>8</v>
      </c>
      <c r="I264" s="9">
        <v>11.548</v>
      </c>
      <c r="J264" s="9">
        <v>11.394</v>
      </c>
      <c r="K264" s="9">
        <v>10.275</v>
      </c>
      <c r="L264" s="9">
        <f t="shared" si="44"/>
        <v>11.072333333333333</v>
      </c>
      <c r="M264" s="9">
        <f t="shared" si="40"/>
        <v>11.471</v>
      </c>
      <c r="N264" s="9">
        <f t="shared" si="41"/>
        <v>17.529</v>
      </c>
      <c r="O264" s="9">
        <v>81.066000000000003</v>
      </c>
      <c r="P264" s="9">
        <v>82.316999999999993</v>
      </c>
      <c r="Q264" s="9">
        <v>85.593999999999994</v>
      </c>
      <c r="R264" s="9">
        <f t="shared" si="43"/>
        <v>82.99233333333332</v>
      </c>
      <c r="S264" s="9">
        <f t="shared" si="42"/>
        <v>81.691499999999991</v>
      </c>
      <c r="T264" s="9">
        <f t="shared" si="45"/>
        <v>1454.7726109999999</v>
      </c>
      <c r="U264" s="5" t="s">
        <v>316</v>
      </c>
    </row>
    <row r="265" spans="1:21" x14ac:dyDescent="0.2">
      <c r="A265" t="s">
        <v>274</v>
      </c>
      <c r="C265">
        <v>24</v>
      </c>
      <c r="D265" t="s">
        <v>238</v>
      </c>
      <c r="E265" s="2">
        <v>45074</v>
      </c>
      <c r="F265" s="2">
        <f t="shared" si="37"/>
        <v>45077</v>
      </c>
      <c r="I265" s="9">
        <v>14.449</v>
      </c>
      <c r="J265" s="9">
        <v>14.331</v>
      </c>
      <c r="K265" s="9">
        <v>13.371</v>
      </c>
      <c r="L265" s="9">
        <f t="shared" si="44"/>
        <v>14.050333333333334</v>
      </c>
      <c r="M265" s="9">
        <f t="shared" si="40"/>
        <v>14.39</v>
      </c>
      <c r="N265" s="9">
        <f t="shared" si="41"/>
        <v>14.61</v>
      </c>
      <c r="O265" s="9">
        <v>63.872999999999998</v>
      </c>
      <c r="P265" s="9">
        <v>64.840999999999994</v>
      </c>
      <c r="Q265" s="9">
        <v>70.150999999999996</v>
      </c>
      <c r="R265" s="9">
        <f t="shared" si="43"/>
        <v>66.288333333333341</v>
      </c>
      <c r="S265" s="9">
        <f t="shared" si="42"/>
        <v>64.356999999999999</v>
      </c>
      <c r="T265" s="9">
        <f t="shared" si="45"/>
        <v>968.47255000000007</v>
      </c>
      <c r="U265" t="s">
        <v>437</v>
      </c>
    </row>
    <row r="266" spans="1:21" x14ac:dyDescent="0.2">
      <c r="A266" t="s">
        <v>275</v>
      </c>
      <c r="C266">
        <v>37</v>
      </c>
      <c r="D266" t="s">
        <v>238</v>
      </c>
      <c r="E266" s="2">
        <v>45074</v>
      </c>
      <c r="F266" s="2">
        <f t="shared" si="37"/>
        <v>45077</v>
      </c>
      <c r="I266" s="9">
        <v>15.398999999999999</v>
      </c>
      <c r="J266" s="9">
        <v>15.077</v>
      </c>
      <c r="K266" s="9">
        <v>13.842000000000001</v>
      </c>
      <c r="L266" s="9">
        <f t="shared" si="44"/>
        <v>14.772666666666666</v>
      </c>
      <c r="M266" s="9">
        <f t="shared" si="40"/>
        <v>15.238</v>
      </c>
      <c r="N266" s="9">
        <f t="shared" si="41"/>
        <v>13.762</v>
      </c>
      <c r="O266" s="9">
        <v>68.807000000000002</v>
      </c>
      <c r="P266" s="9">
        <v>70.512</v>
      </c>
      <c r="Q266" s="9">
        <v>75.131</v>
      </c>
      <c r="R266" s="9">
        <f t="shared" si="43"/>
        <v>71.483333333333334</v>
      </c>
      <c r="S266" s="9">
        <f t="shared" si="42"/>
        <v>69.659500000000008</v>
      </c>
      <c r="T266" s="9">
        <f t="shared" si="45"/>
        <v>983.75363333333337</v>
      </c>
    </row>
    <row r="267" spans="1:21" x14ac:dyDescent="0.2">
      <c r="A267" t="s">
        <v>276</v>
      </c>
      <c r="C267">
        <v>34</v>
      </c>
      <c r="D267" t="s">
        <v>238</v>
      </c>
      <c r="E267" s="2">
        <v>45074</v>
      </c>
      <c r="F267" s="2">
        <f t="shared" si="37"/>
        <v>45077</v>
      </c>
      <c r="I267" s="9">
        <v>12.837999999999999</v>
      </c>
      <c r="J267" s="9">
        <v>12.692</v>
      </c>
      <c r="K267" s="9">
        <v>11.957000000000001</v>
      </c>
      <c r="L267" s="9">
        <f t="shared" si="44"/>
        <v>12.495666666666667</v>
      </c>
      <c r="M267" s="9">
        <f t="shared" si="40"/>
        <v>12.765000000000001</v>
      </c>
      <c r="N267" s="9">
        <f t="shared" si="41"/>
        <v>16.234999999999999</v>
      </c>
      <c r="O267" s="9">
        <v>63.625999999999998</v>
      </c>
      <c r="P267" s="9">
        <v>65.061999999999998</v>
      </c>
      <c r="Q267" s="9">
        <v>71.543999999999997</v>
      </c>
      <c r="R267" s="9">
        <f t="shared" si="43"/>
        <v>66.743999999999986</v>
      </c>
      <c r="S267" s="9">
        <f t="shared" si="42"/>
        <v>64.343999999999994</v>
      </c>
      <c r="T267" s="9">
        <f t="shared" si="45"/>
        <v>1083.5888399999997</v>
      </c>
    </row>
    <row r="268" spans="1:21" x14ac:dyDescent="0.2">
      <c r="A268" t="s">
        <v>277</v>
      </c>
      <c r="C268">
        <v>25</v>
      </c>
      <c r="D268" t="s">
        <v>238</v>
      </c>
      <c r="E268" s="2">
        <v>45074</v>
      </c>
      <c r="F268" s="2">
        <f t="shared" si="37"/>
        <v>45077</v>
      </c>
      <c r="I268" s="9">
        <v>14.377000000000001</v>
      </c>
      <c r="J268" s="9">
        <v>14.335000000000001</v>
      </c>
      <c r="K268" s="9">
        <v>13.92</v>
      </c>
      <c r="L268" s="9">
        <f t="shared" si="44"/>
        <v>14.210666666666668</v>
      </c>
      <c r="M268" s="9">
        <f t="shared" si="40"/>
        <v>14.356000000000002</v>
      </c>
      <c r="N268" s="9">
        <f t="shared" si="41"/>
        <v>14.643999999999998</v>
      </c>
      <c r="O268" s="9">
        <v>50.064</v>
      </c>
      <c r="P268" s="9">
        <v>51.332000000000001</v>
      </c>
      <c r="Q268" s="9">
        <v>60.087000000000003</v>
      </c>
      <c r="R268" s="9">
        <f t="shared" si="43"/>
        <v>53.827666666666666</v>
      </c>
      <c r="S268" s="9">
        <f t="shared" si="42"/>
        <v>50.698</v>
      </c>
      <c r="T268" s="9">
        <f t="shared" si="45"/>
        <v>788.25235066666653</v>
      </c>
    </row>
    <row r="269" spans="1:21" x14ac:dyDescent="0.2">
      <c r="A269" t="s">
        <v>278</v>
      </c>
      <c r="C269">
        <v>25</v>
      </c>
      <c r="D269" t="s">
        <v>238</v>
      </c>
      <c r="E269" s="2">
        <v>45074</v>
      </c>
      <c r="F269" s="2">
        <f t="shared" si="37"/>
        <v>45077</v>
      </c>
      <c r="I269" s="9">
        <v>14.191000000000001</v>
      </c>
      <c r="J269" s="9">
        <v>14.032</v>
      </c>
      <c r="K269" s="9">
        <v>12.856</v>
      </c>
      <c r="L269" s="9">
        <f t="shared" si="44"/>
        <v>13.693</v>
      </c>
      <c r="M269" s="9">
        <f t="shared" si="40"/>
        <v>14.111499999999999</v>
      </c>
      <c r="N269" s="9">
        <f t="shared" si="41"/>
        <v>14.888500000000001</v>
      </c>
      <c r="O269" s="9">
        <v>73.748999999999995</v>
      </c>
      <c r="P269" s="9">
        <v>75.356999999999999</v>
      </c>
      <c r="Q269" s="9">
        <v>79.867999999999995</v>
      </c>
      <c r="R269" s="9">
        <f t="shared" si="43"/>
        <v>76.324666666666658</v>
      </c>
      <c r="S269" s="9">
        <f t="shared" si="42"/>
        <v>74.552999999999997</v>
      </c>
      <c r="T269" s="9">
        <f t="shared" si="45"/>
        <v>1136.3597996666665</v>
      </c>
      <c r="U269" t="s">
        <v>430</v>
      </c>
    </row>
    <row r="270" spans="1:21" x14ac:dyDescent="0.2">
      <c r="A270" t="s">
        <v>279</v>
      </c>
      <c r="C270">
        <v>25</v>
      </c>
      <c r="D270" t="s">
        <v>238</v>
      </c>
      <c r="E270" s="2">
        <v>45074</v>
      </c>
      <c r="F270" s="2">
        <f t="shared" ref="F270:F305" si="46">E270+3</f>
        <v>45077</v>
      </c>
      <c r="I270" s="9">
        <v>11.997</v>
      </c>
      <c r="J270" s="9">
        <v>11.82</v>
      </c>
      <c r="K270" s="9">
        <v>10.746</v>
      </c>
      <c r="L270" s="9">
        <f t="shared" si="44"/>
        <v>11.521000000000001</v>
      </c>
      <c r="M270" s="9">
        <f t="shared" si="40"/>
        <v>11.9085</v>
      </c>
      <c r="N270" s="9">
        <f t="shared" si="41"/>
        <v>17.0915</v>
      </c>
      <c r="O270" s="9">
        <v>64.332999999999998</v>
      </c>
      <c r="P270" s="9">
        <v>65.838999999999999</v>
      </c>
      <c r="Q270" s="9">
        <v>70.733000000000004</v>
      </c>
      <c r="R270" s="9">
        <f t="shared" si="43"/>
        <v>66.968333333333334</v>
      </c>
      <c r="S270" s="9">
        <f t="shared" si="42"/>
        <v>65.085999999999999</v>
      </c>
      <c r="T270" s="9">
        <f t="shared" si="45"/>
        <v>1144.5892691666666</v>
      </c>
      <c r="U270" t="s">
        <v>429</v>
      </c>
    </row>
    <row r="271" spans="1:21" x14ac:dyDescent="0.2">
      <c r="A271" t="s">
        <v>280</v>
      </c>
      <c r="C271">
        <v>25</v>
      </c>
      <c r="D271" t="s">
        <v>238</v>
      </c>
      <c r="E271" s="2">
        <v>45074</v>
      </c>
      <c r="F271" s="2">
        <f t="shared" si="46"/>
        <v>45077</v>
      </c>
      <c r="I271" s="9">
        <v>10.798</v>
      </c>
      <c r="J271" s="9">
        <v>10.659000000000001</v>
      </c>
      <c r="K271" s="9">
        <v>9.625</v>
      </c>
      <c r="L271" s="9">
        <f t="shared" si="44"/>
        <v>10.360666666666667</v>
      </c>
      <c r="M271" s="9">
        <f t="shared" si="40"/>
        <v>10.7285</v>
      </c>
      <c r="N271" s="9">
        <f t="shared" si="41"/>
        <v>18.2715</v>
      </c>
      <c r="O271" s="9">
        <v>76.828000000000003</v>
      </c>
      <c r="P271" s="9">
        <v>78.47</v>
      </c>
      <c r="Q271" s="9">
        <v>82.016999999999996</v>
      </c>
      <c r="R271" s="9">
        <f t="shared" si="43"/>
        <v>79.105000000000004</v>
      </c>
      <c r="S271" s="9">
        <f t="shared" si="42"/>
        <v>77.649000000000001</v>
      </c>
      <c r="T271" s="9">
        <f t="shared" si="45"/>
        <v>1445.3670075</v>
      </c>
    </row>
    <row r="272" spans="1:21" x14ac:dyDescent="0.2">
      <c r="A272" t="s">
        <v>281</v>
      </c>
      <c r="C272">
        <v>34</v>
      </c>
      <c r="D272" t="s">
        <v>238</v>
      </c>
      <c r="E272" s="2">
        <v>45074</v>
      </c>
      <c r="F272" s="2">
        <f t="shared" si="46"/>
        <v>45077</v>
      </c>
      <c r="I272" s="9">
        <v>10.044</v>
      </c>
      <c r="J272" s="9">
        <v>9.8379999999999992</v>
      </c>
      <c r="K272" s="9">
        <v>8.5489999999999995</v>
      </c>
      <c r="L272" s="9">
        <f t="shared" si="44"/>
        <v>9.4769999999999985</v>
      </c>
      <c r="M272" s="9">
        <f t="shared" si="40"/>
        <v>9.9409999999999989</v>
      </c>
      <c r="N272" s="9">
        <f t="shared" si="41"/>
        <v>19.059000000000001</v>
      </c>
      <c r="O272" s="9">
        <v>81.44</v>
      </c>
      <c r="P272" s="9">
        <v>82.652000000000001</v>
      </c>
      <c r="Q272" s="9">
        <v>85.509</v>
      </c>
      <c r="R272" s="9">
        <f t="shared" si="43"/>
        <v>83.200333333333333</v>
      </c>
      <c r="S272" s="9">
        <f t="shared" si="42"/>
        <v>82.045999999999992</v>
      </c>
      <c r="T272" s="9">
        <f t="shared" si="45"/>
        <v>1585.7151530000001</v>
      </c>
    </row>
    <row r="273" spans="1:21" x14ac:dyDescent="0.2">
      <c r="A273" t="s">
        <v>282</v>
      </c>
      <c r="C273">
        <v>37</v>
      </c>
      <c r="D273" t="s">
        <v>238</v>
      </c>
      <c r="E273" s="2">
        <v>45074</v>
      </c>
      <c r="F273" s="2">
        <f t="shared" si="46"/>
        <v>45077</v>
      </c>
      <c r="I273" s="9">
        <v>12.818</v>
      </c>
      <c r="J273" s="9">
        <v>12.657</v>
      </c>
      <c r="K273" s="9">
        <v>11.566000000000001</v>
      </c>
      <c r="L273" s="9">
        <f t="shared" si="44"/>
        <v>12.347000000000001</v>
      </c>
      <c r="M273" s="9">
        <f t="shared" si="40"/>
        <v>12.737500000000001</v>
      </c>
      <c r="N273" s="9">
        <f t="shared" si="41"/>
        <v>16.262499999999999</v>
      </c>
      <c r="O273" s="9">
        <v>73.325999999999993</v>
      </c>
      <c r="P273" s="9">
        <v>74.531999999999996</v>
      </c>
      <c r="Q273" s="9">
        <v>77.313000000000002</v>
      </c>
      <c r="R273" s="9">
        <f t="shared" si="43"/>
        <v>75.057000000000002</v>
      </c>
      <c r="S273" s="9">
        <f t="shared" si="42"/>
        <v>73.929000000000002</v>
      </c>
      <c r="T273" s="9">
        <f t="shared" si="45"/>
        <v>1220.6144624999999</v>
      </c>
    </row>
    <row r="274" spans="1:21" x14ac:dyDescent="0.2">
      <c r="A274" t="s">
        <v>283</v>
      </c>
      <c r="C274">
        <v>27</v>
      </c>
      <c r="D274" t="s">
        <v>238</v>
      </c>
      <c r="E274" s="2">
        <v>45074</v>
      </c>
      <c r="F274" s="2">
        <f t="shared" si="46"/>
        <v>45077</v>
      </c>
      <c r="G274" s="2">
        <v>45082</v>
      </c>
      <c r="H274">
        <f>G274-E274</f>
        <v>8</v>
      </c>
      <c r="I274" s="9">
        <v>13.715</v>
      </c>
      <c r="J274" s="9">
        <v>13.348000000000001</v>
      </c>
      <c r="K274" s="9">
        <v>11.904</v>
      </c>
      <c r="L274" s="9">
        <f t="shared" si="44"/>
        <v>12.988999999999999</v>
      </c>
      <c r="M274" s="9">
        <f t="shared" si="40"/>
        <v>13.531500000000001</v>
      </c>
      <c r="N274" s="9">
        <f t="shared" si="41"/>
        <v>15.468499999999999</v>
      </c>
      <c r="O274" s="9">
        <v>80.007999999999996</v>
      </c>
      <c r="P274" s="9">
        <v>81.769000000000005</v>
      </c>
      <c r="Q274" s="9">
        <v>85.278000000000006</v>
      </c>
      <c r="R274" s="9">
        <f t="shared" si="43"/>
        <v>82.351666666666674</v>
      </c>
      <c r="S274" s="9">
        <f t="shared" si="42"/>
        <v>80.888499999999993</v>
      </c>
      <c r="T274" s="9">
        <f t="shared" si="45"/>
        <v>1273.8567558333334</v>
      </c>
      <c r="U274" s="5" t="s">
        <v>431</v>
      </c>
    </row>
    <row r="275" spans="1:21" x14ac:dyDescent="0.2">
      <c r="A275" t="s">
        <v>284</v>
      </c>
      <c r="B275" t="s">
        <v>361</v>
      </c>
      <c r="C275">
        <v>25</v>
      </c>
      <c r="D275" t="s">
        <v>238</v>
      </c>
      <c r="E275" s="2">
        <v>45074</v>
      </c>
      <c r="F275" s="2">
        <f t="shared" si="46"/>
        <v>45077</v>
      </c>
      <c r="G275" s="2">
        <v>45082</v>
      </c>
      <c r="H275">
        <f t="shared" ref="H275:H282" si="47">G275-E275</f>
        <v>8</v>
      </c>
      <c r="I275" s="9">
        <v>11.196</v>
      </c>
      <c r="J275" s="9">
        <v>11.106</v>
      </c>
      <c r="K275" s="9">
        <v>10.103999999999999</v>
      </c>
      <c r="L275" s="9">
        <f t="shared" si="44"/>
        <v>10.802</v>
      </c>
      <c r="M275" s="9">
        <f t="shared" si="40"/>
        <v>11.151</v>
      </c>
      <c r="N275" s="9">
        <f t="shared" si="41"/>
        <v>17.849</v>
      </c>
      <c r="O275" s="9">
        <v>75.625</v>
      </c>
      <c r="P275" s="9">
        <v>77.254000000000005</v>
      </c>
      <c r="Q275" s="9">
        <v>81.602000000000004</v>
      </c>
      <c r="R275" s="9">
        <f t="shared" si="43"/>
        <v>78.160333333333341</v>
      </c>
      <c r="S275" s="9">
        <f t="shared" si="42"/>
        <v>76.43950000000001</v>
      </c>
      <c r="T275" s="9">
        <f t="shared" si="45"/>
        <v>1395.0837896666669</v>
      </c>
      <c r="U275" t="s">
        <v>439</v>
      </c>
    </row>
    <row r="276" spans="1:21" x14ac:dyDescent="0.2">
      <c r="A276" t="s">
        <v>285</v>
      </c>
      <c r="C276">
        <v>33</v>
      </c>
      <c r="D276" t="s">
        <v>238</v>
      </c>
      <c r="E276" s="2">
        <v>45074</v>
      </c>
      <c r="F276" s="2">
        <f t="shared" si="46"/>
        <v>45077</v>
      </c>
      <c r="G276" s="2">
        <v>45081</v>
      </c>
      <c r="H276">
        <f t="shared" si="47"/>
        <v>7</v>
      </c>
      <c r="I276" s="9">
        <v>13.592000000000001</v>
      </c>
      <c r="J276" s="9">
        <v>13.552</v>
      </c>
      <c r="K276" s="9">
        <v>12.49</v>
      </c>
      <c r="L276" s="9">
        <f t="shared" si="44"/>
        <v>13.211333333333334</v>
      </c>
      <c r="M276" s="9">
        <f t="shared" si="40"/>
        <v>13.571999999999999</v>
      </c>
      <c r="N276" s="9">
        <f t="shared" si="41"/>
        <v>15.428000000000001</v>
      </c>
      <c r="O276" s="9">
        <v>71.403999999999996</v>
      </c>
      <c r="P276" s="9">
        <v>72.39</v>
      </c>
      <c r="Q276" s="9">
        <v>75.39</v>
      </c>
      <c r="R276" s="9">
        <f t="shared" si="43"/>
        <v>73.061333333333323</v>
      </c>
      <c r="S276" s="9">
        <f t="shared" si="42"/>
        <v>71.896999999999991</v>
      </c>
      <c r="T276" s="9">
        <f t="shared" si="45"/>
        <v>1127.1902506666665</v>
      </c>
    </row>
    <row r="277" spans="1:21" x14ac:dyDescent="0.2">
      <c r="A277" t="s">
        <v>286</v>
      </c>
      <c r="B277" t="s">
        <v>361</v>
      </c>
      <c r="C277">
        <v>24</v>
      </c>
      <c r="D277" t="s">
        <v>238</v>
      </c>
      <c r="E277" s="2">
        <v>45074</v>
      </c>
      <c r="F277" s="2">
        <f t="shared" si="46"/>
        <v>45077</v>
      </c>
      <c r="G277" s="2">
        <v>45081</v>
      </c>
      <c r="H277">
        <f t="shared" si="47"/>
        <v>7</v>
      </c>
      <c r="I277" s="9">
        <v>12.212</v>
      </c>
      <c r="J277" s="9">
        <v>12.04</v>
      </c>
      <c r="K277" s="9">
        <v>10.903</v>
      </c>
      <c r="L277" s="9">
        <f t="shared" si="44"/>
        <v>11.718333333333334</v>
      </c>
      <c r="M277" s="9">
        <f t="shared" si="40"/>
        <v>12.125999999999999</v>
      </c>
      <c r="N277" s="9">
        <f t="shared" si="41"/>
        <v>16.874000000000002</v>
      </c>
      <c r="O277" s="9">
        <v>76.144000000000005</v>
      </c>
      <c r="P277" s="9">
        <v>77.298000000000002</v>
      </c>
      <c r="Q277" s="9">
        <v>81.004000000000005</v>
      </c>
      <c r="R277" s="9">
        <f t="shared" si="43"/>
        <v>78.148666666666671</v>
      </c>
      <c r="S277" s="9">
        <f t="shared" si="42"/>
        <v>76.721000000000004</v>
      </c>
      <c r="T277" s="9">
        <f t="shared" si="45"/>
        <v>1318.6806013333335</v>
      </c>
      <c r="U277" t="s">
        <v>355</v>
      </c>
    </row>
    <row r="278" spans="1:21" x14ac:dyDescent="0.2">
      <c r="A278" t="s">
        <v>287</v>
      </c>
      <c r="C278">
        <v>24</v>
      </c>
      <c r="D278" t="s">
        <v>238</v>
      </c>
      <c r="E278" s="3">
        <v>45075</v>
      </c>
      <c r="F278" s="2">
        <f t="shared" si="46"/>
        <v>45078</v>
      </c>
      <c r="I278" s="9">
        <v>10.212999999999999</v>
      </c>
      <c r="J278" s="9">
        <v>10.115</v>
      </c>
      <c r="K278" s="9">
        <v>8.9160000000000004</v>
      </c>
      <c r="L278" s="9">
        <f t="shared" si="44"/>
        <v>9.7479999999999993</v>
      </c>
      <c r="M278" s="9">
        <f t="shared" si="40"/>
        <v>10.164</v>
      </c>
      <c r="N278" s="9">
        <f t="shared" si="41"/>
        <v>18.835999999999999</v>
      </c>
      <c r="O278" s="9">
        <v>80.546999999999997</v>
      </c>
      <c r="P278" s="9">
        <v>81.628</v>
      </c>
      <c r="Q278" s="9">
        <v>84.55</v>
      </c>
      <c r="R278" s="9">
        <f t="shared" si="43"/>
        <v>82.241666666666674</v>
      </c>
      <c r="S278" s="9">
        <f t="shared" si="42"/>
        <v>81.087500000000006</v>
      </c>
      <c r="T278" s="9">
        <f t="shared" si="45"/>
        <v>1549.1040333333333</v>
      </c>
    </row>
    <row r="279" spans="1:21" x14ac:dyDescent="0.2">
      <c r="A279" t="s">
        <v>288</v>
      </c>
      <c r="C279">
        <v>33</v>
      </c>
      <c r="D279" t="s">
        <v>238</v>
      </c>
      <c r="E279" s="3">
        <v>45075</v>
      </c>
      <c r="F279" s="2">
        <f t="shared" si="46"/>
        <v>45078</v>
      </c>
      <c r="I279" s="9">
        <v>14.89</v>
      </c>
      <c r="J279" s="9">
        <v>14.833</v>
      </c>
      <c r="K279" s="9">
        <v>13.638</v>
      </c>
      <c r="L279" s="9">
        <f t="shared" si="44"/>
        <v>14.453666666666665</v>
      </c>
      <c r="M279" s="9">
        <f t="shared" si="40"/>
        <v>14.861499999999999</v>
      </c>
      <c r="N279" s="9">
        <f t="shared" si="41"/>
        <v>14.138500000000001</v>
      </c>
      <c r="O279" s="9">
        <v>65.837999999999994</v>
      </c>
      <c r="P279" s="9">
        <v>66.838999999999999</v>
      </c>
      <c r="Q279" s="9">
        <v>70.676000000000002</v>
      </c>
      <c r="R279" s="9">
        <f t="shared" si="43"/>
        <v>67.784333333333336</v>
      </c>
      <c r="S279" s="9">
        <f t="shared" si="42"/>
        <v>66.338499999999996</v>
      </c>
      <c r="T279" s="9">
        <f t="shared" si="45"/>
        <v>958.36879683333336</v>
      </c>
    </row>
    <row r="280" spans="1:21" x14ac:dyDescent="0.2">
      <c r="A280" t="s">
        <v>289</v>
      </c>
      <c r="C280">
        <v>33</v>
      </c>
      <c r="D280" t="s">
        <v>238</v>
      </c>
      <c r="E280" s="3">
        <v>45075</v>
      </c>
      <c r="F280" s="2">
        <f t="shared" si="46"/>
        <v>45078</v>
      </c>
      <c r="G280" s="2"/>
      <c r="I280" s="9">
        <v>11.829000000000001</v>
      </c>
      <c r="J280" s="9">
        <v>11.772</v>
      </c>
      <c r="K280" s="9">
        <v>10.561</v>
      </c>
      <c r="L280" s="9">
        <f t="shared" si="44"/>
        <v>11.387333333333332</v>
      </c>
      <c r="M280" s="9">
        <f t="shared" si="40"/>
        <v>11.8005</v>
      </c>
      <c r="N280" s="9">
        <f t="shared" si="41"/>
        <v>17.1995</v>
      </c>
      <c r="O280" s="9">
        <v>86.414000000000001</v>
      </c>
      <c r="P280" s="9">
        <v>87.563999999999993</v>
      </c>
      <c r="Q280" s="9">
        <v>89.820999999999998</v>
      </c>
      <c r="R280" s="9">
        <f t="shared" si="43"/>
        <v>87.932999999999993</v>
      </c>
      <c r="S280" s="9">
        <f t="shared" si="42"/>
        <v>86.989000000000004</v>
      </c>
      <c r="T280" s="9">
        <f t="shared" si="45"/>
        <v>1512.4036334999998</v>
      </c>
    </row>
    <row r="281" spans="1:21" x14ac:dyDescent="0.2">
      <c r="A281" t="s">
        <v>290</v>
      </c>
      <c r="B281" t="s">
        <v>361</v>
      </c>
      <c r="C281">
        <v>27</v>
      </c>
      <c r="D281" t="s">
        <v>238</v>
      </c>
      <c r="E281" s="3">
        <v>45075</v>
      </c>
      <c r="F281" s="2">
        <f t="shared" si="46"/>
        <v>45078</v>
      </c>
      <c r="G281" s="2">
        <v>45083</v>
      </c>
      <c r="H281">
        <f t="shared" si="47"/>
        <v>8</v>
      </c>
      <c r="I281" s="9">
        <v>11.27</v>
      </c>
      <c r="J281" s="9">
        <v>11.191000000000001</v>
      </c>
      <c r="K281" s="9">
        <v>10.119</v>
      </c>
      <c r="L281" s="9">
        <f t="shared" si="44"/>
        <v>10.86</v>
      </c>
      <c r="M281" s="9">
        <f t="shared" si="40"/>
        <v>11.230499999999999</v>
      </c>
      <c r="N281" s="9">
        <f t="shared" si="41"/>
        <v>17.769500000000001</v>
      </c>
      <c r="O281" s="9">
        <v>80.683000000000007</v>
      </c>
      <c r="P281" s="9">
        <v>81.757999999999996</v>
      </c>
      <c r="Q281" s="9">
        <v>84.634</v>
      </c>
      <c r="R281" s="9">
        <f t="shared" si="43"/>
        <v>82.358333333333334</v>
      </c>
      <c r="S281" s="9">
        <f t="shared" si="42"/>
        <v>81.220500000000001</v>
      </c>
      <c r="T281" s="9">
        <f t="shared" si="45"/>
        <v>1463.4664041666667</v>
      </c>
      <c r="U281" t="s">
        <v>355</v>
      </c>
    </row>
    <row r="282" spans="1:21" x14ac:dyDescent="0.2">
      <c r="A282" t="s">
        <v>291</v>
      </c>
      <c r="B282" t="s">
        <v>361</v>
      </c>
      <c r="C282">
        <v>24</v>
      </c>
      <c r="D282" t="s">
        <v>238</v>
      </c>
      <c r="E282" s="3">
        <v>45075</v>
      </c>
      <c r="F282" s="2">
        <f t="shared" si="46"/>
        <v>45078</v>
      </c>
      <c r="G282" s="2">
        <v>45082</v>
      </c>
      <c r="H282">
        <f t="shared" si="47"/>
        <v>7</v>
      </c>
      <c r="I282" s="9">
        <v>12.933999999999999</v>
      </c>
      <c r="J282" s="9">
        <v>12.843</v>
      </c>
      <c r="K282" s="9">
        <v>12.087999999999999</v>
      </c>
      <c r="L282" s="9">
        <f t="shared" si="44"/>
        <v>12.621666666666668</v>
      </c>
      <c r="M282" s="9">
        <f t="shared" si="40"/>
        <v>12.888500000000001</v>
      </c>
      <c r="N282" s="9">
        <f t="shared" si="41"/>
        <v>16.111499999999999</v>
      </c>
      <c r="O282" s="9">
        <v>62.177</v>
      </c>
      <c r="P282" s="9">
        <v>63.375</v>
      </c>
      <c r="Q282" s="9">
        <v>68.837999999999994</v>
      </c>
      <c r="R282" s="9">
        <f t="shared" si="43"/>
        <v>64.796666666666667</v>
      </c>
      <c r="S282" s="9">
        <f t="shared" si="42"/>
        <v>62.775999999999996</v>
      </c>
      <c r="T282" s="9">
        <f t="shared" si="45"/>
        <v>1043.971495</v>
      </c>
      <c r="U282" t="s">
        <v>355</v>
      </c>
    </row>
    <row r="283" spans="1:21" x14ac:dyDescent="0.2">
      <c r="A283" t="s">
        <v>292</v>
      </c>
      <c r="C283">
        <v>24</v>
      </c>
      <c r="D283" t="s">
        <v>238</v>
      </c>
      <c r="E283" s="3">
        <v>45075</v>
      </c>
      <c r="F283" s="2">
        <f t="shared" si="46"/>
        <v>45078</v>
      </c>
      <c r="I283" s="9">
        <v>12.233000000000001</v>
      </c>
      <c r="J283" s="9">
        <v>12.173999999999999</v>
      </c>
      <c r="K283" s="9">
        <v>11.154</v>
      </c>
      <c r="L283" s="9">
        <f t="shared" si="44"/>
        <v>11.853666666666667</v>
      </c>
      <c r="M283" s="9">
        <f t="shared" si="40"/>
        <v>12.2035</v>
      </c>
      <c r="N283" s="9">
        <f t="shared" si="41"/>
        <v>16.796500000000002</v>
      </c>
      <c r="O283" s="9">
        <v>71.245999999999995</v>
      </c>
      <c r="P283" s="9">
        <v>73.134</v>
      </c>
      <c r="Q283" s="9">
        <v>79.47</v>
      </c>
      <c r="R283" s="9">
        <f t="shared" si="43"/>
        <v>74.61666666666666</v>
      </c>
      <c r="S283" s="9">
        <f t="shared" si="42"/>
        <v>72.19</v>
      </c>
      <c r="T283" s="9">
        <f t="shared" si="45"/>
        <v>1253.2988416666667</v>
      </c>
      <c r="U283" t="s">
        <v>429</v>
      </c>
    </row>
    <row r="284" spans="1:21" x14ac:dyDescent="0.2">
      <c r="A284" t="s">
        <v>293</v>
      </c>
      <c r="C284">
        <v>24</v>
      </c>
      <c r="D284" t="s">
        <v>238</v>
      </c>
      <c r="E284" s="3">
        <v>45075</v>
      </c>
      <c r="F284" s="2">
        <f t="shared" si="46"/>
        <v>45078</v>
      </c>
      <c r="I284" s="9">
        <v>11.352</v>
      </c>
      <c r="J284" s="9">
        <v>11.166</v>
      </c>
      <c r="K284" s="9">
        <v>10.205</v>
      </c>
      <c r="L284" s="9">
        <f t="shared" si="44"/>
        <v>10.907666666666666</v>
      </c>
      <c r="M284" s="9">
        <f t="shared" si="40"/>
        <v>11.259</v>
      </c>
      <c r="N284" s="9">
        <f t="shared" si="41"/>
        <v>17.741</v>
      </c>
      <c r="O284" s="9">
        <v>74.265000000000001</v>
      </c>
      <c r="P284" s="9">
        <v>76.210999999999999</v>
      </c>
      <c r="Q284" s="9">
        <v>81.481999999999999</v>
      </c>
      <c r="R284" s="9">
        <f t="shared" si="43"/>
        <v>77.319333333333333</v>
      </c>
      <c r="S284" s="9">
        <f t="shared" si="42"/>
        <v>75.238</v>
      </c>
      <c r="T284" s="9">
        <f t="shared" si="45"/>
        <v>1371.7222926666666</v>
      </c>
    </row>
    <row r="285" spans="1:21" x14ac:dyDescent="0.2">
      <c r="A285" t="s">
        <v>294</v>
      </c>
      <c r="C285">
        <v>33</v>
      </c>
      <c r="D285" t="s">
        <v>238</v>
      </c>
      <c r="E285" s="3">
        <v>45076</v>
      </c>
      <c r="F285" s="2">
        <f t="shared" si="46"/>
        <v>45079</v>
      </c>
      <c r="I285" s="9">
        <v>12.526</v>
      </c>
      <c r="J285" s="9">
        <v>12.331</v>
      </c>
      <c r="K285" s="9">
        <v>11.185</v>
      </c>
      <c r="L285" s="9">
        <f t="shared" si="44"/>
        <v>12.014000000000001</v>
      </c>
      <c r="M285" s="9">
        <f t="shared" si="40"/>
        <v>12.4285</v>
      </c>
      <c r="N285" s="9">
        <f t="shared" si="41"/>
        <v>16.5715</v>
      </c>
      <c r="O285" s="9">
        <v>66.823999999999998</v>
      </c>
      <c r="P285" s="9">
        <v>68.712000000000003</v>
      </c>
      <c r="Q285" s="9">
        <v>73.224000000000004</v>
      </c>
      <c r="R285" s="9">
        <f t="shared" si="43"/>
        <v>69.586666666666659</v>
      </c>
      <c r="S285" s="9">
        <f t="shared" si="42"/>
        <v>67.768000000000001</v>
      </c>
      <c r="T285" s="9">
        <f t="shared" si="45"/>
        <v>1153.1554466666666</v>
      </c>
    </row>
    <row r="286" spans="1:21" x14ac:dyDescent="0.2">
      <c r="A286" t="s">
        <v>295</v>
      </c>
      <c r="C286">
        <v>37</v>
      </c>
      <c r="D286" t="s">
        <v>238</v>
      </c>
      <c r="E286" s="3">
        <v>45076</v>
      </c>
      <c r="F286" s="2">
        <f t="shared" si="46"/>
        <v>45079</v>
      </c>
      <c r="I286" s="9">
        <v>9.8339999999999996</v>
      </c>
      <c r="J286" s="9">
        <v>9.6639999999999997</v>
      </c>
      <c r="K286" s="9">
        <v>8.4329999999999998</v>
      </c>
      <c r="L286" s="9">
        <f t="shared" si="44"/>
        <v>9.3103333333333325</v>
      </c>
      <c r="M286" s="9">
        <f t="shared" si="40"/>
        <v>9.7489999999999988</v>
      </c>
      <c r="N286" s="9">
        <f t="shared" si="41"/>
        <v>19.251000000000001</v>
      </c>
      <c r="O286" s="9">
        <v>81.373999999999995</v>
      </c>
      <c r="P286" s="9">
        <v>83.091999999999999</v>
      </c>
      <c r="Q286" s="9">
        <v>87.186999999999998</v>
      </c>
      <c r="R286" s="9">
        <f t="shared" si="43"/>
        <v>83.884333333333345</v>
      </c>
      <c r="S286" s="9">
        <f t="shared" si="42"/>
        <v>82.233000000000004</v>
      </c>
      <c r="T286" s="9">
        <f t="shared" si="45"/>
        <v>1614.8573010000002</v>
      </c>
    </row>
    <row r="287" spans="1:21" x14ac:dyDescent="0.2">
      <c r="A287" t="s">
        <v>296</v>
      </c>
      <c r="C287">
        <v>37</v>
      </c>
      <c r="D287" t="s">
        <v>238</v>
      </c>
      <c r="E287" s="3">
        <v>45076</v>
      </c>
      <c r="F287" s="2">
        <f t="shared" si="46"/>
        <v>45079</v>
      </c>
      <c r="I287" s="9">
        <v>12.879</v>
      </c>
      <c r="J287" s="9">
        <v>12.522</v>
      </c>
      <c r="K287" s="9">
        <v>11.708</v>
      </c>
      <c r="L287" s="9">
        <f t="shared" si="44"/>
        <v>12.369666666666667</v>
      </c>
      <c r="M287" s="9">
        <f t="shared" si="40"/>
        <v>12.7005</v>
      </c>
      <c r="N287" s="9">
        <f t="shared" si="41"/>
        <v>16.299500000000002</v>
      </c>
      <c r="O287" s="9">
        <v>54.414000000000001</v>
      </c>
      <c r="P287" s="9">
        <v>55.561999999999998</v>
      </c>
      <c r="Q287" s="9">
        <v>61.46</v>
      </c>
      <c r="R287" s="9">
        <f t="shared" si="43"/>
        <v>57.145333333333333</v>
      </c>
      <c r="S287" s="9">
        <f t="shared" si="42"/>
        <v>54.988</v>
      </c>
      <c r="T287" s="9">
        <f t="shared" si="45"/>
        <v>931.44036066666672</v>
      </c>
      <c r="U287" t="s">
        <v>429</v>
      </c>
    </row>
    <row r="288" spans="1:21" x14ac:dyDescent="0.2">
      <c r="A288" t="s">
        <v>297</v>
      </c>
      <c r="C288">
        <v>37</v>
      </c>
      <c r="D288" t="s">
        <v>238</v>
      </c>
      <c r="E288" s="3">
        <v>45076</v>
      </c>
      <c r="F288" s="2">
        <f t="shared" si="46"/>
        <v>45079</v>
      </c>
      <c r="I288" s="9">
        <v>11.297000000000001</v>
      </c>
      <c r="J288" s="9">
        <v>11.113</v>
      </c>
      <c r="K288" s="9">
        <v>10.686</v>
      </c>
      <c r="L288" s="9">
        <f t="shared" si="44"/>
        <v>11.032000000000002</v>
      </c>
      <c r="M288" s="9">
        <f t="shared" si="40"/>
        <v>11.205</v>
      </c>
      <c r="N288" s="9">
        <f t="shared" si="41"/>
        <v>17.795000000000002</v>
      </c>
      <c r="O288" s="9">
        <v>58.890999999999998</v>
      </c>
      <c r="P288" s="9">
        <v>59.420999999999999</v>
      </c>
      <c r="Q288" s="9">
        <v>65.772999999999996</v>
      </c>
      <c r="R288" s="9">
        <f t="shared" si="43"/>
        <v>61.361666666666657</v>
      </c>
      <c r="S288" s="9">
        <f t="shared" si="42"/>
        <v>59.155999999999999</v>
      </c>
      <c r="T288" s="9">
        <f t="shared" si="45"/>
        <v>1091.9308583333332</v>
      </c>
    </row>
    <row r="289" spans="1:21" x14ac:dyDescent="0.2">
      <c r="A289" t="s">
        <v>298</v>
      </c>
      <c r="C289">
        <v>37</v>
      </c>
      <c r="D289" t="s">
        <v>238</v>
      </c>
      <c r="E289" s="3">
        <v>45076</v>
      </c>
      <c r="F289" s="2">
        <f t="shared" si="46"/>
        <v>45079</v>
      </c>
      <c r="G289" s="2">
        <v>45084</v>
      </c>
      <c r="H289">
        <f>G289-E289</f>
        <v>8</v>
      </c>
      <c r="I289" s="9">
        <v>10.145</v>
      </c>
      <c r="J289" s="9">
        <v>9.9250000000000007</v>
      </c>
      <c r="K289" s="9">
        <v>8.7270000000000003</v>
      </c>
      <c r="L289" s="9">
        <f t="shared" si="44"/>
        <v>9.5990000000000002</v>
      </c>
      <c r="M289" s="9">
        <f t="shared" si="40"/>
        <v>10.035</v>
      </c>
      <c r="N289" s="9">
        <f t="shared" si="41"/>
        <v>18.965</v>
      </c>
      <c r="O289" s="9">
        <v>82.87</v>
      </c>
      <c r="P289" s="9">
        <v>84.13</v>
      </c>
      <c r="Q289" s="9">
        <v>86.88</v>
      </c>
      <c r="R289" s="9">
        <f t="shared" si="43"/>
        <v>84.626666666666665</v>
      </c>
      <c r="S289" s="9">
        <f t="shared" si="42"/>
        <v>83.5</v>
      </c>
      <c r="T289" s="9">
        <f t="shared" si="45"/>
        <v>1604.9447333333333</v>
      </c>
      <c r="U289" t="s">
        <v>316</v>
      </c>
    </row>
    <row r="290" spans="1:21" x14ac:dyDescent="0.2">
      <c r="A290" t="s">
        <v>299</v>
      </c>
      <c r="C290">
        <v>37</v>
      </c>
      <c r="D290" t="s">
        <v>238</v>
      </c>
      <c r="E290" s="3">
        <v>45076</v>
      </c>
      <c r="F290" s="2">
        <f t="shared" si="46"/>
        <v>45079</v>
      </c>
      <c r="G290" s="2">
        <v>45084</v>
      </c>
      <c r="H290">
        <f t="shared" ref="H290:H305" si="48">G290-E290</f>
        <v>8</v>
      </c>
      <c r="I290" s="9">
        <v>11.85</v>
      </c>
      <c r="J290" s="9">
        <v>11.603</v>
      </c>
      <c r="K290" s="9">
        <v>10.384</v>
      </c>
      <c r="L290" s="9">
        <f t="shared" si="44"/>
        <v>11.279000000000002</v>
      </c>
      <c r="M290" s="9">
        <f t="shared" si="40"/>
        <v>11.7265</v>
      </c>
      <c r="N290" s="9">
        <f t="shared" si="41"/>
        <v>17.273499999999999</v>
      </c>
      <c r="O290" s="9">
        <v>75.972999999999999</v>
      </c>
      <c r="P290" s="9">
        <v>77.787999999999997</v>
      </c>
      <c r="Q290" s="9">
        <v>83.316999999999993</v>
      </c>
      <c r="R290" s="9">
        <f t="shared" si="43"/>
        <v>79.025999999999996</v>
      </c>
      <c r="S290" s="9">
        <f t="shared" si="42"/>
        <v>76.880499999999998</v>
      </c>
      <c r="T290" s="9">
        <f t="shared" si="45"/>
        <v>1365.0556109999998</v>
      </c>
      <c r="U290" t="s">
        <v>441</v>
      </c>
    </row>
    <row r="291" spans="1:21" x14ac:dyDescent="0.2">
      <c r="A291" t="s">
        <v>300</v>
      </c>
      <c r="C291">
        <v>37</v>
      </c>
      <c r="D291" t="s">
        <v>238</v>
      </c>
      <c r="E291" s="3">
        <v>45076</v>
      </c>
      <c r="F291" s="2">
        <f t="shared" si="46"/>
        <v>45079</v>
      </c>
      <c r="G291" s="2">
        <v>45084</v>
      </c>
      <c r="H291">
        <f t="shared" si="48"/>
        <v>8</v>
      </c>
      <c r="I291" s="9">
        <v>10.23</v>
      </c>
      <c r="J291" s="9">
        <v>10.016</v>
      </c>
      <c r="K291" s="9">
        <v>8.8320000000000007</v>
      </c>
      <c r="L291" s="9">
        <f t="shared" si="44"/>
        <v>9.6926666666666677</v>
      </c>
      <c r="M291" s="9">
        <f t="shared" si="40"/>
        <v>10.123000000000001</v>
      </c>
      <c r="N291" s="9">
        <f t="shared" si="41"/>
        <v>18.876999999999999</v>
      </c>
      <c r="O291" s="9">
        <v>80.585999999999999</v>
      </c>
      <c r="P291" s="9">
        <v>82.242000000000004</v>
      </c>
      <c r="Q291" s="9">
        <v>86.513000000000005</v>
      </c>
      <c r="R291" s="9">
        <f t="shared" si="43"/>
        <v>83.113666666666674</v>
      </c>
      <c r="S291" s="9">
        <f t="shared" si="42"/>
        <v>81.414000000000001</v>
      </c>
      <c r="T291" s="9">
        <f t="shared" si="45"/>
        <v>1568.9366856666668</v>
      </c>
      <c r="U291" t="s">
        <v>428</v>
      </c>
    </row>
    <row r="292" spans="1:21" x14ac:dyDescent="0.2">
      <c r="A292" t="s">
        <v>301</v>
      </c>
      <c r="C292">
        <v>37</v>
      </c>
      <c r="D292" t="s">
        <v>238</v>
      </c>
      <c r="E292" s="3">
        <v>45076</v>
      </c>
      <c r="F292" s="2">
        <f t="shared" si="46"/>
        <v>45079</v>
      </c>
      <c r="I292" s="9">
        <v>10.375</v>
      </c>
      <c r="J292" s="9">
        <v>10.103999999999999</v>
      </c>
      <c r="K292" s="9">
        <v>8.77</v>
      </c>
      <c r="L292" s="9">
        <f t="shared" si="44"/>
        <v>9.7496666666666663</v>
      </c>
      <c r="M292" s="9">
        <f t="shared" si="40"/>
        <v>10.2395</v>
      </c>
      <c r="N292" s="9">
        <f t="shared" si="41"/>
        <v>18.7605</v>
      </c>
      <c r="O292" s="9">
        <v>83.447000000000003</v>
      </c>
      <c r="P292" s="9">
        <v>84.885999999999996</v>
      </c>
      <c r="Q292" s="9">
        <v>88.048000000000002</v>
      </c>
      <c r="R292" s="9">
        <f t="shared" si="43"/>
        <v>85.460333333333324</v>
      </c>
      <c r="S292" s="9">
        <f t="shared" si="42"/>
        <v>84.166499999999999</v>
      </c>
      <c r="T292" s="9">
        <f t="shared" si="45"/>
        <v>1603.2785835</v>
      </c>
    </row>
    <row r="293" spans="1:21" x14ac:dyDescent="0.2">
      <c r="A293" t="s">
        <v>302</v>
      </c>
      <c r="B293" t="s">
        <v>349</v>
      </c>
      <c r="C293">
        <v>33</v>
      </c>
      <c r="D293" t="s">
        <v>238</v>
      </c>
      <c r="E293" s="3">
        <v>45076</v>
      </c>
      <c r="F293" s="2">
        <f t="shared" si="46"/>
        <v>45079</v>
      </c>
      <c r="G293" s="2">
        <v>45086</v>
      </c>
      <c r="H293">
        <f t="shared" si="48"/>
        <v>10</v>
      </c>
      <c r="I293" s="9">
        <v>10.63</v>
      </c>
      <c r="J293" s="9">
        <v>10.462</v>
      </c>
      <c r="K293" s="9">
        <v>9.5109999999999992</v>
      </c>
      <c r="L293" s="9">
        <f t="shared" si="44"/>
        <v>10.200999999999999</v>
      </c>
      <c r="M293" s="9">
        <f t="shared" si="40"/>
        <v>10.545999999999999</v>
      </c>
      <c r="N293" s="9">
        <f t="shared" si="41"/>
        <v>18.454000000000001</v>
      </c>
      <c r="O293" s="9">
        <v>76.123000000000005</v>
      </c>
      <c r="P293" s="9">
        <v>78.766000000000005</v>
      </c>
      <c r="Q293" s="9">
        <v>84.236000000000004</v>
      </c>
      <c r="R293" s="9">
        <f t="shared" si="43"/>
        <v>79.708333333333329</v>
      </c>
      <c r="S293" s="9">
        <f t="shared" si="42"/>
        <v>77.444500000000005</v>
      </c>
      <c r="T293" s="9">
        <f t="shared" si="45"/>
        <v>1470.9375833333334</v>
      </c>
      <c r="U293" s="5" t="s">
        <v>348</v>
      </c>
    </row>
    <row r="294" spans="1:21" x14ac:dyDescent="0.2">
      <c r="A294" t="s">
        <v>303</v>
      </c>
      <c r="C294">
        <v>24</v>
      </c>
      <c r="D294" t="s">
        <v>238</v>
      </c>
      <c r="E294" s="3">
        <v>45076</v>
      </c>
      <c r="F294" s="2">
        <f t="shared" si="46"/>
        <v>45079</v>
      </c>
      <c r="G294" s="2">
        <v>45084</v>
      </c>
      <c r="H294">
        <f t="shared" si="48"/>
        <v>8</v>
      </c>
      <c r="I294" s="9">
        <v>10.298</v>
      </c>
      <c r="J294" s="9">
        <v>10.164</v>
      </c>
      <c r="K294" s="9">
        <v>9.0210000000000008</v>
      </c>
      <c r="L294" s="9">
        <f t="shared" si="44"/>
        <v>9.8276666666666674</v>
      </c>
      <c r="M294" s="9">
        <f t="shared" si="40"/>
        <v>10.231</v>
      </c>
      <c r="N294" s="9">
        <f t="shared" si="41"/>
        <v>18.768999999999998</v>
      </c>
      <c r="O294" s="9">
        <v>76.123000000000005</v>
      </c>
      <c r="P294" s="9">
        <v>77.742000000000004</v>
      </c>
      <c r="Q294" s="9">
        <v>81.747</v>
      </c>
      <c r="R294" s="9">
        <f t="shared" si="43"/>
        <v>78.537333333333336</v>
      </c>
      <c r="S294" s="9">
        <f t="shared" si="42"/>
        <v>76.932500000000005</v>
      </c>
      <c r="T294" s="9">
        <f t="shared" si="45"/>
        <v>1474.0672093333333</v>
      </c>
      <c r="U294" t="s">
        <v>316</v>
      </c>
    </row>
    <row r="295" spans="1:21" x14ac:dyDescent="0.2">
      <c r="A295" t="s">
        <v>304</v>
      </c>
      <c r="C295">
        <v>37</v>
      </c>
      <c r="D295" t="s">
        <v>238</v>
      </c>
      <c r="E295" s="3">
        <v>45076</v>
      </c>
      <c r="F295" s="2">
        <f t="shared" si="46"/>
        <v>45079</v>
      </c>
      <c r="I295" s="9">
        <v>11.135999999999999</v>
      </c>
      <c r="J295" s="9">
        <v>10.973000000000001</v>
      </c>
      <c r="K295" s="9">
        <v>9.8049999999999997</v>
      </c>
      <c r="L295" s="9">
        <f t="shared" si="44"/>
        <v>10.638</v>
      </c>
      <c r="M295" s="9">
        <f t="shared" si="40"/>
        <v>11.054500000000001</v>
      </c>
      <c r="N295" s="9">
        <f t="shared" si="41"/>
        <v>17.945499999999999</v>
      </c>
      <c r="O295" s="9">
        <v>75.022000000000006</v>
      </c>
      <c r="P295" s="9">
        <v>76.784999999999997</v>
      </c>
      <c r="Q295" s="9">
        <v>81.03</v>
      </c>
      <c r="R295" s="9">
        <f t="shared" si="43"/>
        <v>77.612333333333339</v>
      </c>
      <c r="S295" s="9">
        <f t="shared" si="42"/>
        <v>75.903500000000008</v>
      </c>
      <c r="T295" s="9">
        <f t="shared" si="45"/>
        <v>1392.7921278333333</v>
      </c>
    </row>
    <row r="296" spans="1:21" x14ac:dyDescent="0.2">
      <c r="A296" t="s">
        <v>305</v>
      </c>
      <c r="C296">
        <v>33</v>
      </c>
      <c r="D296" t="s">
        <v>238</v>
      </c>
      <c r="E296" s="3">
        <v>45077</v>
      </c>
      <c r="F296" s="2">
        <f t="shared" si="46"/>
        <v>45080</v>
      </c>
      <c r="G296" s="3">
        <v>45084</v>
      </c>
      <c r="H296">
        <f t="shared" si="48"/>
        <v>7</v>
      </c>
      <c r="I296" s="9">
        <v>11.903</v>
      </c>
      <c r="J296" s="9">
        <v>11.927</v>
      </c>
      <c r="K296" s="9">
        <v>10.708</v>
      </c>
      <c r="L296" s="9">
        <f t="shared" si="44"/>
        <v>11.512666666666666</v>
      </c>
      <c r="M296" s="9">
        <f t="shared" si="40"/>
        <v>11.914999999999999</v>
      </c>
      <c r="N296" s="9">
        <f t="shared" si="41"/>
        <v>17.085000000000001</v>
      </c>
      <c r="O296" s="9">
        <v>81.036000000000001</v>
      </c>
      <c r="P296" s="9">
        <v>82.501999999999995</v>
      </c>
      <c r="Q296" s="9">
        <v>85.658000000000001</v>
      </c>
      <c r="R296" s="9">
        <f t="shared" si="43"/>
        <v>83.065333333333342</v>
      </c>
      <c r="S296" s="9">
        <f t="shared" si="42"/>
        <v>81.769000000000005</v>
      </c>
      <c r="T296" s="9">
        <f t="shared" si="45"/>
        <v>1419.1712200000002</v>
      </c>
      <c r="U296" t="s">
        <v>431</v>
      </c>
    </row>
    <row r="297" spans="1:21" x14ac:dyDescent="0.2">
      <c r="A297" t="s">
        <v>306</v>
      </c>
      <c r="C297">
        <v>33</v>
      </c>
      <c r="D297" t="s">
        <v>238</v>
      </c>
      <c r="E297" s="3">
        <v>45077</v>
      </c>
      <c r="F297" s="2">
        <f t="shared" si="46"/>
        <v>45080</v>
      </c>
      <c r="G297" s="3">
        <v>45085</v>
      </c>
      <c r="H297">
        <f t="shared" si="48"/>
        <v>8</v>
      </c>
      <c r="I297" s="9">
        <v>13.989000000000001</v>
      </c>
      <c r="J297" s="9">
        <v>13.911</v>
      </c>
      <c r="K297" s="9">
        <v>12.89</v>
      </c>
      <c r="L297" s="9">
        <f t="shared" si="44"/>
        <v>13.596666666666666</v>
      </c>
      <c r="M297" s="9">
        <f t="shared" si="40"/>
        <v>13.95</v>
      </c>
      <c r="N297" s="9">
        <f t="shared" si="41"/>
        <v>15.05</v>
      </c>
      <c r="O297" s="9">
        <v>67.599999999999994</v>
      </c>
      <c r="P297" s="9">
        <v>69.662000000000006</v>
      </c>
      <c r="Q297" s="9">
        <v>74.436999999999998</v>
      </c>
      <c r="R297" s="9">
        <f t="shared" si="43"/>
        <v>70.566333333333333</v>
      </c>
      <c r="S297" s="9">
        <f t="shared" si="42"/>
        <v>68.631</v>
      </c>
      <c r="T297" s="9">
        <f t="shared" si="45"/>
        <v>1062.0233166666667</v>
      </c>
      <c r="U297" t="s">
        <v>429</v>
      </c>
    </row>
    <row r="298" spans="1:21" x14ac:dyDescent="0.2">
      <c r="A298" t="s">
        <v>307</v>
      </c>
      <c r="C298">
        <v>33</v>
      </c>
      <c r="D298" t="s">
        <v>238</v>
      </c>
      <c r="E298" s="3">
        <v>45077</v>
      </c>
      <c r="F298" s="2">
        <f t="shared" si="46"/>
        <v>45080</v>
      </c>
      <c r="G298" s="3">
        <v>45086</v>
      </c>
      <c r="H298">
        <f t="shared" si="48"/>
        <v>9</v>
      </c>
      <c r="I298" s="9">
        <v>10.677</v>
      </c>
      <c r="J298" s="9">
        <v>10.462999999999999</v>
      </c>
      <c r="K298" s="9">
        <v>9.4339999999999993</v>
      </c>
      <c r="L298" s="9">
        <f t="shared" si="44"/>
        <v>10.191333333333333</v>
      </c>
      <c r="M298" s="9">
        <f t="shared" si="40"/>
        <v>10.57</v>
      </c>
      <c r="N298" s="9">
        <f t="shared" si="41"/>
        <v>18.43</v>
      </c>
      <c r="O298" s="9">
        <v>73.043999999999997</v>
      </c>
      <c r="P298" s="9">
        <v>74.447000000000003</v>
      </c>
      <c r="Q298" s="9">
        <v>77.697000000000003</v>
      </c>
      <c r="R298" s="9">
        <f t="shared" si="43"/>
        <v>75.062666666666658</v>
      </c>
      <c r="S298" s="9">
        <f t="shared" si="42"/>
        <v>73.745499999999993</v>
      </c>
      <c r="T298" s="9">
        <f t="shared" si="45"/>
        <v>1383.4049466666665</v>
      </c>
      <c r="U298" t="s">
        <v>316</v>
      </c>
    </row>
    <row r="299" spans="1:21" x14ac:dyDescent="0.2">
      <c r="A299" t="s">
        <v>308</v>
      </c>
      <c r="C299">
        <v>37</v>
      </c>
      <c r="D299" t="s">
        <v>238</v>
      </c>
      <c r="E299" s="3">
        <v>45077</v>
      </c>
      <c r="F299" s="2">
        <f t="shared" si="46"/>
        <v>45080</v>
      </c>
      <c r="G299" s="2">
        <v>45085</v>
      </c>
      <c r="H299">
        <f t="shared" si="48"/>
        <v>8</v>
      </c>
      <c r="I299" s="9">
        <v>11.114000000000001</v>
      </c>
      <c r="J299" s="9">
        <v>11</v>
      </c>
      <c r="K299" s="9">
        <v>10.055</v>
      </c>
      <c r="L299" s="9">
        <f t="shared" si="44"/>
        <v>10.722999999999999</v>
      </c>
      <c r="M299" s="9">
        <f t="shared" si="40"/>
        <v>11.057</v>
      </c>
      <c r="N299" s="9">
        <f t="shared" si="41"/>
        <v>17.942999999999998</v>
      </c>
      <c r="O299" s="9">
        <v>77.100999999999999</v>
      </c>
      <c r="P299" s="9">
        <v>78.962999999999994</v>
      </c>
      <c r="Q299" s="9">
        <v>83.436000000000007</v>
      </c>
      <c r="R299" s="9">
        <f t="shared" si="43"/>
        <v>79.833333333333329</v>
      </c>
      <c r="S299" s="9">
        <f t="shared" si="42"/>
        <v>78.031999999999996</v>
      </c>
      <c r="T299" s="9">
        <f t="shared" si="45"/>
        <v>1432.4494999999997</v>
      </c>
      <c r="U299" s="5" t="s">
        <v>343</v>
      </c>
    </row>
    <row r="300" spans="1:21" x14ac:dyDescent="0.2">
      <c r="A300" t="s">
        <v>309</v>
      </c>
      <c r="C300">
        <v>37</v>
      </c>
      <c r="D300" t="s">
        <v>238</v>
      </c>
      <c r="E300" s="3">
        <v>45077</v>
      </c>
      <c r="F300" s="2">
        <f t="shared" si="46"/>
        <v>45080</v>
      </c>
      <c r="G300" s="3">
        <v>45084</v>
      </c>
      <c r="H300">
        <f t="shared" si="48"/>
        <v>7</v>
      </c>
      <c r="I300" s="9">
        <v>7.8979999999999997</v>
      </c>
      <c r="J300" s="9">
        <v>7.7430000000000003</v>
      </c>
      <c r="K300" s="9">
        <v>6.6390000000000002</v>
      </c>
      <c r="L300" s="9">
        <f t="shared" si="44"/>
        <v>7.4266666666666667</v>
      </c>
      <c r="M300" s="9">
        <f t="shared" si="40"/>
        <v>7.8205</v>
      </c>
      <c r="N300" s="9">
        <f t="shared" si="41"/>
        <v>21.179500000000001</v>
      </c>
      <c r="O300" s="9">
        <v>86.980999999999995</v>
      </c>
      <c r="P300" s="9">
        <v>88.311000000000007</v>
      </c>
      <c r="Q300" s="9">
        <v>90.622</v>
      </c>
      <c r="R300" s="9">
        <f t="shared" si="43"/>
        <v>88.637999999999991</v>
      </c>
      <c r="S300" s="9">
        <f t="shared" si="42"/>
        <v>87.646000000000001</v>
      </c>
      <c r="T300" s="9">
        <f t="shared" si="45"/>
        <v>1877.3085209999999</v>
      </c>
      <c r="U300" t="s">
        <v>443</v>
      </c>
    </row>
    <row r="301" spans="1:21" x14ac:dyDescent="0.2">
      <c r="A301" t="s">
        <v>310</v>
      </c>
      <c r="C301">
        <v>37</v>
      </c>
      <c r="D301" t="s">
        <v>238</v>
      </c>
      <c r="E301" s="3">
        <v>45077</v>
      </c>
      <c r="F301" s="2">
        <f t="shared" si="46"/>
        <v>45080</v>
      </c>
      <c r="G301" s="3">
        <v>45084</v>
      </c>
      <c r="H301">
        <f t="shared" si="48"/>
        <v>7</v>
      </c>
      <c r="I301" s="9">
        <v>10.000999999999999</v>
      </c>
      <c r="J301" s="9">
        <v>9.9420000000000002</v>
      </c>
      <c r="K301" s="9">
        <v>8.8740000000000006</v>
      </c>
      <c r="L301" s="9">
        <f t="shared" si="44"/>
        <v>9.6056666666666661</v>
      </c>
      <c r="M301" s="9">
        <f t="shared" si="40"/>
        <v>9.9714999999999989</v>
      </c>
      <c r="N301" s="9">
        <f t="shared" si="41"/>
        <v>19.028500000000001</v>
      </c>
      <c r="O301" s="9">
        <v>77.753</v>
      </c>
      <c r="P301" s="9">
        <v>79.084000000000003</v>
      </c>
      <c r="Q301" s="9">
        <v>83.284000000000006</v>
      </c>
      <c r="R301" s="9">
        <f t="shared" si="43"/>
        <v>80.040333333333322</v>
      </c>
      <c r="S301" s="9">
        <f t="shared" si="42"/>
        <v>78.418499999999995</v>
      </c>
      <c r="T301" s="9">
        <f t="shared" si="45"/>
        <v>1523.0474828333331</v>
      </c>
      <c r="U301" t="s">
        <v>428</v>
      </c>
    </row>
    <row r="302" spans="1:21" x14ac:dyDescent="0.2">
      <c r="A302" t="s">
        <v>311</v>
      </c>
      <c r="C302">
        <v>37</v>
      </c>
      <c r="D302" t="s">
        <v>238</v>
      </c>
      <c r="E302" s="3">
        <v>45077</v>
      </c>
      <c r="F302" s="2">
        <f t="shared" si="46"/>
        <v>45080</v>
      </c>
      <c r="G302" s="3">
        <v>45084</v>
      </c>
      <c r="H302">
        <f t="shared" si="48"/>
        <v>7</v>
      </c>
      <c r="I302" s="9">
        <v>9.9540000000000006</v>
      </c>
      <c r="J302" s="9">
        <v>9.8580000000000005</v>
      </c>
      <c r="K302" s="9">
        <v>8.8409999999999993</v>
      </c>
      <c r="L302" s="9">
        <f t="shared" si="44"/>
        <v>9.5510000000000002</v>
      </c>
      <c r="M302" s="9">
        <f t="shared" si="40"/>
        <v>9.9060000000000006</v>
      </c>
      <c r="N302" s="9">
        <f t="shared" si="41"/>
        <v>19.094000000000001</v>
      </c>
      <c r="O302" s="9">
        <v>76.539000000000001</v>
      </c>
      <c r="P302" s="9">
        <v>77.855000000000004</v>
      </c>
      <c r="Q302" s="9">
        <v>81.335999999999999</v>
      </c>
      <c r="R302" s="9">
        <f t="shared" si="43"/>
        <v>78.576666666666668</v>
      </c>
      <c r="S302" s="9">
        <f t="shared" si="42"/>
        <v>77.197000000000003</v>
      </c>
      <c r="T302" s="9">
        <f t="shared" si="45"/>
        <v>1500.3428733333335</v>
      </c>
      <c r="U302" s="5" t="s">
        <v>444</v>
      </c>
    </row>
    <row r="303" spans="1:21" x14ac:dyDescent="0.2">
      <c r="A303" t="s">
        <v>312</v>
      </c>
      <c r="C303">
        <v>37</v>
      </c>
      <c r="D303" t="s">
        <v>238</v>
      </c>
      <c r="E303" s="3">
        <v>45077</v>
      </c>
      <c r="F303" s="2">
        <f t="shared" si="46"/>
        <v>45080</v>
      </c>
      <c r="G303" s="2">
        <v>45085</v>
      </c>
      <c r="H303">
        <f t="shared" si="48"/>
        <v>8</v>
      </c>
      <c r="I303" s="9">
        <v>9.0009999999999994</v>
      </c>
      <c r="J303" s="9">
        <v>9.0190000000000001</v>
      </c>
      <c r="K303" s="9">
        <v>7.9820000000000002</v>
      </c>
      <c r="L303" s="9">
        <f t="shared" si="44"/>
        <v>8.6673333333333336</v>
      </c>
      <c r="M303" s="9">
        <f t="shared" si="40"/>
        <v>9.01</v>
      </c>
      <c r="N303" s="9">
        <f t="shared" si="41"/>
        <v>19.990000000000002</v>
      </c>
      <c r="O303" s="9">
        <v>83.54</v>
      </c>
      <c r="P303" s="9">
        <v>85.024000000000001</v>
      </c>
      <c r="Q303" s="9">
        <v>87.983000000000004</v>
      </c>
      <c r="R303" s="9">
        <f t="shared" si="43"/>
        <v>85.515666666666675</v>
      </c>
      <c r="S303" s="9">
        <f t="shared" si="42"/>
        <v>84.282000000000011</v>
      </c>
      <c r="T303" s="9">
        <f t="shared" si="45"/>
        <v>1709.458176666667</v>
      </c>
      <c r="U303" t="s">
        <v>316</v>
      </c>
    </row>
    <row r="304" spans="1:21" x14ac:dyDescent="0.2">
      <c r="A304" t="s">
        <v>313</v>
      </c>
      <c r="B304" t="s">
        <v>349</v>
      </c>
      <c r="C304">
        <v>24</v>
      </c>
      <c r="D304" t="s">
        <v>238</v>
      </c>
      <c r="E304" s="3">
        <v>45077</v>
      </c>
      <c r="F304" s="2">
        <f t="shared" si="46"/>
        <v>45080</v>
      </c>
      <c r="G304" s="3">
        <v>45084</v>
      </c>
      <c r="H304">
        <f t="shared" si="48"/>
        <v>7</v>
      </c>
      <c r="I304" s="9">
        <v>13.273999999999999</v>
      </c>
      <c r="J304" s="9">
        <v>13.295999999999999</v>
      </c>
      <c r="K304" s="9">
        <v>13.519</v>
      </c>
      <c r="L304" s="9">
        <f t="shared" si="44"/>
        <v>13.363</v>
      </c>
      <c r="M304" s="9">
        <f t="shared" si="40"/>
        <v>13.285</v>
      </c>
      <c r="N304" s="9">
        <f t="shared" si="41"/>
        <v>15.715</v>
      </c>
      <c r="O304" s="9">
        <v>42.421999999999997</v>
      </c>
      <c r="P304" s="9">
        <v>43.406999999999996</v>
      </c>
      <c r="Q304" s="9">
        <v>52.362000000000002</v>
      </c>
      <c r="R304" s="9">
        <f t="shared" si="43"/>
        <v>46.06366666666667</v>
      </c>
      <c r="S304" s="9">
        <f t="shared" si="42"/>
        <v>42.914499999999997</v>
      </c>
      <c r="T304" s="9">
        <f t="shared" si="45"/>
        <v>723.8905216666667</v>
      </c>
      <c r="U304" s="5" t="s">
        <v>433</v>
      </c>
    </row>
    <row r="305" spans="1:21" x14ac:dyDescent="0.2">
      <c r="A305" t="s">
        <v>314</v>
      </c>
      <c r="B305" t="s">
        <v>349</v>
      </c>
      <c r="C305">
        <v>24</v>
      </c>
      <c r="D305" t="s">
        <v>238</v>
      </c>
      <c r="E305" s="2">
        <v>45080</v>
      </c>
      <c r="F305" s="2">
        <f t="shared" si="46"/>
        <v>45083</v>
      </c>
      <c r="G305" s="2">
        <v>45089</v>
      </c>
      <c r="H305">
        <f t="shared" si="48"/>
        <v>9</v>
      </c>
      <c r="I305" s="9">
        <v>11.13</v>
      </c>
      <c r="J305" s="9">
        <v>10.936999999999999</v>
      </c>
      <c r="K305" s="9">
        <v>10.234</v>
      </c>
      <c r="L305" s="9">
        <f t="shared" si="44"/>
        <v>10.767000000000001</v>
      </c>
      <c r="M305" s="9">
        <f t="shared" si="40"/>
        <v>11.0335</v>
      </c>
      <c r="N305" s="9">
        <f t="shared" si="41"/>
        <v>17.9665</v>
      </c>
      <c r="O305" s="9">
        <v>63.311</v>
      </c>
      <c r="P305" s="9">
        <v>65.093000000000004</v>
      </c>
      <c r="Q305" s="9">
        <v>72.391999999999996</v>
      </c>
      <c r="R305" s="9">
        <f t="shared" si="43"/>
        <v>66.932000000000002</v>
      </c>
      <c r="S305" s="9">
        <f t="shared" si="42"/>
        <v>64.201999999999998</v>
      </c>
      <c r="T305" s="9">
        <f t="shared" si="45"/>
        <v>1202.533778</v>
      </c>
      <c r="U305" s="5" t="s">
        <v>355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9BE-5DB7-8C47-87E2-BA93F65FD7AF}">
  <dimension ref="A1:Q162"/>
  <sheetViews>
    <sheetView tabSelected="1" workbookViewId="0">
      <selection activeCell="C2" sqref="C2"/>
    </sheetView>
  </sheetViews>
  <sheetFormatPr baseColWidth="10" defaultRowHeight="16" x14ac:dyDescent="0.2"/>
  <cols>
    <col min="9" max="14" width="10.83203125" style="10"/>
    <col min="22" max="22" width="12.83203125" customWidth="1"/>
  </cols>
  <sheetData>
    <row r="1" spans="1:17" x14ac:dyDescent="0.2">
      <c r="A1" t="s">
        <v>0</v>
      </c>
      <c r="B1" t="s">
        <v>321</v>
      </c>
      <c r="C1" t="s">
        <v>323</v>
      </c>
      <c r="D1" t="s">
        <v>324</v>
      </c>
      <c r="E1" t="s">
        <v>325</v>
      </c>
      <c r="F1" t="s">
        <v>322</v>
      </c>
      <c r="G1" t="s">
        <v>362</v>
      </c>
      <c r="H1" t="s">
        <v>421</v>
      </c>
      <c r="I1" s="10" t="s">
        <v>413</v>
      </c>
      <c r="J1" s="10" t="s">
        <v>414</v>
      </c>
      <c r="K1" s="10" t="s">
        <v>415</v>
      </c>
      <c r="L1" s="10" t="s">
        <v>422</v>
      </c>
      <c r="M1" s="10" t="s">
        <v>424</v>
      </c>
      <c r="N1" s="10" t="s">
        <v>425</v>
      </c>
      <c r="O1" t="s">
        <v>426</v>
      </c>
      <c r="P1" t="s">
        <v>404</v>
      </c>
      <c r="Q1" t="s">
        <v>5</v>
      </c>
    </row>
    <row r="2" spans="1:17" x14ac:dyDescent="0.2">
      <c r="A2" t="s">
        <v>7</v>
      </c>
      <c r="B2">
        <v>3.8906000000000001</v>
      </c>
      <c r="C2" s="2">
        <v>45073</v>
      </c>
      <c r="H2" s="2">
        <v>45159</v>
      </c>
      <c r="I2" s="10">
        <v>0.41799999999999998</v>
      </c>
      <c r="J2" s="10">
        <v>0.43120000000000003</v>
      </c>
      <c r="K2" s="10">
        <v>0.38140000000000002</v>
      </c>
      <c r="L2" s="10">
        <f>AVERAGE(I2:K2)</f>
        <v>0.41019999999999995</v>
      </c>
      <c r="M2" s="10">
        <f>(257.58*L2)-6.6599</f>
        <v>98.999415999999968</v>
      </c>
      <c r="N2" s="10">
        <f>M2*0.12</f>
        <v>11.879929919999995</v>
      </c>
      <c r="O2">
        <v>0.29599999999999999</v>
      </c>
      <c r="P2">
        <f>N2/O2</f>
        <v>40.134898378378367</v>
      </c>
      <c r="Q2" t="s">
        <v>326</v>
      </c>
    </row>
    <row r="3" spans="1:17" x14ac:dyDescent="0.2">
      <c r="A3" t="s">
        <v>8</v>
      </c>
      <c r="B3">
        <v>4.0911</v>
      </c>
      <c r="C3" s="2">
        <v>45073</v>
      </c>
      <c r="H3" s="2">
        <v>45158</v>
      </c>
      <c r="I3" s="10">
        <v>0.26629999999999998</v>
      </c>
      <c r="J3" s="10">
        <v>0.26490000000000002</v>
      </c>
      <c r="K3" s="10">
        <v>0.24179999999999999</v>
      </c>
      <c r="L3" s="10">
        <f t="shared" ref="L3:L66" si="0">AVERAGE(I3:K3)</f>
        <v>0.25766666666666665</v>
      </c>
      <c r="M3" s="10">
        <f t="shared" ref="M3:M66" si="1">(257.58*L3)-6.6599</f>
        <v>59.709879999999991</v>
      </c>
      <c r="N3" s="10">
        <f t="shared" ref="N3:N66" si="2">M3*0.12</f>
        <v>7.1651855999999983</v>
      </c>
      <c r="O3">
        <v>0.253</v>
      </c>
      <c r="P3">
        <f t="shared" ref="P3:P66" si="3">N3/O3</f>
        <v>28.320891699604736</v>
      </c>
      <c r="Q3" t="s">
        <v>326</v>
      </c>
    </row>
    <row r="4" spans="1:17" x14ac:dyDescent="0.2">
      <c r="A4" t="s">
        <v>9</v>
      </c>
      <c r="B4">
        <v>4.5278</v>
      </c>
      <c r="C4" s="2">
        <v>45073</v>
      </c>
      <c r="H4" s="2">
        <v>45159</v>
      </c>
      <c r="I4" s="10">
        <v>0.1787</v>
      </c>
      <c r="J4" s="10">
        <v>0.19289999999999999</v>
      </c>
      <c r="K4" s="10">
        <v>0.17269999999999999</v>
      </c>
      <c r="L4" s="10">
        <f t="shared" si="0"/>
        <v>0.18143333333333334</v>
      </c>
      <c r="M4" s="10">
        <f t="shared" si="1"/>
        <v>40.073698</v>
      </c>
      <c r="N4" s="10">
        <f t="shared" si="2"/>
        <v>4.8088437600000002</v>
      </c>
      <c r="O4">
        <v>0.22800000000000001</v>
      </c>
      <c r="P4">
        <f t="shared" si="3"/>
        <v>21.091419999999999</v>
      </c>
      <c r="Q4" t="s">
        <v>326</v>
      </c>
    </row>
    <row r="5" spans="1:17" x14ac:dyDescent="0.2">
      <c r="A5" t="s">
        <v>10</v>
      </c>
      <c r="B5">
        <v>3.6911</v>
      </c>
      <c r="C5" s="2">
        <v>45073</v>
      </c>
      <c r="Q5" t="s">
        <v>418</v>
      </c>
    </row>
    <row r="6" spans="1:17" x14ac:dyDescent="0.2">
      <c r="A6" t="s">
        <v>12</v>
      </c>
      <c r="B6">
        <v>4.2297000000000002</v>
      </c>
      <c r="C6" s="2">
        <v>45074</v>
      </c>
      <c r="D6">
        <v>4.2416999999999998</v>
      </c>
      <c r="E6">
        <v>1.4592000000000001</v>
      </c>
      <c r="F6">
        <f>D6-E6</f>
        <v>2.7824999999999998</v>
      </c>
      <c r="G6">
        <f>F6/B6</f>
        <v>0.65784807433151282</v>
      </c>
      <c r="H6" s="2">
        <v>45153</v>
      </c>
      <c r="I6" s="10">
        <v>0.4279</v>
      </c>
      <c r="J6" s="10">
        <v>0.47739999999999999</v>
      </c>
      <c r="K6" s="10">
        <v>0.42349999999999999</v>
      </c>
      <c r="L6" s="10">
        <f t="shared" si="0"/>
        <v>0.44293333333333335</v>
      </c>
      <c r="M6" s="10">
        <f t="shared" si="1"/>
        <v>107.430868</v>
      </c>
      <c r="N6" s="10">
        <f t="shared" si="2"/>
        <v>12.89170416</v>
      </c>
      <c r="O6">
        <v>0.35799999999999998</v>
      </c>
      <c r="P6">
        <f t="shared" si="3"/>
        <v>36.010346815642457</v>
      </c>
    </row>
    <row r="7" spans="1:17" x14ac:dyDescent="0.2">
      <c r="A7" t="s">
        <v>13</v>
      </c>
      <c r="B7">
        <v>5.2290999999999999</v>
      </c>
      <c r="C7" s="2">
        <v>45074</v>
      </c>
      <c r="H7" s="2">
        <v>45162</v>
      </c>
      <c r="I7" s="10">
        <v>0.26550000000000001</v>
      </c>
      <c r="J7" s="10">
        <v>0.26369999999999999</v>
      </c>
      <c r="K7" s="10">
        <v>0.23830000000000001</v>
      </c>
      <c r="L7" s="10">
        <f t="shared" si="0"/>
        <v>0.25583333333333336</v>
      </c>
      <c r="M7" s="10">
        <f t="shared" si="1"/>
        <v>59.237649999999995</v>
      </c>
      <c r="N7" s="10">
        <f t="shared" si="2"/>
        <v>7.1085179999999992</v>
      </c>
      <c r="O7">
        <v>0.40400000000000003</v>
      </c>
      <c r="P7">
        <f t="shared" si="3"/>
        <v>17.595341584158412</v>
      </c>
      <c r="Q7" t="s">
        <v>326</v>
      </c>
    </row>
    <row r="8" spans="1:17" x14ac:dyDescent="0.2">
      <c r="A8" t="s">
        <v>14</v>
      </c>
      <c r="B8">
        <v>3.2262</v>
      </c>
      <c r="C8" s="2">
        <v>45074</v>
      </c>
      <c r="D8">
        <v>4.2237999999999998</v>
      </c>
      <c r="E8">
        <v>1.9870000000000001</v>
      </c>
      <c r="F8">
        <f>D8-E8</f>
        <v>2.2367999999999997</v>
      </c>
      <c r="G8">
        <f>F8/B8</f>
        <v>0.69332341454342561</v>
      </c>
      <c r="H8" s="2">
        <v>45163</v>
      </c>
      <c r="I8" s="10">
        <v>0.93430000000000002</v>
      </c>
      <c r="J8" s="10">
        <v>1.0468999999999999</v>
      </c>
      <c r="K8" s="10">
        <v>1.2001999999999999</v>
      </c>
      <c r="L8" s="10">
        <f t="shared" si="0"/>
        <v>1.0604666666666667</v>
      </c>
      <c r="M8" s="10">
        <f t="shared" si="1"/>
        <v>266.49510399999997</v>
      </c>
      <c r="N8" s="10">
        <f t="shared" si="2"/>
        <v>31.979412479999993</v>
      </c>
      <c r="O8">
        <v>0.308</v>
      </c>
      <c r="P8">
        <f t="shared" si="3"/>
        <v>103.82926129870128</v>
      </c>
    </row>
    <row r="9" spans="1:17" x14ac:dyDescent="0.2">
      <c r="A9" t="s">
        <v>15</v>
      </c>
      <c r="B9">
        <v>4.8281000000000001</v>
      </c>
      <c r="C9" s="2">
        <v>45074</v>
      </c>
      <c r="H9" s="2">
        <v>45163</v>
      </c>
      <c r="I9" s="10">
        <v>0.2273</v>
      </c>
      <c r="J9" s="10">
        <v>0.2321</v>
      </c>
      <c r="K9" s="10">
        <v>0.22090000000000001</v>
      </c>
      <c r="L9" s="10">
        <f t="shared" si="0"/>
        <v>0.22676666666666667</v>
      </c>
      <c r="M9" s="10">
        <f t="shared" si="1"/>
        <v>51.750657999999994</v>
      </c>
      <c r="N9" s="10">
        <f t="shared" si="2"/>
        <v>6.2100789599999988</v>
      </c>
      <c r="O9">
        <v>0.35</v>
      </c>
      <c r="P9">
        <f t="shared" si="3"/>
        <v>17.74308274285714</v>
      </c>
      <c r="Q9" t="s">
        <v>326</v>
      </c>
    </row>
    <row r="10" spans="1:17" x14ac:dyDescent="0.2">
      <c r="A10" t="s">
        <v>19</v>
      </c>
      <c r="B10">
        <v>3.1232000000000002</v>
      </c>
      <c r="C10" s="2">
        <v>45075</v>
      </c>
      <c r="D10">
        <v>6.1342999999999996</v>
      </c>
      <c r="E10">
        <v>3.3391999999999999</v>
      </c>
      <c r="F10">
        <f>D10-E10</f>
        <v>2.7950999999999997</v>
      </c>
      <c r="G10">
        <f>F10/B10</f>
        <v>0.89494748975409821</v>
      </c>
      <c r="H10" s="2">
        <v>45162</v>
      </c>
      <c r="I10" s="10">
        <v>0.76439999999999997</v>
      </c>
      <c r="J10" s="10">
        <v>0.77869999999999995</v>
      </c>
      <c r="K10" s="10">
        <v>0.78649999999999998</v>
      </c>
      <c r="L10" s="10">
        <f t="shared" si="0"/>
        <v>0.77653333333333341</v>
      </c>
      <c r="M10" s="10">
        <f t="shared" si="1"/>
        <v>193.35955600000003</v>
      </c>
      <c r="N10" s="10">
        <f t="shared" si="2"/>
        <v>23.203146720000003</v>
      </c>
      <c r="O10">
        <v>0.27600000000000002</v>
      </c>
      <c r="P10">
        <f t="shared" si="3"/>
        <v>84.069372173913052</v>
      </c>
    </row>
    <row r="11" spans="1:17" x14ac:dyDescent="0.2">
      <c r="A11" t="s">
        <v>20</v>
      </c>
      <c r="B11">
        <v>4.1927000000000003</v>
      </c>
      <c r="C11" s="2">
        <v>45075</v>
      </c>
      <c r="D11">
        <v>5.6254999999999997</v>
      </c>
      <c r="E11">
        <v>3.3529</v>
      </c>
      <c r="F11">
        <f>D11-E11</f>
        <v>2.2725999999999997</v>
      </c>
      <c r="G11">
        <f>F11/B11</f>
        <v>0.54203735063324343</v>
      </c>
      <c r="H11" s="2">
        <v>45153</v>
      </c>
      <c r="I11" s="10">
        <v>0.1958</v>
      </c>
      <c r="J11" s="10">
        <v>0.19350000000000001</v>
      </c>
      <c r="K11" s="10">
        <v>0.17469999999999999</v>
      </c>
      <c r="L11" s="10">
        <f t="shared" si="0"/>
        <v>0.18799999999999997</v>
      </c>
      <c r="M11" s="10">
        <f t="shared" si="1"/>
        <v>41.765139999999988</v>
      </c>
      <c r="N11" s="10">
        <f t="shared" si="2"/>
        <v>5.0118167999999983</v>
      </c>
      <c r="O11">
        <v>0.316</v>
      </c>
      <c r="P11">
        <f t="shared" si="3"/>
        <v>15.860179746835437</v>
      </c>
    </row>
    <row r="12" spans="1:17" x14ac:dyDescent="0.2">
      <c r="A12" t="s">
        <v>21</v>
      </c>
      <c r="B12">
        <v>4.5115999999999996</v>
      </c>
      <c r="C12" s="2">
        <v>45075</v>
      </c>
      <c r="D12">
        <v>6.2710999999999997</v>
      </c>
      <c r="E12">
        <v>0.94299999999999995</v>
      </c>
      <c r="F12">
        <f>D12-E12</f>
        <v>5.3281000000000001</v>
      </c>
      <c r="G12">
        <f t="shared" ref="G12:G74" si="4">F12/B12</f>
        <v>1.180977923574785</v>
      </c>
      <c r="H12" s="2">
        <v>45159</v>
      </c>
      <c r="I12" s="10">
        <v>0.50260000000000005</v>
      </c>
      <c r="J12" s="10">
        <v>0.53100000000000003</v>
      </c>
      <c r="K12" s="10">
        <v>0.46229999999999999</v>
      </c>
      <c r="L12" s="10">
        <f t="shared" si="0"/>
        <v>0.49863333333333332</v>
      </c>
      <c r="M12" s="10">
        <f t="shared" si="1"/>
        <v>121.778074</v>
      </c>
      <c r="N12" s="10">
        <f t="shared" si="2"/>
        <v>14.613368879999999</v>
      </c>
      <c r="O12">
        <v>0.312</v>
      </c>
      <c r="P12">
        <f t="shared" si="3"/>
        <v>46.837720769230771</v>
      </c>
    </row>
    <row r="13" spans="1:17" x14ac:dyDescent="0.2">
      <c r="A13" t="s">
        <v>22</v>
      </c>
      <c r="B13">
        <v>4.2079000000000004</v>
      </c>
      <c r="C13" s="2">
        <v>45074</v>
      </c>
      <c r="H13" s="2">
        <v>45163</v>
      </c>
      <c r="I13" s="10">
        <v>0.22259999999999999</v>
      </c>
      <c r="J13" s="10">
        <v>0.2142</v>
      </c>
      <c r="K13" s="10">
        <v>0.20050000000000001</v>
      </c>
      <c r="L13" s="10">
        <f t="shared" si="0"/>
        <v>0.21243333333333334</v>
      </c>
      <c r="M13" s="10">
        <f t="shared" si="1"/>
        <v>48.058677999999993</v>
      </c>
      <c r="N13" s="10">
        <f t="shared" si="2"/>
        <v>5.7670413599999986</v>
      </c>
      <c r="O13">
        <v>0.32700000000000001</v>
      </c>
      <c r="P13">
        <f t="shared" si="3"/>
        <v>17.636212110091737</v>
      </c>
      <c r="Q13" t="s">
        <v>326</v>
      </c>
    </row>
    <row r="14" spans="1:17" x14ac:dyDescent="0.2">
      <c r="A14" t="s">
        <v>23</v>
      </c>
      <c r="B14">
        <v>3.7911999999999999</v>
      </c>
      <c r="C14" s="2">
        <v>45075</v>
      </c>
      <c r="D14">
        <v>5.4020000000000001</v>
      </c>
      <c r="E14">
        <v>1.9148000000000001</v>
      </c>
      <c r="F14">
        <f t="shared" ref="F14:F23" si="5">D14-E14</f>
        <v>3.4872000000000001</v>
      </c>
      <c r="G14">
        <f t="shared" si="4"/>
        <v>0.91981430681578391</v>
      </c>
      <c r="H14" s="2">
        <v>45152</v>
      </c>
      <c r="I14" s="10">
        <v>0.15809999999999999</v>
      </c>
      <c r="J14" s="10">
        <v>0.1585</v>
      </c>
      <c r="K14" s="10">
        <v>0.15229999999999999</v>
      </c>
      <c r="L14" s="10">
        <f t="shared" si="0"/>
        <v>0.15629999999999999</v>
      </c>
      <c r="M14" s="10">
        <f t="shared" si="1"/>
        <v>33.599853999999993</v>
      </c>
      <c r="N14" s="10">
        <f t="shared" si="2"/>
        <v>4.031982479999999</v>
      </c>
      <c r="O14">
        <v>0.29499999999999998</v>
      </c>
      <c r="P14">
        <f t="shared" si="3"/>
        <v>13.66773722033898</v>
      </c>
    </row>
    <row r="15" spans="1:17" x14ac:dyDescent="0.2">
      <c r="A15" t="s">
        <v>28</v>
      </c>
      <c r="B15">
        <v>4.7389999999999999</v>
      </c>
      <c r="C15" s="2">
        <v>45075</v>
      </c>
      <c r="D15">
        <v>5.9897</v>
      </c>
      <c r="E15">
        <v>2.6391</v>
      </c>
      <c r="F15">
        <f t="shared" si="5"/>
        <v>3.3506</v>
      </c>
      <c r="G15">
        <f t="shared" si="4"/>
        <v>0.70702679890272213</v>
      </c>
      <c r="H15" s="2">
        <v>45156</v>
      </c>
      <c r="I15" s="10">
        <v>0.1646</v>
      </c>
      <c r="J15" s="10">
        <v>0.1835</v>
      </c>
      <c r="K15" s="10">
        <v>0.16650000000000001</v>
      </c>
      <c r="L15" s="10">
        <f t="shared" si="0"/>
        <v>0.17153333333333332</v>
      </c>
      <c r="M15" s="10">
        <f t="shared" si="1"/>
        <v>37.523655999999995</v>
      </c>
      <c r="N15" s="10">
        <f t="shared" si="2"/>
        <v>4.5028387199999989</v>
      </c>
      <c r="O15">
        <v>0.28999999999999998</v>
      </c>
      <c r="P15">
        <f t="shared" si="3"/>
        <v>15.527030068965514</v>
      </c>
    </row>
    <row r="16" spans="1:17" x14ac:dyDescent="0.2">
      <c r="A16" t="s">
        <v>29</v>
      </c>
      <c r="B16">
        <v>4.5163000000000002</v>
      </c>
      <c r="C16" s="2">
        <v>45075</v>
      </c>
      <c r="D16">
        <v>5.0658000000000003</v>
      </c>
      <c r="E16">
        <v>1.3838999999999999</v>
      </c>
      <c r="F16">
        <f t="shared" si="5"/>
        <v>3.6819000000000006</v>
      </c>
      <c r="G16">
        <f t="shared" si="4"/>
        <v>0.81524699422093316</v>
      </c>
      <c r="H16" s="2">
        <v>45154</v>
      </c>
      <c r="I16" s="10">
        <v>0.1285</v>
      </c>
      <c r="J16" s="10">
        <v>0.1206</v>
      </c>
      <c r="K16" s="10">
        <v>0.1234</v>
      </c>
      <c r="L16" s="10">
        <f t="shared" si="0"/>
        <v>0.12416666666666666</v>
      </c>
      <c r="M16" s="10">
        <f t="shared" si="1"/>
        <v>25.322949999999995</v>
      </c>
      <c r="N16" s="10">
        <f t="shared" si="2"/>
        <v>3.0387539999999995</v>
      </c>
      <c r="O16">
        <v>0.156</v>
      </c>
      <c r="P16">
        <f t="shared" si="3"/>
        <v>19.479192307692305</v>
      </c>
    </row>
    <row r="17" spans="1:17" x14ac:dyDescent="0.2">
      <c r="A17" t="s">
        <v>30</v>
      </c>
      <c r="B17">
        <v>4.9562999999999997</v>
      </c>
      <c r="C17" s="2">
        <v>45075</v>
      </c>
      <c r="D17">
        <v>5.3529999999999998</v>
      </c>
      <c r="E17">
        <v>0.5907</v>
      </c>
      <c r="F17">
        <f t="shared" si="5"/>
        <v>4.7622999999999998</v>
      </c>
      <c r="G17">
        <f t="shared" si="4"/>
        <v>0.96085789802877142</v>
      </c>
      <c r="H17" s="2">
        <v>45158</v>
      </c>
      <c r="I17" s="10">
        <v>0.18110000000000001</v>
      </c>
      <c r="J17" s="10">
        <v>0.1729</v>
      </c>
      <c r="K17" s="10">
        <v>0.1653</v>
      </c>
      <c r="L17" s="10">
        <f t="shared" si="0"/>
        <v>0.1731</v>
      </c>
      <c r="M17" s="10">
        <f t="shared" si="1"/>
        <v>37.927197999999997</v>
      </c>
      <c r="N17" s="10">
        <f t="shared" si="2"/>
        <v>4.5512637599999994</v>
      </c>
      <c r="O17">
        <v>0.33300000000000002</v>
      </c>
      <c r="P17">
        <f t="shared" si="3"/>
        <v>13.667458738738736</v>
      </c>
    </row>
    <row r="18" spans="1:17" x14ac:dyDescent="0.2">
      <c r="A18" t="s">
        <v>32</v>
      </c>
      <c r="B18">
        <v>4.5526999999999997</v>
      </c>
      <c r="C18" s="2">
        <v>45075</v>
      </c>
      <c r="D18">
        <v>5.1349999999999998</v>
      </c>
      <c r="E18">
        <v>1.4689000000000001</v>
      </c>
      <c r="F18">
        <f t="shared" si="5"/>
        <v>3.6660999999999997</v>
      </c>
      <c r="G18">
        <f t="shared" si="4"/>
        <v>0.80525841808157794</v>
      </c>
      <c r="H18" s="2">
        <v>45158</v>
      </c>
      <c r="I18" s="10">
        <v>0.13439999999999999</v>
      </c>
      <c r="J18" s="10">
        <v>0.13539999999999999</v>
      </c>
      <c r="K18" s="10">
        <v>0.13769999999999999</v>
      </c>
      <c r="L18" s="10">
        <f t="shared" si="0"/>
        <v>0.13583333333333333</v>
      </c>
      <c r="M18" s="10">
        <f t="shared" si="1"/>
        <v>28.328049999999998</v>
      </c>
      <c r="N18" s="10">
        <f t="shared" si="2"/>
        <v>3.3993659999999997</v>
      </c>
      <c r="O18">
        <v>0.25700000000000001</v>
      </c>
      <c r="P18">
        <f t="shared" si="3"/>
        <v>13.227105058365757</v>
      </c>
    </row>
    <row r="19" spans="1:17" x14ac:dyDescent="0.2">
      <c r="A19" t="s">
        <v>33</v>
      </c>
      <c r="B19">
        <v>3.9620000000000002</v>
      </c>
      <c r="C19" s="2">
        <v>45075</v>
      </c>
      <c r="D19">
        <v>5.2824</v>
      </c>
      <c r="E19">
        <v>1.9339999999999999</v>
      </c>
      <c r="F19">
        <f t="shared" si="5"/>
        <v>3.3483999999999998</v>
      </c>
      <c r="G19">
        <f t="shared" si="4"/>
        <v>0.84512872286723872</v>
      </c>
      <c r="H19" s="2">
        <v>45159</v>
      </c>
      <c r="I19" s="10">
        <v>0.19950000000000001</v>
      </c>
      <c r="J19" s="10">
        <v>0.20180000000000001</v>
      </c>
      <c r="K19" s="10">
        <v>0.18490000000000001</v>
      </c>
      <c r="L19" s="10">
        <f t="shared" si="0"/>
        <v>0.19540000000000002</v>
      </c>
      <c r="M19" s="10">
        <f t="shared" si="1"/>
        <v>43.671232000000003</v>
      </c>
      <c r="N19" s="10">
        <f t="shared" si="2"/>
        <v>5.2405478400000005</v>
      </c>
      <c r="O19">
        <v>0.26400000000000001</v>
      </c>
      <c r="P19">
        <f t="shared" si="3"/>
        <v>19.850560000000002</v>
      </c>
    </row>
    <row r="20" spans="1:17" x14ac:dyDescent="0.2">
      <c r="A20" t="s">
        <v>34</v>
      </c>
      <c r="B20">
        <v>5.1383000000000001</v>
      </c>
      <c r="C20" s="2">
        <v>45075</v>
      </c>
      <c r="D20">
        <v>6.1879</v>
      </c>
      <c r="E20">
        <v>1.1396999999999999</v>
      </c>
      <c r="F20">
        <f t="shared" si="5"/>
        <v>5.0481999999999996</v>
      </c>
      <c r="G20">
        <f t="shared" si="4"/>
        <v>0.98246501761282901</v>
      </c>
      <c r="Q20" t="s">
        <v>419</v>
      </c>
    </row>
    <row r="21" spans="1:17" x14ac:dyDescent="0.2">
      <c r="A21" t="s">
        <v>36</v>
      </c>
      <c r="B21">
        <v>4.1508000000000003</v>
      </c>
      <c r="C21" s="2">
        <v>45075</v>
      </c>
      <c r="D21">
        <v>5.2454000000000001</v>
      </c>
      <c r="E21">
        <v>1.0368999999999999</v>
      </c>
      <c r="F21">
        <f t="shared" si="5"/>
        <v>4.2084999999999999</v>
      </c>
      <c r="G21">
        <f t="shared" si="4"/>
        <v>1.0139009347595644</v>
      </c>
      <c r="H21" s="2">
        <v>45163</v>
      </c>
      <c r="I21" s="10">
        <v>0.18079999999999999</v>
      </c>
      <c r="J21" s="10">
        <v>0.20280000000000001</v>
      </c>
      <c r="K21" s="10">
        <v>0.19800000000000001</v>
      </c>
      <c r="L21" s="10">
        <f t="shared" si="0"/>
        <v>0.19386666666666666</v>
      </c>
      <c r="M21" s="10">
        <f t="shared" si="1"/>
        <v>43.276275999999996</v>
      </c>
      <c r="N21" s="10">
        <f t="shared" si="2"/>
        <v>5.193153119999999</v>
      </c>
      <c r="O21">
        <v>0.307</v>
      </c>
      <c r="P21">
        <f t="shared" si="3"/>
        <v>16.915808208469052</v>
      </c>
    </row>
    <row r="22" spans="1:17" x14ac:dyDescent="0.2">
      <c r="A22" t="s">
        <v>38</v>
      </c>
      <c r="B22">
        <v>4.7058</v>
      </c>
      <c r="C22" s="2">
        <v>45076</v>
      </c>
      <c r="D22">
        <v>5.6821000000000002</v>
      </c>
      <c r="E22">
        <v>0.1615</v>
      </c>
      <c r="F22">
        <f t="shared" si="5"/>
        <v>5.5206</v>
      </c>
      <c r="G22">
        <f t="shared" si="4"/>
        <v>1.1731480300905266</v>
      </c>
      <c r="H22" s="2">
        <v>45159</v>
      </c>
      <c r="I22" s="10">
        <v>0.47660000000000002</v>
      </c>
      <c r="J22" s="10">
        <v>0.4612</v>
      </c>
      <c r="K22" s="10">
        <v>0.41199999999999998</v>
      </c>
      <c r="L22" s="10">
        <f t="shared" si="0"/>
        <v>0.4499333333333333</v>
      </c>
      <c r="M22" s="10">
        <f t="shared" si="1"/>
        <v>109.23392799999999</v>
      </c>
      <c r="N22" s="10">
        <f t="shared" si="2"/>
        <v>13.108071359999999</v>
      </c>
      <c r="O22">
        <v>0.30199999999999999</v>
      </c>
      <c r="P22">
        <f t="shared" si="3"/>
        <v>43.404209801324498</v>
      </c>
      <c r="Q22" t="s">
        <v>336</v>
      </c>
    </row>
    <row r="23" spans="1:17" x14ac:dyDescent="0.2">
      <c r="A23" t="s">
        <v>41</v>
      </c>
      <c r="B23">
        <v>3.3576000000000001</v>
      </c>
      <c r="C23" s="2">
        <v>45076</v>
      </c>
      <c r="D23">
        <v>4.7534000000000001</v>
      </c>
      <c r="E23">
        <v>1.0401</v>
      </c>
      <c r="F23">
        <f t="shared" si="5"/>
        <v>3.7133000000000003</v>
      </c>
      <c r="G23">
        <f t="shared" si="4"/>
        <v>1.1059387657850845</v>
      </c>
      <c r="H23" s="2">
        <v>45163</v>
      </c>
      <c r="I23" s="10">
        <v>0.1338</v>
      </c>
      <c r="J23" s="10">
        <v>0.1313</v>
      </c>
      <c r="K23" s="10">
        <v>0.1321</v>
      </c>
      <c r="L23" s="10">
        <f t="shared" si="0"/>
        <v>0.13239999999999999</v>
      </c>
      <c r="M23" s="10">
        <f t="shared" si="1"/>
        <v>27.443691999999992</v>
      </c>
      <c r="N23" s="10">
        <f t="shared" si="2"/>
        <v>3.2932430399999988</v>
      </c>
      <c r="O23">
        <v>0.24199999999999999</v>
      </c>
      <c r="P23">
        <f t="shared" si="3"/>
        <v>13.608442314049583</v>
      </c>
      <c r="Q23" t="s">
        <v>336</v>
      </c>
    </row>
    <row r="24" spans="1:17" x14ac:dyDescent="0.2">
      <c r="A24" t="s">
        <v>42</v>
      </c>
      <c r="B24">
        <v>4.8605999999999998</v>
      </c>
      <c r="C24" s="2">
        <v>45076</v>
      </c>
      <c r="H24" s="2">
        <v>45162</v>
      </c>
      <c r="I24" s="10">
        <v>0.2079</v>
      </c>
      <c r="J24" s="10">
        <v>0.2089</v>
      </c>
      <c r="K24" s="10">
        <v>0.18679999999999999</v>
      </c>
      <c r="L24" s="10">
        <f t="shared" si="0"/>
        <v>0.20120000000000002</v>
      </c>
      <c r="M24" s="10">
        <f t="shared" si="1"/>
        <v>45.165196000000002</v>
      </c>
      <c r="N24" s="10">
        <f t="shared" si="2"/>
        <v>5.4198235199999996</v>
      </c>
      <c r="O24">
        <v>0.27</v>
      </c>
      <c r="P24">
        <f t="shared" si="3"/>
        <v>20.073420444444441</v>
      </c>
      <c r="Q24" t="s">
        <v>338</v>
      </c>
    </row>
    <row r="25" spans="1:17" x14ac:dyDescent="0.2">
      <c r="A25" t="s">
        <v>45</v>
      </c>
      <c r="B25">
        <v>4.8158000000000003</v>
      </c>
      <c r="C25" s="2">
        <v>45075</v>
      </c>
      <c r="H25" s="2">
        <v>45156</v>
      </c>
      <c r="I25" s="10">
        <v>0.1201</v>
      </c>
      <c r="J25" s="10">
        <v>0.1244</v>
      </c>
      <c r="K25" s="10">
        <v>0.12479999999999999</v>
      </c>
      <c r="L25" s="10">
        <f t="shared" si="0"/>
        <v>0.12309999999999999</v>
      </c>
      <c r="M25" s="10">
        <f t="shared" si="1"/>
        <v>25.048197999999996</v>
      </c>
      <c r="N25" s="10">
        <f t="shared" si="2"/>
        <v>3.0057837599999995</v>
      </c>
      <c r="O25">
        <v>0.33400000000000002</v>
      </c>
      <c r="P25">
        <f t="shared" si="3"/>
        <v>8.9993525748502972</v>
      </c>
      <c r="Q25" t="s">
        <v>326</v>
      </c>
    </row>
    <row r="26" spans="1:17" x14ac:dyDescent="0.2">
      <c r="A26" t="s">
        <v>46</v>
      </c>
      <c r="B26">
        <v>3.8260999999999998</v>
      </c>
      <c r="C26" s="2">
        <v>45076</v>
      </c>
      <c r="D26">
        <v>5.2119999999999997</v>
      </c>
      <c r="E26">
        <v>1.5085</v>
      </c>
      <c r="F26">
        <f t="shared" ref="F26:F46" si="6">D26-E26</f>
        <v>3.7035</v>
      </c>
      <c r="G26">
        <f t="shared" si="4"/>
        <v>0.96795692741956563</v>
      </c>
      <c r="H26" s="2">
        <v>45154</v>
      </c>
      <c r="I26" s="10">
        <v>0.13700000000000001</v>
      </c>
      <c r="J26" s="10">
        <v>0.1268</v>
      </c>
      <c r="K26" s="10">
        <v>0.1278</v>
      </c>
      <c r="L26" s="10">
        <f t="shared" si="0"/>
        <v>0.13053333333333336</v>
      </c>
      <c r="M26" s="10">
        <f t="shared" si="1"/>
        <v>26.962876000000009</v>
      </c>
      <c r="N26" s="10">
        <f t="shared" si="2"/>
        <v>3.2355451200000007</v>
      </c>
      <c r="O26">
        <v>0.20499999999999999</v>
      </c>
      <c r="P26">
        <f t="shared" si="3"/>
        <v>15.783146926829273</v>
      </c>
      <c r="Q26" t="s">
        <v>336</v>
      </c>
    </row>
    <row r="27" spans="1:17" x14ac:dyDescent="0.2">
      <c r="A27" t="s">
        <v>51</v>
      </c>
      <c r="B27">
        <v>4.3490000000000002</v>
      </c>
      <c r="C27" s="2">
        <v>45076</v>
      </c>
      <c r="D27">
        <v>5.1493000000000002</v>
      </c>
      <c r="E27">
        <v>0.20469999999999999</v>
      </c>
      <c r="F27">
        <f t="shared" si="6"/>
        <v>4.9446000000000003</v>
      </c>
      <c r="G27">
        <f t="shared" si="4"/>
        <v>1.1369510232237297</v>
      </c>
      <c r="H27" s="2">
        <v>45163</v>
      </c>
      <c r="I27" s="10">
        <v>0.11310000000000001</v>
      </c>
      <c r="J27" s="10">
        <v>0.11459999999999999</v>
      </c>
      <c r="K27" s="10">
        <v>0.11459999999999999</v>
      </c>
      <c r="L27" s="10">
        <f t="shared" si="0"/>
        <v>0.11409999999999999</v>
      </c>
      <c r="M27" s="10">
        <f t="shared" si="1"/>
        <v>22.729977999999996</v>
      </c>
      <c r="N27" s="10">
        <f t="shared" si="2"/>
        <v>2.7275973599999994</v>
      </c>
      <c r="O27">
        <v>0.307</v>
      </c>
      <c r="P27">
        <f t="shared" si="3"/>
        <v>8.8846819543973918</v>
      </c>
      <c r="Q27" t="s">
        <v>336</v>
      </c>
    </row>
    <row r="28" spans="1:17" x14ac:dyDescent="0.2">
      <c r="A28" t="s">
        <v>52</v>
      </c>
      <c r="B28">
        <v>4.6327999999999996</v>
      </c>
      <c r="C28" s="2">
        <v>45076</v>
      </c>
      <c r="D28">
        <v>5.056</v>
      </c>
      <c r="E28">
        <v>0.33950000000000002</v>
      </c>
      <c r="F28">
        <f t="shared" si="6"/>
        <v>4.7164999999999999</v>
      </c>
      <c r="G28">
        <f t="shared" si="4"/>
        <v>1.0180668278362979</v>
      </c>
      <c r="H28" s="2">
        <v>45163</v>
      </c>
      <c r="I28" s="10">
        <v>0.2286</v>
      </c>
      <c r="J28" s="10">
        <v>0.2114</v>
      </c>
      <c r="K28" s="10">
        <v>0.2102</v>
      </c>
      <c r="L28" s="10">
        <f t="shared" si="0"/>
        <v>0.21673333333333333</v>
      </c>
      <c r="M28" s="10">
        <f t="shared" si="1"/>
        <v>49.166271999999999</v>
      </c>
      <c r="N28" s="10">
        <f t="shared" si="2"/>
        <v>5.8999526399999995</v>
      </c>
      <c r="O28">
        <v>0.28000000000000003</v>
      </c>
      <c r="P28">
        <f t="shared" si="3"/>
        <v>21.071259428571423</v>
      </c>
      <c r="Q28" t="s">
        <v>337</v>
      </c>
    </row>
    <row r="29" spans="1:17" x14ac:dyDescent="0.2">
      <c r="A29" t="s">
        <v>53</v>
      </c>
      <c r="B29">
        <v>5.0640000000000001</v>
      </c>
      <c r="C29" s="2">
        <v>45076</v>
      </c>
      <c r="D29">
        <v>6.1792999999999996</v>
      </c>
      <c r="E29">
        <v>1.6763999999999999</v>
      </c>
      <c r="F29">
        <f t="shared" si="6"/>
        <v>4.5028999999999995</v>
      </c>
      <c r="G29">
        <f t="shared" si="4"/>
        <v>0.8891982622432858</v>
      </c>
      <c r="H29" s="2">
        <v>45154</v>
      </c>
      <c r="I29" s="10">
        <v>0.39929999999999999</v>
      </c>
      <c r="J29" s="10">
        <v>0.3735</v>
      </c>
      <c r="K29" s="10">
        <v>0.33510000000000001</v>
      </c>
      <c r="L29" s="10">
        <f t="shared" si="0"/>
        <v>0.36929999999999996</v>
      </c>
      <c r="M29" s="10">
        <f t="shared" si="1"/>
        <v>88.46439399999997</v>
      </c>
      <c r="N29" s="10">
        <f t="shared" si="2"/>
        <v>10.615727279999996</v>
      </c>
      <c r="O29">
        <v>0.29599999999999999</v>
      </c>
      <c r="P29">
        <f t="shared" si="3"/>
        <v>35.863943513513505</v>
      </c>
      <c r="Q29" t="s">
        <v>337</v>
      </c>
    </row>
    <row r="30" spans="1:17" x14ac:dyDescent="0.2">
      <c r="A30" t="s">
        <v>54</v>
      </c>
      <c r="B30">
        <v>4.2737999999999996</v>
      </c>
      <c r="C30" s="2">
        <v>45076</v>
      </c>
      <c r="D30">
        <v>4.9650999999999996</v>
      </c>
      <c r="E30">
        <v>0.37119999999999997</v>
      </c>
      <c r="F30">
        <f t="shared" si="6"/>
        <v>4.5938999999999997</v>
      </c>
      <c r="G30">
        <f t="shared" si="4"/>
        <v>1.0748982170433805</v>
      </c>
      <c r="Q30" t="s">
        <v>427</v>
      </c>
    </row>
    <row r="31" spans="1:17" x14ac:dyDescent="0.2">
      <c r="A31" t="s">
        <v>55</v>
      </c>
      <c r="B31">
        <v>4.6334999999999997</v>
      </c>
      <c r="C31" s="2">
        <v>45076</v>
      </c>
      <c r="D31">
        <v>5.8230000000000004</v>
      </c>
      <c r="E31">
        <v>0.93779999999999997</v>
      </c>
      <c r="F31">
        <f t="shared" si="6"/>
        <v>4.8852000000000002</v>
      </c>
      <c r="G31">
        <f t="shared" si="4"/>
        <v>1.0543217869860797</v>
      </c>
      <c r="H31" s="2">
        <v>45156</v>
      </c>
      <c r="I31" s="10">
        <v>0.1656</v>
      </c>
      <c r="J31" s="10">
        <v>0.16500000000000001</v>
      </c>
      <c r="K31" s="10">
        <v>0.16289999999999999</v>
      </c>
      <c r="L31" s="10">
        <f t="shared" si="0"/>
        <v>0.16450000000000001</v>
      </c>
      <c r="M31" s="10">
        <f t="shared" si="1"/>
        <v>35.712009999999999</v>
      </c>
      <c r="N31" s="10">
        <f t="shared" si="2"/>
        <v>4.2854412000000002</v>
      </c>
      <c r="O31">
        <v>0.251</v>
      </c>
      <c r="P31">
        <f t="shared" si="3"/>
        <v>17.073470916334664</v>
      </c>
      <c r="Q31" t="s">
        <v>337</v>
      </c>
    </row>
    <row r="32" spans="1:17" x14ac:dyDescent="0.2">
      <c r="A32" t="s">
        <v>57</v>
      </c>
      <c r="B32" s="7">
        <v>4.7698</v>
      </c>
      <c r="C32" s="2">
        <v>45077</v>
      </c>
      <c r="D32">
        <v>7.7751000000000001</v>
      </c>
      <c r="E32">
        <v>3.3216999999999999</v>
      </c>
      <c r="F32">
        <f t="shared" si="6"/>
        <v>4.4534000000000002</v>
      </c>
      <c r="G32">
        <f t="shared" si="4"/>
        <v>0.93366598180217208</v>
      </c>
      <c r="H32" s="2">
        <v>45162</v>
      </c>
      <c r="I32" s="10">
        <v>0.1598</v>
      </c>
      <c r="J32" s="10">
        <v>0.15759999999999999</v>
      </c>
      <c r="K32" s="10">
        <v>0.15179999999999999</v>
      </c>
      <c r="L32" s="10">
        <f t="shared" si="0"/>
        <v>0.15640000000000001</v>
      </c>
      <c r="M32" s="10">
        <f t="shared" si="1"/>
        <v>33.625611999999997</v>
      </c>
      <c r="N32" s="10">
        <f t="shared" si="2"/>
        <v>4.0350734399999997</v>
      </c>
      <c r="O32">
        <v>0.25600000000000001</v>
      </c>
      <c r="P32">
        <f t="shared" si="3"/>
        <v>15.762005624999999</v>
      </c>
    </row>
    <row r="33" spans="1:17" x14ac:dyDescent="0.2">
      <c r="A33" t="s">
        <v>58</v>
      </c>
      <c r="B33">
        <v>4.9269999999999996</v>
      </c>
      <c r="C33" s="2">
        <v>45077</v>
      </c>
      <c r="D33">
        <v>7.4558999999999997</v>
      </c>
      <c r="E33">
        <v>3.1461000000000001</v>
      </c>
      <c r="F33">
        <f t="shared" si="6"/>
        <v>4.3097999999999992</v>
      </c>
      <c r="G33">
        <f t="shared" si="4"/>
        <v>0.87473107367566461</v>
      </c>
      <c r="H33" s="2">
        <v>45152</v>
      </c>
      <c r="I33" s="10">
        <v>0.15840000000000001</v>
      </c>
      <c r="J33" s="10">
        <v>0.15740000000000001</v>
      </c>
      <c r="K33" s="10">
        <v>0.16220000000000001</v>
      </c>
      <c r="L33" s="10">
        <f t="shared" si="0"/>
        <v>0.15933333333333335</v>
      </c>
      <c r="M33" s="10">
        <f t="shared" si="1"/>
        <v>34.381180000000001</v>
      </c>
      <c r="N33" s="10">
        <f t="shared" si="2"/>
        <v>4.1257415999999996</v>
      </c>
      <c r="O33">
        <v>0.27400000000000002</v>
      </c>
      <c r="P33">
        <f t="shared" si="3"/>
        <v>15.057451094890508</v>
      </c>
    </row>
    <row r="34" spans="1:17" x14ac:dyDescent="0.2">
      <c r="A34" t="s">
        <v>59</v>
      </c>
      <c r="B34">
        <v>4.9469000000000003</v>
      </c>
      <c r="C34" s="2">
        <v>45077</v>
      </c>
      <c r="D34">
        <v>7.6235999999999997</v>
      </c>
      <c r="E34">
        <v>2.5387</v>
      </c>
      <c r="F34">
        <f t="shared" si="6"/>
        <v>5.0848999999999993</v>
      </c>
      <c r="G34">
        <f t="shared" si="4"/>
        <v>1.0278962582627502</v>
      </c>
      <c r="H34" s="2">
        <v>45162</v>
      </c>
      <c r="I34" s="10">
        <v>0.1109</v>
      </c>
      <c r="J34" s="10">
        <v>0.1045</v>
      </c>
      <c r="K34" s="10">
        <v>0.1021</v>
      </c>
      <c r="L34" s="10">
        <f t="shared" si="0"/>
        <v>0.10583333333333333</v>
      </c>
      <c r="M34" s="10">
        <f t="shared" si="1"/>
        <v>20.600649999999998</v>
      </c>
      <c r="N34" s="10">
        <f t="shared" si="2"/>
        <v>2.4720779999999998</v>
      </c>
      <c r="O34">
        <v>0.28799999999999998</v>
      </c>
      <c r="P34">
        <f t="shared" si="3"/>
        <v>8.5836041666666674</v>
      </c>
    </row>
    <row r="35" spans="1:17" x14ac:dyDescent="0.2">
      <c r="A35" t="s">
        <v>62</v>
      </c>
      <c r="B35">
        <v>6.2470999999999997</v>
      </c>
      <c r="C35" s="2">
        <v>45078</v>
      </c>
      <c r="D35">
        <v>7.2961</v>
      </c>
      <c r="E35">
        <v>0.64170000000000005</v>
      </c>
      <c r="F35">
        <f t="shared" si="6"/>
        <v>6.6543999999999999</v>
      </c>
      <c r="G35">
        <f t="shared" si="4"/>
        <v>1.0651982519889229</v>
      </c>
      <c r="H35" s="2">
        <v>45162</v>
      </c>
      <c r="I35" s="10">
        <v>0.13980000000000001</v>
      </c>
      <c r="J35" s="10">
        <v>0.14199999999999999</v>
      </c>
      <c r="K35" s="10">
        <v>0.15060000000000001</v>
      </c>
      <c r="L35" s="10">
        <f t="shared" si="0"/>
        <v>0.14413333333333334</v>
      </c>
      <c r="M35" s="10">
        <f t="shared" si="1"/>
        <v>30.465964</v>
      </c>
      <c r="N35" s="10">
        <f t="shared" si="2"/>
        <v>3.6559156799999997</v>
      </c>
      <c r="O35">
        <v>0.307</v>
      </c>
      <c r="P35">
        <f t="shared" si="3"/>
        <v>11.908520130293159</v>
      </c>
    </row>
    <row r="36" spans="1:17" x14ac:dyDescent="0.2">
      <c r="A36" t="s">
        <v>64</v>
      </c>
      <c r="B36">
        <v>3.9022999999999999</v>
      </c>
      <c r="C36" s="2">
        <v>45079</v>
      </c>
      <c r="D36">
        <v>5.4877000000000002</v>
      </c>
      <c r="E36">
        <v>2.0106000000000002</v>
      </c>
      <c r="F36">
        <f t="shared" si="6"/>
        <v>3.4771000000000001</v>
      </c>
      <c r="G36">
        <f t="shared" si="4"/>
        <v>0.89103861825077524</v>
      </c>
      <c r="H36" s="2">
        <v>45156</v>
      </c>
      <c r="I36" s="10">
        <v>0.12609999999999999</v>
      </c>
      <c r="J36" s="10">
        <v>0.12520000000000001</v>
      </c>
      <c r="K36" s="10">
        <v>0.12590000000000001</v>
      </c>
      <c r="L36" s="10">
        <f t="shared" si="0"/>
        <v>0.12573333333333334</v>
      </c>
      <c r="M36" s="10">
        <f t="shared" si="1"/>
        <v>25.726492</v>
      </c>
      <c r="N36" s="10">
        <f t="shared" si="2"/>
        <v>3.0871790400000001</v>
      </c>
      <c r="O36">
        <v>0.23599999999999999</v>
      </c>
      <c r="P36">
        <f t="shared" si="3"/>
        <v>13.081267118644069</v>
      </c>
    </row>
    <row r="37" spans="1:17" x14ac:dyDescent="0.2">
      <c r="A37" t="s">
        <v>65</v>
      </c>
      <c r="B37">
        <v>5.6706000000000003</v>
      </c>
      <c r="C37" s="2">
        <v>45079</v>
      </c>
      <c r="D37">
        <v>6.1531000000000002</v>
      </c>
      <c r="E37">
        <v>0.89939999999999998</v>
      </c>
      <c r="F37">
        <f t="shared" si="6"/>
        <v>5.2537000000000003</v>
      </c>
      <c r="G37">
        <f t="shared" si="4"/>
        <v>0.92648044298663279</v>
      </c>
      <c r="H37" s="2">
        <v>45156</v>
      </c>
      <c r="I37" s="10">
        <v>0.1643</v>
      </c>
      <c r="J37" s="10">
        <v>0.16539999999999999</v>
      </c>
      <c r="K37" s="10">
        <v>0.15759999999999999</v>
      </c>
      <c r="L37" s="10">
        <f t="shared" si="0"/>
        <v>0.16243333333333332</v>
      </c>
      <c r="M37" s="10">
        <f t="shared" si="1"/>
        <v>35.179677999999996</v>
      </c>
      <c r="N37" s="10">
        <f t="shared" si="2"/>
        <v>4.221561359999999</v>
      </c>
      <c r="O37">
        <v>0.254</v>
      </c>
      <c r="P37">
        <f t="shared" si="3"/>
        <v>16.620320314960626</v>
      </c>
    </row>
    <row r="38" spans="1:17" x14ac:dyDescent="0.2">
      <c r="A38" t="s">
        <v>67</v>
      </c>
      <c r="B38">
        <v>4.7074999999999996</v>
      </c>
      <c r="C38" s="2">
        <v>45080</v>
      </c>
      <c r="D38">
        <v>6.8598999999999997</v>
      </c>
      <c r="E38">
        <v>4.0688000000000004</v>
      </c>
      <c r="F38">
        <f t="shared" si="6"/>
        <v>2.7910999999999992</v>
      </c>
      <c r="G38">
        <f t="shared" si="4"/>
        <v>0.59290493892724361</v>
      </c>
      <c r="H38" s="2">
        <v>45162</v>
      </c>
      <c r="I38" s="10">
        <v>0.14000000000000001</v>
      </c>
      <c r="J38" s="10">
        <v>0.1421</v>
      </c>
      <c r="K38" s="10">
        <v>0.13189999999999999</v>
      </c>
      <c r="L38" s="10">
        <f t="shared" si="0"/>
        <v>0.13800000000000001</v>
      </c>
      <c r="M38" s="10">
        <f t="shared" si="1"/>
        <v>28.886139999999997</v>
      </c>
      <c r="N38" s="10">
        <f t="shared" si="2"/>
        <v>3.4663367999999997</v>
      </c>
      <c r="O38">
        <v>0.186</v>
      </c>
      <c r="P38">
        <f t="shared" si="3"/>
        <v>18.636219354838708</v>
      </c>
    </row>
    <row r="39" spans="1:17" x14ac:dyDescent="0.2">
      <c r="A39" t="s">
        <v>70</v>
      </c>
      <c r="B39">
        <v>4.0636999999999999</v>
      </c>
      <c r="C39" s="2">
        <v>45080</v>
      </c>
      <c r="D39">
        <v>6.5666000000000002</v>
      </c>
      <c r="E39">
        <v>2.2311000000000001</v>
      </c>
      <c r="F39">
        <f t="shared" si="6"/>
        <v>4.3354999999999997</v>
      </c>
      <c r="G39">
        <f t="shared" si="4"/>
        <v>1.0668848586263748</v>
      </c>
      <c r="O39">
        <v>0.25</v>
      </c>
      <c r="Q39" t="s">
        <v>420</v>
      </c>
    </row>
    <row r="40" spans="1:17" x14ac:dyDescent="0.2">
      <c r="A40" t="s">
        <v>73</v>
      </c>
      <c r="B40">
        <v>4.7355</v>
      </c>
      <c r="C40" s="2">
        <v>45081</v>
      </c>
      <c r="D40">
        <v>5.5571000000000002</v>
      </c>
      <c r="E40">
        <v>1.08</v>
      </c>
      <c r="F40">
        <f t="shared" si="6"/>
        <v>4.4771000000000001</v>
      </c>
      <c r="G40">
        <f t="shared" si="4"/>
        <v>0.94543342836025768</v>
      </c>
      <c r="H40" s="2">
        <v>45156</v>
      </c>
      <c r="I40" s="10">
        <v>0.16109999999999999</v>
      </c>
      <c r="J40" s="10">
        <v>0.16650000000000001</v>
      </c>
      <c r="K40" s="10">
        <v>0.16239999999999999</v>
      </c>
      <c r="L40" s="10">
        <f t="shared" si="0"/>
        <v>0.16333333333333333</v>
      </c>
      <c r="M40" s="10">
        <f t="shared" si="1"/>
        <v>35.411499999999997</v>
      </c>
      <c r="N40" s="10">
        <f t="shared" si="2"/>
        <v>4.2493799999999995</v>
      </c>
      <c r="O40">
        <v>0.252</v>
      </c>
      <c r="P40">
        <f t="shared" si="3"/>
        <v>16.862619047619045</v>
      </c>
    </row>
    <row r="41" spans="1:17" x14ac:dyDescent="0.2">
      <c r="A41" t="s">
        <v>74</v>
      </c>
      <c r="B41">
        <v>4.4969999999999999</v>
      </c>
      <c r="C41" s="2">
        <v>45081</v>
      </c>
      <c r="D41">
        <v>5.5138999999999996</v>
      </c>
      <c r="E41">
        <v>1.4715</v>
      </c>
      <c r="F41">
        <f t="shared" si="6"/>
        <v>4.0423999999999998</v>
      </c>
      <c r="G41">
        <f t="shared" si="4"/>
        <v>0.89891038470091167</v>
      </c>
      <c r="O41">
        <v>0.29499999999999998</v>
      </c>
      <c r="Q41" t="s">
        <v>420</v>
      </c>
    </row>
    <row r="42" spans="1:17" x14ac:dyDescent="0.2">
      <c r="A42" t="s">
        <v>81</v>
      </c>
      <c r="B42">
        <v>4.8704999999999998</v>
      </c>
      <c r="C42" s="2">
        <v>45074</v>
      </c>
      <c r="D42">
        <v>4.1317000000000004</v>
      </c>
      <c r="E42">
        <v>0.2792</v>
      </c>
      <c r="F42">
        <f t="shared" si="6"/>
        <v>3.8525000000000005</v>
      </c>
      <c r="G42">
        <f t="shared" si="4"/>
        <v>0.79098655168873844</v>
      </c>
      <c r="H42" s="2">
        <v>45158</v>
      </c>
      <c r="I42" s="10">
        <v>0.4758</v>
      </c>
      <c r="J42" s="10">
        <v>0.42170000000000002</v>
      </c>
      <c r="K42" s="10">
        <v>0.40579999999999999</v>
      </c>
      <c r="L42" s="10">
        <f t="shared" si="0"/>
        <v>0.43443333333333328</v>
      </c>
      <c r="M42" s="10">
        <f t="shared" si="1"/>
        <v>105.24143799999999</v>
      </c>
      <c r="N42" s="10">
        <f t="shared" si="2"/>
        <v>12.628972559999998</v>
      </c>
      <c r="O42">
        <v>0.27800000000000002</v>
      </c>
      <c r="P42">
        <f t="shared" si="3"/>
        <v>45.427958848920852</v>
      </c>
    </row>
    <row r="43" spans="1:17" x14ac:dyDescent="0.2">
      <c r="A43" t="s">
        <v>82</v>
      </c>
      <c r="B43">
        <v>3.8369</v>
      </c>
      <c r="C43" s="2">
        <v>45075</v>
      </c>
      <c r="D43">
        <v>5.8391999999999999</v>
      </c>
      <c r="E43">
        <v>1.7704</v>
      </c>
      <c r="F43">
        <f t="shared" si="6"/>
        <v>4.0687999999999995</v>
      </c>
      <c r="G43">
        <f t="shared" si="4"/>
        <v>1.0604394172378742</v>
      </c>
      <c r="H43" s="2">
        <v>45154</v>
      </c>
      <c r="I43" s="10">
        <v>0.28249999999999997</v>
      </c>
      <c r="J43" s="10">
        <v>0.29549999999999998</v>
      </c>
      <c r="K43" s="10">
        <v>0.28770000000000001</v>
      </c>
      <c r="L43" s="10">
        <f t="shared" si="0"/>
        <v>0.28856666666666664</v>
      </c>
      <c r="M43" s="10">
        <f t="shared" si="1"/>
        <v>67.669101999999981</v>
      </c>
      <c r="N43" s="10">
        <f t="shared" si="2"/>
        <v>8.1202922399999977</v>
      </c>
      <c r="O43">
        <v>0.26</v>
      </c>
      <c r="P43">
        <f t="shared" si="3"/>
        <v>31.23189323076922</v>
      </c>
    </row>
    <row r="44" spans="1:17" x14ac:dyDescent="0.2">
      <c r="A44" t="s">
        <v>83</v>
      </c>
      <c r="B44">
        <v>4.7023999999999999</v>
      </c>
      <c r="C44" s="2">
        <v>45075</v>
      </c>
      <c r="D44">
        <v>5.4991000000000003</v>
      </c>
      <c r="E44">
        <v>1.1601999999999999</v>
      </c>
      <c r="F44">
        <f t="shared" si="6"/>
        <v>4.3389000000000006</v>
      </c>
      <c r="G44">
        <f t="shared" si="4"/>
        <v>0.92269904729499841</v>
      </c>
      <c r="H44" s="2">
        <v>45156</v>
      </c>
      <c r="I44" s="10">
        <v>1.0672999999999999</v>
      </c>
      <c r="J44" s="10">
        <v>1.0684</v>
      </c>
      <c r="K44" s="10">
        <v>0.97699999999999998</v>
      </c>
      <c r="L44" s="10">
        <f t="shared" si="0"/>
        <v>1.0375666666666665</v>
      </c>
      <c r="M44" s="10">
        <f t="shared" si="1"/>
        <v>260.59652199999994</v>
      </c>
      <c r="N44" s="10">
        <f t="shared" si="2"/>
        <v>31.271582639999991</v>
      </c>
      <c r="O44">
        <v>0.28699999999999998</v>
      </c>
      <c r="P44">
        <f t="shared" si="3"/>
        <v>108.9602182578397</v>
      </c>
    </row>
    <row r="45" spans="1:17" x14ac:dyDescent="0.2">
      <c r="A45" t="s">
        <v>84</v>
      </c>
      <c r="B45">
        <v>4.5514000000000001</v>
      </c>
      <c r="C45" s="2">
        <v>45075</v>
      </c>
      <c r="D45">
        <v>5.8890000000000002</v>
      </c>
      <c r="E45">
        <v>2.6459999999999999</v>
      </c>
      <c r="F45">
        <f t="shared" si="6"/>
        <v>3.2430000000000003</v>
      </c>
      <c r="G45">
        <f t="shared" si="4"/>
        <v>0.71252801335852711</v>
      </c>
      <c r="H45" s="2">
        <v>45154</v>
      </c>
      <c r="I45" s="10">
        <v>0.1394</v>
      </c>
      <c r="J45" s="10">
        <v>0.1366</v>
      </c>
      <c r="K45" s="10">
        <v>0.12920000000000001</v>
      </c>
      <c r="L45" s="10">
        <f t="shared" si="0"/>
        <v>0.13506666666666667</v>
      </c>
      <c r="M45" s="10">
        <f t="shared" si="1"/>
        <v>28.130572000000001</v>
      </c>
      <c r="N45" s="10">
        <f t="shared" si="2"/>
        <v>3.3756686399999998</v>
      </c>
      <c r="O45">
        <v>0.25700000000000001</v>
      </c>
      <c r="P45">
        <f t="shared" si="3"/>
        <v>13.134897431906614</v>
      </c>
    </row>
    <row r="46" spans="1:17" x14ac:dyDescent="0.2">
      <c r="A46" t="s">
        <v>85</v>
      </c>
      <c r="B46">
        <v>3.9226000000000001</v>
      </c>
      <c r="C46" s="2">
        <v>45075</v>
      </c>
      <c r="D46">
        <v>5.181</v>
      </c>
      <c r="E46">
        <v>0.42570000000000002</v>
      </c>
      <c r="F46">
        <f t="shared" si="6"/>
        <v>4.7553000000000001</v>
      </c>
      <c r="G46">
        <f t="shared" si="4"/>
        <v>1.2122826696578799</v>
      </c>
      <c r="H46" s="2">
        <v>45153</v>
      </c>
      <c r="I46" s="10">
        <v>0.2162</v>
      </c>
      <c r="J46" s="10">
        <v>0.21149999999999999</v>
      </c>
      <c r="K46" s="10">
        <v>0.1928</v>
      </c>
      <c r="L46" s="10">
        <f t="shared" si="0"/>
        <v>0.20683333333333331</v>
      </c>
      <c r="M46" s="10">
        <f t="shared" si="1"/>
        <v>46.616229999999995</v>
      </c>
      <c r="N46" s="10">
        <f t="shared" si="2"/>
        <v>5.593947599999999</v>
      </c>
      <c r="O46">
        <v>0.2</v>
      </c>
      <c r="P46">
        <f t="shared" si="3"/>
        <v>27.969737999999992</v>
      </c>
    </row>
    <row r="47" spans="1:17" x14ac:dyDescent="0.2">
      <c r="A47" t="s">
        <v>86</v>
      </c>
      <c r="B47">
        <v>4.6576000000000004</v>
      </c>
      <c r="C47" s="2">
        <v>45074</v>
      </c>
      <c r="H47" s="2">
        <v>45156</v>
      </c>
      <c r="I47" s="10">
        <v>0.31219999999999998</v>
      </c>
      <c r="J47" s="10">
        <v>0.33560000000000001</v>
      </c>
      <c r="K47" s="10">
        <v>0.3327</v>
      </c>
      <c r="L47" s="10">
        <f t="shared" si="0"/>
        <v>0.32683333333333331</v>
      </c>
      <c r="M47" s="10">
        <f t="shared" si="1"/>
        <v>77.525829999999985</v>
      </c>
      <c r="N47" s="10">
        <f t="shared" si="2"/>
        <v>9.3030995999999977</v>
      </c>
      <c r="O47">
        <v>0.36099999999999999</v>
      </c>
      <c r="P47">
        <f t="shared" si="3"/>
        <v>25.770359002770078</v>
      </c>
      <c r="Q47" t="s">
        <v>326</v>
      </c>
    </row>
    <row r="48" spans="1:17" x14ac:dyDescent="0.2">
      <c r="A48" t="s">
        <v>87</v>
      </c>
      <c r="B48">
        <v>5.0606999999999998</v>
      </c>
      <c r="C48" s="2">
        <v>45075</v>
      </c>
      <c r="D48">
        <v>6.0852000000000004</v>
      </c>
      <c r="E48">
        <v>2.4315000000000002</v>
      </c>
      <c r="F48">
        <f t="shared" ref="F48:F80" si="7">D48-E48</f>
        <v>3.6537000000000002</v>
      </c>
      <c r="G48">
        <f t="shared" si="4"/>
        <v>0.72197522081925436</v>
      </c>
      <c r="H48" s="2">
        <v>45153</v>
      </c>
      <c r="I48" s="10">
        <v>0.32950000000000002</v>
      </c>
      <c r="J48" s="10">
        <v>0.315</v>
      </c>
      <c r="K48" s="10">
        <v>0.30430000000000001</v>
      </c>
      <c r="L48" s="10">
        <f t="shared" si="0"/>
        <v>0.3162666666666667</v>
      </c>
      <c r="M48" s="10">
        <f t="shared" si="1"/>
        <v>74.804068000000001</v>
      </c>
      <c r="N48" s="10">
        <f t="shared" si="2"/>
        <v>8.9764881600000006</v>
      </c>
      <c r="O48">
        <v>0.32</v>
      </c>
      <c r="P48">
        <f t="shared" si="3"/>
        <v>28.0515255</v>
      </c>
    </row>
    <row r="49" spans="1:17" x14ac:dyDescent="0.2">
      <c r="A49" t="s">
        <v>88</v>
      </c>
      <c r="B49">
        <v>5.6260000000000003</v>
      </c>
      <c r="C49" s="2">
        <v>45075</v>
      </c>
      <c r="D49">
        <v>6.4081999999999999</v>
      </c>
      <c r="E49">
        <v>1.0603</v>
      </c>
      <c r="F49">
        <f t="shared" si="7"/>
        <v>5.3479000000000001</v>
      </c>
      <c r="G49">
        <f t="shared" si="4"/>
        <v>0.95056878777106291</v>
      </c>
      <c r="H49" s="2">
        <v>45156</v>
      </c>
      <c r="I49" s="10">
        <v>0.48</v>
      </c>
      <c r="J49" s="10">
        <v>0.52049999999999996</v>
      </c>
      <c r="K49" s="10">
        <v>0.50680000000000003</v>
      </c>
      <c r="L49" s="10">
        <f t="shared" si="0"/>
        <v>0.50243333333333329</v>
      </c>
      <c r="M49" s="10">
        <f t="shared" si="1"/>
        <v>122.756878</v>
      </c>
      <c r="N49" s="10">
        <f t="shared" si="2"/>
        <v>14.730825359999999</v>
      </c>
      <c r="O49">
        <v>0.371</v>
      </c>
      <c r="P49">
        <f t="shared" si="3"/>
        <v>39.705728733153634</v>
      </c>
    </row>
    <row r="50" spans="1:17" x14ac:dyDescent="0.2">
      <c r="A50" t="s">
        <v>94</v>
      </c>
      <c r="B50">
        <v>4.3853</v>
      </c>
      <c r="C50" s="2">
        <v>45075</v>
      </c>
      <c r="D50">
        <v>5.3761000000000001</v>
      </c>
      <c r="E50">
        <v>2.1253000000000002</v>
      </c>
      <c r="F50">
        <f t="shared" si="7"/>
        <v>3.2507999999999999</v>
      </c>
      <c r="G50">
        <f t="shared" si="4"/>
        <v>0.74129478028869178</v>
      </c>
      <c r="H50" s="2">
        <v>45156</v>
      </c>
      <c r="I50" s="10">
        <v>1.5548</v>
      </c>
      <c r="J50" s="10">
        <v>1.3947000000000001</v>
      </c>
      <c r="K50" s="10">
        <v>1.4325000000000001</v>
      </c>
      <c r="L50" s="10">
        <f t="shared" si="0"/>
        <v>1.4606666666666666</v>
      </c>
      <c r="M50" s="10">
        <f t="shared" si="1"/>
        <v>369.57861999999994</v>
      </c>
      <c r="N50" s="10">
        <f t="shared" si="2"/>
        <v>44.349434399999993</v>
      </c>
      <c r="O50">
        <v>0.312</v>
      </c>
      <c r="P50">
        <f t="shared" si="3"/>
        <v>142.14562307692304</v>
      </c>
    </row>
    <row r="51" spans="1:17" x14ac:dyDescent="0.2">
      <c r="A51" t="s">
        <v>95</v>
      </c>
      <c r="B51">
        <v>5.4336000000000002</v>
      </c>
      <c r="C51" s="2">
        <v>45075</v>
      </c>
      <c r="D51">
        <v>6.9756</v>
      </c>
      <c r="E51">
        <v>1.8832</v>
      </c>
      <c r="F51">
        <f t="shared" si="7"/>
        <v>5.0923999999999996</v>
      </c>
      <c r="G51">
        <f t="shared" si="4"/>
        <v>0.93720553592461708</v>
      </c>
      <c r="H51" s="2">
        <v>45156</v>
      </c>
      <c r="I51" s="10">
        <v>0.42170000000000002</v>
      </c>
      <c r="J51" s="10">
        <v>0.43490000000000001</v>
      </c>
      <c r="K51" s="10">
        <v>0.42030000000000001</v>
      </c>
      <c r="L51" s="10">
        <f t="shared" si="0"/>
        <v>0.42563333333333331</v>
      </c>
      <c r="M51" s="10">
        <f t="shared" si="1"/>
        <v>102.97473399999998</v>
      </c>
      <c r="N51" s="10">
        <f t="shared" si="2"/>
        <v>12.356968079999998</v>
      </c>
      <c r="O51">
        <v>0.34300000000000003</v>
      </c>
      <c r="P51">
        <f t="shared" si="3"/>
        <v>36.026146005830896</v>
      </c>
    </row>
    <row r="52" spans="1:17" x14ac:dyDescent="0.2">
      <c r="A52" t="s">
        <v>97</v>
      </c>
      <c r="B52">
        <v>3.6</v>
      </c>
      <c r="C52" s="2">
        <v>45075</v>
      </c>
      <c r="D52">
        <v>4.9362000000000004</v>
      </c>
      <c r="E52">
        <v>0.97209999999999996</v>
      </c>
      <c r="F52">
        <f t="shared" si="7"/>
        <v>3.9641000000000002</v>
      </c>
      <c r="G52">
        <f t="shared" si="4"/>
        <v>1.1011388888888889</v>
      </c>
    </row>
    <row r="53" spans="1:17" x14ac:dyDescent="0.2">
      <c r="A53" t="s">
        <v>98</v>
      </c>
      <c r="B53">
        <v>3.6751999999999998</v>
      </c>
      <c r="C53" s="2">
        <v>45076</v>
      </c>
      <c r="D53">
        <v>5.0911</v>
      </c>
      <c r="E53">
        <v>1.1235999999999999</v>
      </c>
      <c r="F53">
        <f t="shared" si="7"/>
        <v>3.9675000000000002</v>
      </c>
      <c r="G53">
        <f t="shared" si="4"/>
        <v>1.079533086634741</v>
      </c>
      <c r="H53" s="2">
        <v>45154</v>
      </c>
      <c r="I53" s="10">
        <v>0.4572</v>
      </c>
      <c r="J53" s="10">
        <v>0.4854</v>
      </c>
      <c r="K53" s="10">
        <v>0.4254</v>
      </c>
      <c r="L53" s="10">
        <f t="shared" si="0"/>
        <v>0.45599999999999996</v>
      </c>
      <c r="M53" s="10">
        <f t="shared" si="1"/>
        <v>110.79657999999998</v>
      </c>
      <c r="N53" s="10">
        <f t="shared" si="2"/>
        <v>13.295589599999996</v>
      </c>
      <c r="O53">
        <v>0.24199999999999999</v>
      </c>
      <c r="P53">
        <f t="shared" si="3"/>
        <v>54.940452892561972</v>
      </c>
    </row>
    <row r="54" spans="1:17" x14ac:dyDescent="0.2">
      <c r="A54" t="s">
        <v>99</v>
      </c>
      <c r="B54">
        <v>3.9704999999999999</v>
      </c>
      <c r="C54" s="2">
        <v>45076</v>
      </c>
      <c r="D54">
        <v>5.7750000000000004</v>
      </c>
      <c r="E54">
        <v>1.8892</v>
      </c>
      <c r="F54">
        <f t="shared" si="7"/>
        <v>3.8858000000000006</v>
      </c>
      <c r="G54">
        <f t="shared" si="4"/>
        <v>0.9786676740964616</v>
      </c>
      <c r="H54" s="2">
        <v>45158</v>
      </c>
      <c r="I54" s="10">
        <v>0.41270000000000001</v>
      </c>
      <c r="J54" s="10">
        <v>0.43369999999999997</v>
      </c>
      <c r="K54" s="10">
        <v>0.3553</v>
      </c>
      <c r="L54" s="10">
        <f t="shared" si="0"/>
        <v>0.40056666666666668</v>
      </c>
      <c r="M54" s="10">
        <f t="shared" si="1"/>
        <v>96.518061999999986</v>
      </c>
      <c r="N54" s="10">
        <f t="shared" si="2"/>
        <v>11.582167439999997</v>
      </c>
      <c r="P54" t="e">
        <f t="shared" si="3"/>
        <v>#DIV/0!</v>
      </c>
      <c r="Q54" t="s">
        <v>417</v>
      </c>
    </row>
    <row r="55" spans="1:17" x14ac:dyDescent="0.2">
      <c r="A55" t="s">
        <v>101</v>
      </c>
      <c r="B55">
        <v>3.5583</v>
      </c>
      <c r="C55" s="2">
        <v>45075</v>
      </c>
      <c r="D55">
        <v>5.5709999999999997</v>
      </c>
      <c r="E55">
        <v>1.7132000000000001</v>
      </c>
      <c r="F55">
        <f t="shared" si="7"/>
        <v>3.8577999999999997</v>
      </c>
      <c r="G55">
        <f t="shared" si="4"/>
        <v>1.0841694067391732</v>
      </c>
      <c r="H55" s="2">
        <v>45158</v>
      </c>
      <c r="I55" s="10">
        <v>0.2767</v>
      </c>
      <c r="J55" s="10">
        <v>0.29089999999999999</v>
      </c>
      <c r="K55" s="10">
        <v>0.2863</v>
      </c>
      <c r="L55" s="10">
        <f t="shared" si="0"/>
        <v>0.28463333333333335</v>
      </c>
      <c r="M55" s="10">
        <f t="shared" si="1"/>
        <v>66.655954000000008</v>
      </c>
      <c r="N55" s="10">
        <f t="shared" si="2"/>
        <v>7.9987144800000003</v>
      </c>
      <c r="O55">
        <v>0.28399999999999997</v>
      </c>
      <c r="P55">
        <f t="shared" si="3"/>
        <v>28.164487605633806</v>
      </c>
    </row>
    <row r="56" spans="1:17" x14ac:dyDescent="0.2">
      <c r="A56" t="s">
        <v>106</v>
      </c>
      <c r="B56">
        <v>2.7986</v>
      </c>
      <c r="C56" s="2">
        <v>45076</v>
      </c>
      <c r="D56">
        <v>4.7169999999999996</v>
      </c>
      <c r="E56">
        <v>2.3327</v>
      </c>
      <c r="F56">
        <f t="shared" si="7"/>
        <v>2.3842999999999996</v>
      </c>
      <c r="G56">
        <f t="shared" si="4"/>
        <v>0.85196169513328079</v>
      </c>
      <c r="H56" s="2">
        <v>45156</v>
      </c>
      <c r="I56" s="10">
        <v>0.2422</v>
      </c>
      <c r="J56" s="10">
        <v>0.24579999999999999</v>
      </c>
      <c r="K56" s="10">
        <v>0.2417</v>
      </c>
      <c r="L56" s="10">
        <f t="shared" si="0"/>
        <v>0.24323333333333333</v>
      </c>
      <c r="M56" s="10">
        <f t="shared" si="1"/>
        <v>55.992141999999994</v>
      </c>
      <c r="N56" s="10">
        <f t="shared" si="2"/>
        <v>6.7190570399999991</v>
      </c>
      <c r="O56">
        <v>0.27400000000000002</v>
      </c>
      <c r="P56">
        <f t="shared" si="3"/>
        <v>24.522105985401456</v>
      </c>
    </row>
    <row r="57" spans="1:17" x14ac:dyDescent="0.2">
      <c r="A57" t="s">
        <v>107</v>
      </c>
      <c r="B57">
        <v>2.8</v>
      </c>
      <c r="C57" s="2">
        <v>45076</v>
      </c>
      <c r="D57">
        <v>4.6060999999999996</v>
      </c>
      <c r="E57">
        <v>1.8532</v>
      </c>
      <c r="F57">
        <f t="shared" si="7"/>
        <v>2.7528999999999995</v>
      </c>
      <c r="G57">
        <f t="shared" si="4"/>
        <v>0.98317857142857135</v>
      </c>
      <c r="H57" s="2">
        <v>45153</v>
      </c>
      <c r="I57" s="10">
        <v>0.2253</v>
      </c>
      <c r="J57" s="10">
        <v>0.21110000000000001</v>
      </c>
      <c r="K57" s="10">
        <v>0.20780000000000001</v>
      </c>
      <c r="L57" s="10">
        <f t="shared" si="0"/>
        <v>0.21473333333333333</v>
      </c>
      <c r="M57" s="10">
        <f t="shared" si="1"/>
        <v>48.651111999999998</v>
      </c>
      <c r="N57" s="10">
        <f t="shared" si="2"/>
        <v>5.8381334399999991</v>
      </c>
      <c r="O57">
        <v>0.24</v>
      </c>
      <c r="P57">
        <f t="shared" si="3"/>
        <v>24.325555999999999</v>
      </c>
    </row>
    <row r="58" spans="1:17" x14ac:dyDescent="0.2">
      <c r="A58" t="s">
        <v>108</v>
      </c>
      <c r="B58">
        <v>3.3738000000000001</v>
      </c>
      <c r="C58" s="2">
        <v>45076</v>
      </c>
      <c r="D58">
        <v>4.8883000000000001</v>
      </c>
      <c r="E58">
        <v>1.502</v>
      </c>
      <c r="F58">
        <f t="shared" si="7"/>
        <v>3.3863000000000003</v>
      </c>
      <c r="G58">
        <f t="shared" si="4"/>
        <v>1.0037050210445195</v>
      </c>
      <c r="H58" s="2">
        <v>45159</v>
      </c>
      <c r="I58" s="10">
        <v>0.182</v>
      </c>
      <c r="J58" s="10">
        <v>0.18149999999999999</v>
      </c>
      <c r="K58" s="10">
        <v>0.1724</v>
      </c>
      <c r="L58" s="10">
        <f t="shared" si="0"/>
        <v>0.17863333333333334</v>
      </c>
      <c r="M58" s="10">
        <f t="shared" si="1"/>
        <v>39.352474000000001</v>
      </c>
      <c r="N58" s="10">
        <f t="shared" si="2"/>
        <v>4.72229688</v>
      </c>
      <c r="O58">
        <v>0.309</v>
      </c>
      <c r="P58">
        <f t="shared" si="3"/>
        <v>15.282514174757281</v>
      </c>
    </row>
    <row r="59" spans="1:17" x14ac:dyDescent="0.2">
      <c r="A59" t="s">
        <v>113</v>
      </c>
      <c r="B59">
        <v>3.4275000000000002</v>
      </c>
      <c r="C59" s="2">
        <v>45076</v>
      </c>
      <c r="D59">
        <v>4.7073</v>
      </c>
      <c r="E59">
        <v>1.0544</v>
      </c>
      <c r="F59">
        <f t="shared" si="7"/>
        <v>3.6528999999999998</v>
      </c>
      <c r="G59">
        <f t="shared" si="4"/>
        <v>1.0657622173595913</v>
      </c>
      <c r="H59" s="2">
        <v>45159</v>
      </c>
      <c r="I59" s="10">
        <v>0.55500000000000005</v>
      </c>
      <c r="J59" s="10">
        <v>0.50849999999999995</v>
      </c>
      <c r="K59" s="10">
        <v>0.47020000000000001</v>
      </c>
      <c r="L59" s="10">
        <f t="shared" si="0"/>
        <v>0.51123333333333332</v>
      </c>
      <c r="M59" s="10">
        <f t="shared" si="1"/>
        <v>125.023582</v>
      </c>
      <c r="N59" s="10">
        <f t="shared" si="2"/>
        <v>15.00282984</v>
      </c>
      <c r="O59">
        <v>0.29499999999999998</v>
      </c>
      <c r="P59">
        <f t="shared" si="3"/>
        <v>50.857050305084748</v>
      </c>
    </row>
    <row r="60" spans="1:17" x14ac:dyDescent="0.2">
      <c r="A60" t="s">
        <v>114</v>
      </c>
      <c r="B60">
        <v>3.2063000000000001</v>
      </c>
      <c r="C60" s="2">
        <v>45076</v>
      </c>
      <c r="D60">
        <v>4.5477999999999996</v>
      </c>
      <c r="E60">
        <v>2.3996</v>
      </c>
      <c r="F60">
        <f t="shared" si="7"/>
        <v>2.1481999999999997</v>
      </c>
      <c r="G60">
        <f t="shared" si="4"/>
        <v>0.66999345039453562</v>
      </c>
      <c r="H60" s="2">
        <v>45159</v>
      </c>
      <c r="I60" s="10">
        <v>0.26340000000000002</v>
      </c>
      <c r="J60" s="10">
        <v>0.27250000000000002</v>
      </c>
      <c r="K60" s="10">
        <v>0.26960000000000001</v>
      </c>
      <c r="L60" s="10">
        <f t="shared" si="0"/>
        <v>0.26850000000000002</v>
      </c>
      <c r="M60" s="10">
        <f t="shared" si="1"/>
        <v>62.500329999999998</v>
      </c>
      <c r="N60" s="10">
        <f t="shared" si="2"/>
        <v>7.5000395999999991</v>
      </c>
      <c r="O60">
        <v>0.33100000000000002</v>
      </c>
      <c r="P60">
        <f t="shared" si="3"/>
        <v>22.658729909365555</v>
      </c>
    </row>
    <row r="61" spans="1:17" x14ac:dyDescent="0.2">
      <c r="A61" t="s">
        <v>115</v>
      </c>
      <c r="B61">
        <v>4.4805999999999999</v>
      </c>
      <c r="C61" s="2">
        <v>45076</v>
      </c>
      <c r="D61">
        <v>5.343</v>
      </c>
      <c r="E61">
        <v>0.79149999999999998</v>
      </c>
      <c r="F61">
        <f t="shared" si="7"/>
        <v>4.5514999999999999</v>
      </c>
      <c r="G61">
        <f t="shared" si="4"/>
        <v>1.0158237736017497</v>
      </c>
      <c r="H61" s="2">
        <v>45159</v>
      </c>
      <c r="I61" s="10">
        <v>0.47770000000000001</v>
      </c>
      <c r="J61" s="10">
        <v>0.47220000000000001</v>
      </c>
      <c r="K61" s="10">
        <v>0.4471</v>
      </c>
      <c r="L61" s="10">
        <f t="shared" si="0"/>
        <v>0.46566666666666667</v>
      </c>
      <c r="M61" s="10">
        <f t="shared" si="1"/>
        <v>113.28652</v>
      </c>
      <c r="N61" s="10">
        <f t="shared" si="2"/>
        <v>13.594382399999999</v>
      </c>
      <c r="O61">
        <v>0.32400000000000001</v>
      </c>
      <c r="P61">
        <f t="shared" si="3"/>
        <v>41.957970370370369</v>
      </c>
    </row>
    <row r="62" spans="1:17" x14ac:dyDescent="0.2">
      <c r="A62" t="s">
        <v>119</v>
      </c>
      <c r="B62">
        <v>5.7507000000000001</v>
      </c>
      <c r="C62" s="2">
        <v>45077</v>
      </c>
      <c r="D62">
        <v>6.3769999999999998</v>
      </c>
      <c r="E62">
        <v>2.3693</v>
      </c>
      <c r="F62">
        <f t="shared" si="7"/>
        <v>4.0076999999999998</v>
      </c>
      <c r="G62">
        <f t="shared" si="4"/>
        <v>0.69690646356095776</v>
      </c>
      <c r="H62" s="2">
        <v>45159</v>
      </c>
      <c r="I62" s="10">
        <v>1.1664000000000001</v>
      </c>
      <c r="J62" s="10">
        <v>1.0904</v>
      </c>
      <c r="K62" s="10">
        <v>1.0147999999999999</v>
      </c>
      <c r="L62" s="10">
        <f t="shared" si="0"/>
        <v>1.0905333333333334</v>
      </c>
      <c r="M62" s="10">
        <f t="shared" si="1"/>
        <v>274.23967599999997</v>
      </c>
      <c r="N62" s="10">
        <f t="shared" si="2"/>
        <v>32.908761119999994</v>
      </c>
      <c r="O62">
        <v>0.27800000000000002</v>
      </c>
      <c r="P62">
        <f t="shared" si="3"/>
        <v>118.37683856115105</v>
      </c>
    </row>
    <row r="63" spans="1:17" x14ac:dyDescent="0.2">
      <c r="A63" t="s">
        <v>120</v>
      </c>
      <c r="B63">
        <v>6.3817000000000004</v>
      </c>
      <c r="C63" s="2">
        <v>45077</v>
      </c>
      <c r="D63">
        <v>7.7191999999999998</v>
      </c>
      <c r="E63">
        <v>1.8073999999999999</v>
      </c>
      <c r="F63">
        <f t="shared" si="7"/>
        <v>5.9117999999999995</v>
      </c>
      <c r="G63">
        <f t="shared" si="4"/>
        <v>0.92636758230565508</v>
      </c>
      <c r="H63" s="2">
        <v>45159</v>
      </c>
      <c r="I63" s="10">
        <v>0.31630000000000003</v>
      </c>
      <c r="J63" s="10">
        <v>0.32440000000000002</v>
      </c>
      <c r="K63" s="10">
        <v>0.30299999999999999</v>
      </c>
      <c r="L63" s="10">
        <f t="shared" si="0"/>
        <v>0.31456666666666666</v>
      </c>
      <c r="M63" s="10">
        <f t="shared" si="1"/>
        <v>74.366181999999981</v>
      </c>
      <c r="N63" s="10">
        <f t="shared" si="2"/>
        <v>8.9239418399999977</v>
      </c>
      <c r="O63">
        <v>0.25800000000000001</v>
      </c>
      <c r="P63">
        <f t="shared" si="3"/>
        <v>34.588921860465106</v>
      </c>
    </row>
    <row r="64" spans="1:17" x14ac:dyDescent="0.2">
      <c r="A64" t="s">
        <v>121</v>
      </c>
      <c r="B64">
        <v>4.0674999999999999</v>
      </c>
      <c r="C64" s="2">
        <v>45077</v>
      </c>
      <c r="D64">
        <v>5.8311999999999999</v>
      </c>
      <c r="E64">
        <v>1.9522999999999999</v>
      </c>
      <c r="F64">
        <f t="shared" si="7"/>
        <v>3.8788999999999998</v>
      </c>
      <c r="G64">
        <f t="shared" si="4"/>
        <v>0.95363245236631833</v>
      </c>
      <c r="H64" s="2">
        <v>45152</v>
      </c>
      <c r="I64" s="10">
        <v>0.36270000000000002</v>
      </c>
      <c r="J64" s="10">
        <v>0.35189999999999999</v>
      </c>
      <c r="K64" s="10">
        <v>0.33900000000000002</v>
      </c>
      <c r="L64" s="10">
        <f t="shared" si="0"/>
        <v>0.35120000000000001</v>
      </c>
      <c r="M64" s="10">
        <f t="shared" si="1"/>
        <v>83.802196000000009</v>
      </c>
      <c r="N64" s="10">
        <f t="shared" si="2"/>
        <v>10.05626352</v>
      </c>
      <c r="O64">
        <v>0.311</v>
      </c>
      <c r="P64">
        <f t="shared" si="3"/>
        <v>32.335252475884246</v>
      </c>
    </row>
    <row r="65" spans="1:17" x14ac:dyDescent="0.2">
      <c r="A65" t="s">
        <v>122</v>
      </c>
      <c r="B65">
        <v>4.6600999999999999</v>
      </c>
      <c r="C65" s="2">
        <v>45077</v>
      </c>
      <c r="D65">
        <v>6.3867000000000003</v>
      </c>
      <c r="E65">
        <v>2.0400999999999998</v>
      </c>
      <c r="F65">
        <f t="shared" si="7"/>
        <v>4.3466000000000005</v>
      </c>
      <c r="G65">
        <f t="shared" si="4"/>
        <v>0.93272676552005329</v>
      </c>
      <c r="H65" s="2">
        <v>45162</v>
      </c>
      <c r="I65" s="10">
        <v>0.42759999999999998</v>
      </c>
      <c r="J65" s="10">
        <v>0.46400000000000002</v>
      </c>
      <c r="K65" s="10">
        <v>0.39100000000000001</v>
      </c>
      <c r="L65" s="10">
        <f t="shared" si="0"/>
        <v>0.42753333333333332</v>
      </c>
      <c r="M65" s="10">
        <f t="shared" si="1"/>
        <v>103.464136</v>
      </c>
      <c r="N65" s="10">
        <f t="shared" si="2"/>
        <v>12.415696319999999</v>
      </c>
      <c r="O65">
        <v>0.248</v>
      </c>
      <c r="P65">
        <f t="shared" si="3"/>
        <v>50.063291612903221</v>
      </c>
    </row>
    <row r="66" spans="1:17" x14ac:dyDescent="0.2">
      <c r="A66" t="s">
        <v>123</v>
      </c>
      <c r="B66">
        <v>4.6058000000000003</v>
      </c>
      <c r="C66" s="2">
        <v>45077</v>
      </c>
      <c r="D66">
        <v>6.6508000000000003</v>
      </c>
      <c r="E66">
        <v>1.9323999999999999</v>
      </c>
      <c r="F66">
        <f t="shared" si="7"/>
        <v>4.7184000000000008</v>
      </c>
      <c r="G66">
        <f t="shared" si="4"/>
        <v>1.0244474358417648</v>
      </c>
      <c r="H66" s="2">
        <v>45163</v>
      </c>
      <c r="I66" s="10">
        <v>0.2833</v>
      </c>
      <c r="J66" s="10">
        <v>0.27610000000000001</v>
      </c>
      <c r="K66" s="10">
        <v>0.26190000000000002</v>
      </c>
      <c r="L66" s="10">
        <f t="shared" si="0"/>
        <v>0.27376666666666666</v>
      </c>
      <c r="M66" s="10">
        <f t="shared" si="1"/>
        <v>63.856917999999986</v>
      </c>
      <c r="N66" s="10">
        <f t="shared" si="2"/>
        <v>7.6628301599999977</v>
      </c>
      <c r="O66">
        <v>0.19600000000000001</v>
      </c>
      <c r="P66">
        <f t="shared" si="3"/>
        <v>39.096072244897947</v>
      </c>
    </row>
    <row r="67" spans="1:17" x14ac:dyDescent="0.2">
      <c r="A67" t="s">
        <v>124</v>
      </c>
      <c r="B67">
        <v>5.0899000000000001</v>
      </c>
      <c r="C67" s="2">
        <v>45077</v>
      </c>
      <c r="D67">
        <v>6.2746000000000004</v>
      </c>
      <c r="E67">
        <v>1.6415999999999999</v>
      </c>
      <c r="F67">
        <f t="shared" si="7"/>
        <v>4.6330000000000009</v>
      </c>
      <c r="G67">
        <f t="shared" si="4"/>
        <v>0.91023399280928918</v>
      </c>
      <c r="H67" s="2">
        <v>45162</v>
      </c>
      <c r="I67" s="10">
        <v>0.2999</v>
      </c>
      <c r="J67" s="10">
        <v>0.30249999999999999</v>
      </c>
      <c r="K67" s="10">
        <v>0.2802</v>
      </c>
      <c r="L67" s="10">
        <f t="shared" ref="L67:L130" si="8">AVERAGE(I67:K67)</f>
        <v>0.29420000000000002</v>
      </c>
      <c r="M67" s="10">
        <f t="shared" ref="M67:M130" si="9">(257.58*L67)-6.6599</f>
        <v>69.120136000000002</v>
      </c>
      <c r="N67" s="10">
        <f t="shared" ref="N67:N130" si="10">M67*0.12</f>
        <v>8.2944163199999998</v>
      </c>
      <c r="O67">
        <v>0.218</v>
      </c>
      <c r="P67">
        <f t="shared" ref="P67:P130" si="11">N67/O67</f>
        <v>38.047781284403669</v>
      </c>
    </row>
    <row r="68" spans="1:17" x14ac:dyDescent="0.2">
      <c r="A68" t="s">
        <v>128</v>
      </c>
      <c r="B68">
        <v>4.8329000000000004</v>
      </c>
      <c r="C68" s="2">
        <v>45077</v>
      </c>
      <c r="D68">
        <v>5.4157999999999999</v>
      </c>
      <c r="E68">
        <v>2.7292999999999998</v>
      </c>
      <c r="F68">
        <f t="shared" si="7"/>
        <v>2.6865000000000001</v>
      </c>
      <c r="G68">
        <f t="shared" si="4"/>
        <v>0.55587742349314073</v>
      </c>
      <c r="Q68" t="s">
        <v>339</v>
      </c>
    </row>
    <row r="69" spans="1:17" x14ac:dyDescent="0.2">
      <c r="A69" t="s">
        <v>129</v>
      </c>
      <c r="B69">
        <v>2.0308999999999999</v>
      </c>
      <c r="C69" s="2">
        <v>45077</v>
      </c>
      <c r="D69">
        <v>4.8308</v>
      </c>
      <c r="E69">
        <v>2.7898999999999998</v>
      </c>
      <c r="F69">
        <f t="shared" si="7"/>
        <v>2.0409000000000002</v>
      </c>
      <c r="G69">
        <f t="shared" si="4"/>
        <v>1.0049239253532918</v>
      </c>
      <c r="H69" s="2">
        <v>45152</v>
      </c>
      <c r="I69" s="10">
        <v>0.13320000000000001</v>
      </c>
      <c r="J69" s="10">
        <v>0.13769999999999999</v>
      </c>
      <c r="K69" s="10">
        <v>0.15329999999999999</v>
      </c>
      <c r="L69" s="10">
        <f t="shared" si="8"/>
        <v>0.1414</v>
      </c>
      <c r="M69" s="10">
        <f t="shared" si="9"/>
        <v>29.761911999999995</v>
      </c>
      <c r="N69" s="10">
        <f t="shared" si="10"/>
        <v>3.5714294399999993</v>
      </c>
      <c r="O69">
        <v>0.16200000000000001</v>
      </c>
      <c r="P69">
        <f t="shared" si="11"/>
        <v>22.045860740740736</v>
      </c>
    </row>
    <row r="70" spans="1:17" x14ac:dyDescent="0.2">
      <c r="A70" t="s">
        <v>130</v>
      </c>
      <c r="B70">
        <v>4.1608000000000001</v>
      </c>
      <c r="C70" s="2">
        <v>45077</v>
      </c>
      <c r="D70">
        <v>5.4010999999999996</v>
      </c>
      <c r="E70">
        <v>3.8024</v>
      </c>
      <c r="F70">
        <f t="shared" si="7"/>
        <v>1.5986999999999996</v>
      </c>
      <c r="G70">
        <f t="shared" si="4"/>
        <v>0.3842289944241491</v>
      </c>
      <c r="H70" s="2">
        <v>45162</v>
      </c>
      <c r="I70" s="10">
        <v>2.5686</v>
      </c>
      <c r="J70" s="10">
        <v>1.0398000000000001</v>
      </c>
      <c r="K70" s="10">
        <v>2.5230000000000001</v>
      </c>
      <c r="L70" s="10">
        <f t="shared" si="8"/>
        <v>2.0438000000000001</v>
      </c>
      <c r="M70" s="10">
        <f t="shared" si="9"/>
        <v>519.782104</v>
      </c>
      <c r="N70" s="10">
        <f t="shared" si="10"/>
        <v>62.373852479999996</v>
      </c>
      <c r="O70">
        <v>0.27500000000000002</v>
      </c>
      <c r="P70">
        <f t="shared" si="11"/>
        <v>226.81400901818179</v>
      </c>
      <c r="Q70" t="s">
        <v>340</v>
      </c>
    </row>
    <row r="71" spans="1:17" x14ac:dyDescent="0.2">
      <c r="A71" t="s">
        <v>131</v>
      </c>
      <c r="B71">
        <v>4.4619</v>
      </c>
      <c r="C71" s="2">
        <v>45077</v>
      </c>
      <c r="D71">
        <v>6.3875999999999999</v>
      </c>
      <c r="E71">
        <v>2.1903999999999999</v>
      </c>
      <c r="F71">
        <f t="shared" si="7"/>
        <v>4.1972000000000005</v>
      </c>
      <c r="G71">
        <f t="shared" si="4"/>
        <v>0.94067549698558917</v>
      </c>
      <c r="H71" s="2">
        <v>45163</v>
      </c>
      <c r="I71" s="10">
        <v>0.36530000000000001</v>
      </c>
      <c r="J71" s="10">
        <v>0.32190000000000002</v>
      </c>
      <c r="K71" s="10">
        <v>0.31769999999999998</v>
      </c>
      <c r="L71" s="10">
        <f t="shared" si="8"/>
        <v>0.33496666666666669</v>
      </c>
      <c r="M71" s="10">
        <f t="shared" si="9"/>
        <v>79.620813999999996</v>
      </c>
      <c r="N71" s="10">
        <f t="shared" si="10"/>
        <v>9.554497679999999</v>
      </c>
      <c r="O71">
        <v>0.26100000000000001</v>
      </c>
      <c r="P71">
        <f t="shared" si="11"/>
        <v>36.607270804597697</v>
      </c>
    </row>
    <row r="72" spans="1:17" x14ac:dyDescent="0.2">
      <c r="A72" t="s">
        <v>132</v>
      </c>
      <c r="B72">
        <v>4.2153999999999998</v>
      </c>
      <c r="C72" s="2">
        <v>45079</v>
      </c>
      <c r="D72">
        <v>5.3033000000000001</v>
      </c>
      <c r="E72">
        <v>1.7005999999999999</v>
      </c>
      <c r="F72">
        <f t="shared" si="7"/>
        <v>3.6027000000000005</v>
      </c>
      <c r="G72">
        <f t="shared" si="4"/>
        <v>0.85465199032120331</v>
      </c>
      <c r="H72" s="2">
        <v>45162</v>
      </c>
      <c r="I72" s="10">
        <v>0.40389999999999998</v>
      </c>
      <c r="J72" s="10">
        <v>0.42099999999999999</v>
      </c>
      <c r="K72" s="10">
        <v>0.39679999999999999</v>
      </c>
      <c r="L72" s="10">
        <f t="shared" si="8"/>
        <v>0.40723333333333334</v>
      </c>
      <c r="M72" s="10">
        <f t="shared" si="9"/>
        <v>98.235262000000006</v>
      </c>
      <c r="N72" s="10">
        <f t="shared" si="10"/>
        <v>11.788231440000001</v>
      </c>
      <c r="O72">
        <v>0.24</v>
      </c>
      <c r="P72">
        <f t="shared" si="11"/>
        <v>49.117631000000003</v>
      </c>
    </row>
    <row r="73" spans="1:17" x14ac:dyDescent="0.2">
      <c r="A73" t="s">
        <v>133</v>
      </c>
      <c r="B73">
        <v>4.9759000000000002</v>
      </c>
      <c r="C73" s="2">
        <v>45079</v>
      </c>
      <c r="D73">
        <v>5.74</v>
      </c>
      <c r="E73">
        <v>7.3400000000000007E-2</v>
      </c>
      <c r="F73">
        <f t="shared" si="7"/>
        <v>5.6665999999999999</v>
      </c>
      <c r="G73">
        <f t="shared" si="4"/>
        <v>1.1388090596675977</v>
      </c>
      <c r="H73" s="2">
        <v>45163</v>
      </c>
      <c r="I73" s="10">
        <v>0.24179999999999999</v>
      </c>
      <c r="J73" s="10">
        <v>0.23710000000000001</v>
      </c>
      <c r="K73" s="10">
        <v>0.22189999999999999</v>
      </c>
      <c r="L73" s="10">
        <f t="shared" si="8"/>
        <v>0.2336</v>
      </c>
      <c r="M73" s="10">
        <f t="shared" si="9"/>
        <v>53.510787999999998</v>
      </c>
      <c r="N73" s="10">
        <f t="shared" si="10"/>
        <v>6.4212945599999998</v>
      </c>
      <c r="O73">
        <v>0.30499999999999999</v>
      </c>
      <c r="P73">
        <f t="shared" si="11"/>
        <v>21.053424786885245</v>
      </c>
    </row>
    <row r="74" spans="1:17" x14ac:dyDescent="0.2">
      <c r="A74" t="s">
        <v>134</v>
      </c>
      <c r="B74">
        <v>4.6029</v>
      </c>
      <c r="C74" s="2">
        <v>45078</v>
      </c>
      <c r="D74">
        <v>5.1342999999999996</v>
      </c>
      <c r="E74">
        <v>0.80010000000000003</v>
      </c>
      <c r="F74">
        <f t="shared" si="7"/>
        <v>4.3341999999999992</v>
      </c>
      <c r="G74">
        <f t="shared" si="4"/>
        <v>0.9416237589345845</v>
      </c>
      <c r="H74" s="2">
        <v>45163</v>
      </c>
      <c r="I74" s="10">
        <v>0.28089999999999998</v>
      </c>
      <c r="J74" s="10">
        <v>0.2838</v>
      </c>
      <c r="K74" s="10">
        <v>0.26100000000000001</v>
      </c>
      <c r="L74" s="10">
        <f t="shared" si="8"/>
        <v>0.27523333333333333</v>
      </c>
      <c r="M74" s="10">
        <f t="shared" si="9"/>
        <v>64.234701999999999</v>
      </c>
      <c r="N74" s="10">
        <f t="shared" si="10"/>
        <v>7.7081642399999994</v>
      </c>
      <c r="O74">
        <v>0.313</v>
      </c>
      <c r="P74">
        <f t="shared" si="11"/>
        <v>24.626722811501594</v>
      </c>
    </row>
    <row r="75" spans="1:17" x14ac:dyDescent="0.2">
      <c r="A75" t="s">
        <v>135</v>
      </c>
      <c r="B75">
        <v>5.1425999999999998</v>
      </c>
      <c r="C75" s="2">
        <v>45079</v>
      </c>
      <c r="D75">
        <v>6.9227999999999996</v>
      </c>
      <c r="E75">
        <v>4.6474000000000002</v>
      </c>
      <c r="F75" s="12">
        <f t="shared" si="7"/>
        <v>2.2753999999999994</v>
      </c>
      <c r="G75" s="6">
        <f>F75/B75</f>
        <v>0.44246101193948578</v>
      </c>
      <c r="H75" s="2">
        <v>45163</v>
      </c>
      <c r="I75" s="10">
        <v>1.9348000000000001</v>
      </c>
      <c r="J75" s="10">
        <v>1.9995000000000001</v>
      </c>
      <c r="K75" s="10">
        <v>1.5987</v>
      </c>
      <c r="L75" s="10">
        <f t="shared" si="8"/>
        <v>1.8443333333333334</v>
      </c>
      <c r="M75" s="10">
        <f t="shared" si="9"/>
        <v>468.40348</v>
      </c>
      <c r="N75" s="10">
        <f t="shared" si="10"/>
        <v>56.208417599999997</v>
      </c>
      <c r="O75">
        <v>0.23899999999999999</v>
      </c>
      <c r="P75">
        <f t="shared" si="11"/>
        <v>235.18166359832637</v>
      </c>
      <c r="Q75" t="s">
        <v>341</v>
      </c>
    </row>
    <row r="76" spans="1:17" x14ac:dyDescent="0.2">
      <c r="A76" t="s">
        <v>136</v>
      </c>
      <c r="B76">
        <v>3.5257999999999998</v>
      </c>
      <c r="C76" s="2">
        <v>45079</v>
      </c>
      <c r="D76">
        <v>5.0629</v>
      </c>
      <c r="E76">
        <v>2.4609999999999999</v>
      </c>
      <c r="F76">
        <f t="shared" si="7"/>
        <v>2.6019000000000001</v>
      </c>
      <c r="G76">
        <f t="shared" ref="G76:G139" si="12">F76/B76</f>
        <v>0.73796017925009938</v>
      </c>
      <c r="H76" s="2">
        <v>45162</v>
      </c>
      <c r="I76" s="10">
        <v>0.3891</v>
      </c>
      <c r="J76" s="10">
        <v>0.38850000000000001</v>
      </c>
      <c r="K76" s="10">
        <v>0.34789999999999999</v>
      </c>
      <c r="L76" s="10">
        <f t="shared" si="8"/>
        <v>0.3751666666666667</v>
      </c>
      <c r="M76" s="10">
        <f t="shared" si="9"/>
        <v>89.975529999999992</v>
      </c>
      <c r="N76" s="10">
        <f t="shared" si="10"/>
        <v>10.797063599999998</v>
      </c>
      <c r="O76">
        <v>0.26500000000000001</v>
      </c>
      <c r="P76">
        <f t="shared" si="11"/>
        <v>40.743636226415084</v>
      </c>
    </row>
    <row r="77" spans="1:17" x14ac:dyDescent="0.2">
      <c r="A77" t="s">
        <v>137</v>
      </c>
      <c r="B77">
        <v>3.677</v>
      </c>
      <c r="C77" s="2">
        <v>45079</v>
      </c>
      <c r="D77">
        <v>4.9690000000000003</v>
      </c>
      <c r="E77">
        <v>1.3451</v>
      </c>
      <c r="F77">
        <f t="shared" si="7"/>
        <v>3.6239000000000003</v>
      </c>
      <c r="G77">
        <f t="shared" si="12"/>
        <v>0.98555887952134902</v>
      </c>
      <c r="H77" s="2">
        <v>45162</v>
      </c>
      <c r="I77" s="10">
        <v>0.4173</v>
      </c>
      <c r="J77" s="10">
        <v>0.40289999999999998</v>
      </c>
      <c r="K77" s="10">
        <v>0.34689999999999999</v>
      </c>
      <c r="L77" s="10">
        <f t="shared" si="8"/>
        <v>0.38903333333333334</v>
      </c>
      <c r="M77" s="10">
        <f t="shared" si="9"/>
        <v>93.547305999999992</v>
      </c>
      <c r="N77" s="10">
        <f t="shared" si="10"/>
        <v>11.225676719999999</v>
      </c>
      <c r="O77">
        <v>0.24399999999999999</v>
      </c>
      <c r="P77">
        <f t="shared" si="11"/>
        <v>46.006871803278685</v>
      </c>
      <c r="Q77" t="s">
        <v>342</v>
      </c>
    </row>
    <row r="78" spans="1:17" x14ac:dyDescent="0.2">
      <c r="A78" t="s">
        <v>143</v>
      </c>
      <c r="B78">
        <v>3.5666000000000002</v>
      </c>
      <c r="C78" s="2">
        <v>45081</v>
      </c>
      <c r="D78">
        <v>4.9279000000000002</v>
      </c>
      <c r="E78">
        <v>2.3904999999999998</v>
      </c>
      <c r="F78">
        <f t="shared" si="7"/>
        <v>2.5374000000000003</v>
      </c>
      <c r="G78">
        <f t="shared" si="12"/>
        <v>0.71143385857679586</v>
      </c>
      <c r="Q78" t="s">
        <v>420</v>
      </c>
    </row>
    <row r="79" spans="1:17" x14ac:dyDescent="0.2">
      <c r="A79" t="s">
        <v>145</v>
      </c>
      <c r="B79">
        <v>3.2787000000000002</v>
      </c>
      <c r="C79" s="2">
        <v>45082</v>
      </c>
      <c r="D79">
        <v>4.7938999999999998</v>
      </c>
      <c r="E79">
        <v>1.3642000000000001</v>
      </c>
      <c r="F79">
        <f t="shared" si="7"/>
        <v>3.4296999999999995</v>
      </c>
      <c r="G79">
        <f t="shared" si="12"/>
        <v>1.0460548388080639</v>
      </c>
      <c r="Q79" t="s">
        <v>420</v>
      </c>
    </row>
    <row r="80" spans="1:17" x14ac:dyDescent="0.2">
      <c r="A80" t="s">
        <v>146</v>
      </c>
      <c r="B80">
        <v>5.2572999999999999</v>
      </c>
      <c r="C80" s="2">
        <v>45082</v>
      </c>
      <c r="D80">
        <v>6.4028</v>
      </c>
      <c r="E80">
        <v>1.7611000000000001</v>
      </c>
      <c r="F80">
        <f t="shared" si="7"/>
        <v>4.6417000000000002</v>
      </c>
      <c r="G80">
        <f t="shared" si="12"/>
        <v>0.88290567401517894</v>
      </c>
      <c r="H80" s="2">
        <v>45153</v>
      </c>
      <c r="I80" s="10">
        <v>0.2334</v>
      </c>
      <c r="J80" s="10">
        <v>0.2606</v>
      </c>
      <c r="K80" s="10">
        <v>0.24229999999999999</v>
      </c>
      <c r="L80" s="10">
        <f t="shared" si="8"/>
        <v>0.24543333333333331</v>
      </c>
      <c r="M80" s="10">
        <f t="shared" si="9"/>
        <v>56.558817999999988</v>
      </c>
      <c r="N80" s="10">
        <f t="shared" si="10"/>
        <v>6.7870581599999982</v>
      </c>
      <c r="O80">
        <v>0.248</v>
      </c>
      <c r="P80">
        <f t="shared" si="11"/>
        <v>27.367169999999994</v>
      </c>
    </row>
    <row r="81" spans="1:17" x14ac:dyDescent="0.2">
      <c r="A81" t="s">
        <v>156</v>
      </c>
      <c r="B81">
        <v>3.8468</v>
      </c>
      <c r="C81" s="2">
        <v>45073</v>
      </c>
      <c r="H81" s="2">
        <v>45159</v>
      </c>
      <c r="I81" s="10">
        <v>0.1222</v>
      </c>
      <c r="J81" s="10">
        <v>0.1232</v>
      </c>
      <c r="K81" s="10">
        <v>0.121</v>
      </c>
      <c r="L81" s="10">
        <f t="shared" si="8"/>
        <v>0.12213333333333333</v>
      </c>
      <c r="M81" s="10">
        <f t="shared" si="9"/>
        <v>24.799203999999996</v>
      </c>
      <c r="N81" s="10">
        <f t="shared" si="10"/>
        <v>2.9759044799999996</v>
      </c>
      <c r="O81">
        <v>0.22600000000000001</v>
      </c>
      <c r="P81">
        <f t="shared" si="11"/>
        <v>13.167718938053095</v>
      </c>
      <c r="Q81" t="s">
        <v>326</v>
      </c>
    </row>
    <row r="82" spans="1:17" x14ac:dyDescent="0.2">
      <c r="A82" t="s">
        <v>157</v>
      </c>
      <c r="B82">
        <v>4.4295999999999998</v>
      </c>
      <c r="C82" s="2">
        <v>45073</v>
      </c>
      <c r="H82" s="2">
        <v>45159</v>
      </c>
      <c r="I82" s="10">
        <v>0.1633</v>
      </c>
      <c r="J82" s="10">
        <v>0.17050000000000001</v>
      </c>
      <c r="K82" s="10">
        <v>0.1552</v>
      </c>
      <c r="L82" s="10">
        <f t="shared" si="8"/>
        <v>0.16300000000000001</v>
      </c>
      <c r="M82" s="10">
        <f t="shared" si="9"/>
        <v>35.32564</v>
      </c>
      <c r="N82" s="10">
        <f t="shared" si="10"/>
        <v>4.2390767999999994</v>
      </c>
      <c r="O82">
        <v>0.254</v>
      </c>
      <c r="P82">
        <f t="shared" si="11"/>
        <v>16.689278740157476</v>
      </c>
      <c r="Q82" t="s">
        <v>326</v>
      </c>
    </row>
    <row r="83" spans="1:17" x14ac:dyDescent="0.2">
      <c r="A83" t="s">
        <v>158</v>
      </c>
      <c r="B83">
        <v>3.7111999999999998</v>
      </c>
      <c r="C83" s="2">
        <v>45073</v>
      </c>
      <c r="H83" s="2">
        <v>45156</v>
      </c>
      <c r="I83" s="10">
        <v>0.1225</v>
      </c>
      <c r="J83" s="10">
        <v>0.12709999999999999</v>
      </c>
      <c r="K83" s="10">
        <v>0.1298</v>
      </c>
      <c r="L83" s="10">
        <f t="shared" si="8"/>
        <v>0.12646666666666664</v>
      </c>
      <c r="M83" s="10">
        <f t="shared" si="9"/>
        <v>25.915383999999989</v>
      </c>
      <c r="N83" s="10">
        <f t="shared" si="10"/>
        <v>3.1098460799999987</v>
      </c>
      <c r="O83">
        <v>0.249</v>
      </c>
      <c r="P83">
        <f t="shared" si="11"/>
        <v>12.489341686746982</v>
      </c>
      <c r="Q83" t="s">
        <v>335</v>
      </c>
    </row>
    <row r="84" spans="1:17" x14ac:dyDescent="0.2">
      <c r="A84" t="s">
        <v>159</v>
      </c>
      <c r="B84">
        <v>3.9159999999999999</v>
      </c>
      <c r="C84" s="2">
        <v>45073</v>
      </c>
      <c r="H84" s="2">
        <v>45159</v>
      </c>
      <c r="I84" s="10">
        <v>0.1799</v>
      </c>
      <c r="J84" s="10">
        <v>0.18140000000000001</v>
      </c>
      <c r="K84" s="10">
        <v>0.1774</v>
      </c>
      <c r="L84" s="10">
        <f t="shared" si="8"/>
        <v>0.17956666666666665</v>
      </c>
      <c r="M84" s="10">
        <f t="shared" si="9"/>
        <v>39.592881999999996</v>
      </c>
      <c r="N84" s="10">
        <f t="shared" si="10"/>
        <v>4.7511458399999995</v>
      </c>
      <c r="O84">
        <v>0.28999999999999998</v>
      </c>
      <c r="P84">
        <f t="shared" si="11"/>
        <v>16.38326151724138</v>
      </c>
      <c r="Q84" t="s">
        <v>326</v>
      </c>
    </row>
    <row r="85" spans="1:17" x14ac:dyDescent="0.2">
      <c r="A85" t="s">
        <v>160</v>
      </c>
      <c r="B85">
        <v>2.7679</v>
      </c>
      <c r="C85" s="2">
        <v>45073</v>
      </c>
      <c r="H85" s="2">
        <v>45152</v>
      </c>
      <c r="I85" s="10">
        <v>0.16819999999999999</v>
      </c>
      <c r="J85" s="10">
        <v>0.1764</v>
      </c>
      <c r="K85" s="10">
        <v>0.1691</v>
      </c>
      <c r="L85" s="10">
        <f t="shared" si="8"/>
        <v>0.17123333333333335</v>
      </c>
      <c r="M85" s="10">
        <f t="shared" si="9"/>
        <v>37.446382</v>
      </c>
      <c r="N85" s="10">
        <f t="shared" si="10"/>
        <v>4.4935658399999996</v>
      </c>
      <c r="O85">
        <v>0.27600000000000002</v>
      </c>
      <c r="P85">
        <f t="shared" si="11"/>
        <v>16.281035652173909</v>
      </c>
      <c r="Q85" t="s">
        <v>326</v>
      </c>
    </row>
    <row r="86" spans="1:17" x14ac:dyDescent="0.2">
      <c r="A86" t="s">
        <v>163</v>
      </c>
      <c r="B86">
        <v>3.8597999999999999</v>
      </c>
      <c r="C86" s="2">
        <v>45074</v>
      </c>
      <c r="D86">
        <v>4.6252000000000004</v>
      </c>
      <c r="E86">
        <v>1.4728000000000001</v>
      </c>
      <c r="F86">
        <f>D86-E86</f>
        <v>3.1524000000000001</v>
      </c>
      <c r="G86">
        <f t="shared" si="12"/>
        <v>0.81672625524638587</v>
      </c>
      <c r="H86" s="2">
        <v>45156</v>
      </c>
      <c r="I86" s="10">
        <v>0.2021</v>
      </c>
      <c r="J86" s="10">
        <v>0.20760000000000001</v>
      </c>
      <c r="K86" s="10">
        <v>0.19089999999999999</v>
      </c>
      <c r="L86" s="10">
        <f t="shared" si="8"/>
        <v>0.20020000000000002</v>
      </c>
      <c r="M86" s="10">
        <f t="shared" si="9"/>
        <v>44.907615999999997</v>
      </c>
      <c r="N86" s="10">
        <f t="shared" si="10"/>
        <v>5.3889139199999994</v>
      </c>
      <c r="O86">
        <v>0.28100000000000003</v>
      </c>
      <c r="P86">
        <f t="shared" si="11"/>
        <v>19.177629608540922</v>
      </c>
    </row>
    <row r="87" spans="1:17" x14ac:dyDescent="0.2">
      <c r="A87" t="s">
        <v>164</v>
      </c>
      <c r="B87">
        <v>3.9213</v>
      </c>
      <c r="C87" s="2">
        <v>45074</v>
      </c>
      <c r="H87" s="2">
        <v>45159</v>
      </c>
      <c r="I87" s="10">
        <v>0.28370000000000001</v>
      </c>
      <c r="J87" s="10">
        <v>0.27910000000000001</v>
      </c>
      <c r="K87" s="10">
        <v>0.25459999999999999</v>
      </c>
      <c r="L87" s="10">
        <f t="shared" si="8"/>
        <v>0.27246666666666663</v>
      </c>
      <c r="M87" s="10">
        <f t="shared" si="9"/>
        <v>63.522063999999993</v>
      </c>
      <c r="N87" s="10">
        <f t="shared" si="10"/>
        <v>7.6226476799999991</v>
      </c>
      <c r="O87">
        <v>0.28000000000000003</v>
      </c>
      <c r="P87">
        <f t="shared" si="11"/>
        <v>27.223741714285708</v>
      </c>
      <c r="Q87" t="s">
        <v>326</v>
      </c>
    </row>
    <row r="88" spans="1:17" x14ac:dyDescent="0.2">
      <c r="A88" t="s">
        <v>165</v>
      </c>
      <c r="B88">
        <v>3.8144999999999998</v>
      </c>
      <c r="C88" s="2">
        <v>45074</v>
      </c>
      <c r="D88">
        <v>4.3362999999999996</v>
      </c>
      <c r="E88">
        <v>0.56020000000000003</v>
      </c>
      <c r="F88">
        <f>D88-E88</f>
        <v>3.7760999999999996</v>
      </c>
      <c r="G88">
        <f t="shared" si="12"/>
        <v>0.98993314982304359</v>
      </c>
      <c r="H88" s="2">
        <v>45158</v>
      </c>
      <c r="I88" s="10">
        <v>0.1326</v>
      </c>
      <c r="J88" s="10">
        <v>0.1346</v>
      </c>
      <c r="K88" s="10">
        <v>0.1318</v>
      </c>
      <c r="L88" s="10">
        <f t="shared" si="8"/>
        <v>0.13300000000000001</v>
      </c>
      <c r="M88" s="10">
        <f t="shared" si="9"/>
        <v>27.598239999999997</v>
      </c>
      <c r="N88" s="10">
        <f t="shared" si="10"/>
        <v>3.3117887999999995</v>
      </c>
      <c r="O88">
        <v>0.27400000000000002</v>
      </c>
      <c r="P88">
        <f t="shared" si="11"/>
        <v>12.086820437956202</v>
      </c>
    </row>
    <row r="89" spans="1:17" x14ac:dyDescent="0.2">
      <c r="A89" t="s">
        <v>166</v>
      </c>
      <c r="B89">
        <v>3.7926000000000002</v>
      </c>
      <c r="C89" s="2">
        <v>45074</v>
      </c>
      <c r="H89" s="2">
        <v>45153</v>
      </c>
      <c r="I89" s="10">
        <v>0.158</v>
      </c>
      <c r="J89" s="10">
        <v>0.14779999999999999</v>
      </c>
      <c r="K89" s="10">
        <v>0.1482</v>
      </c>
      <c r="L89" s="10">
        <f t="shared" si="8"/>
        <v>0.15133333333333332</v>
      </c>
      <c r="M89" s="10">
        <f t="shared" si="9"/>
        <v>32.320539999999994</v>
      </c>
      <c r="N89" s="10">
        <f t="shared" si="10"/>
        <v>3.8784647999999993</v>
      </c>
      <c r="O89">
        <v>0.26</v>
      </c>
      <c r="P89">
        <f t="shared" si="11"/>
        <v>14.917172307692304</v>
      </c>
      <c r="Q89" t="s">
        <v>326</v>
      </c>
    </row>
    <row r="90" spans="1:17" x14ac:dyDescent="0.2">
      <c r="A90" t="s">
        <v>169</v>
      </c>
      <c r="B90">
        <v>3.4472</v>
      </c>
      <c r="C90" s="2">
        <v>45075</v>
      </c>
      <c r="D90">
        <v>5.5568999999999997</v>
      </c>
      <c r="E90">
        <v>2.6335999999999999</v>
      </c>
      <c r="F90">
        <f t="shared" ref="F90:F121" si="13">D90-E90</f>
        <v>2.9232999999999998</v>
      </c>
      <c r="G90">
        <f t="shared" si="12"/>
        <v>0.8480215827338129</v>
      </c>
      <c r="H90" s="2">
        <v>45153</v>
      </c>
      <c r="I90" s="10">
        <v>0.45810000000000001</v>
      </c>
      <c r="J90" s="10">
        <v>0.4279</v>
      </c>
      <c r="K90" s="10">
        <v>0.37330000000000002</v>
      </c>
      <c r="L90" s="10">
        <f t="shared" si="8"/>
        <v>0.41976666666666668</v>
      </c>
      <c r="M90" s="10">
        <f t="shared" si="9"/>
        <v>101.46359799999999</v>
      </c>
      <c r="N90" s="10">
        <f t="shared" si="10"/>
        <v>12.175631759999998</v>
      </c>
      <c r="O90">
        <v>0.26200000000000001</v>
      </c>
      <c r="P90">
        <f t="shared" si="11"/>
        <v>46.471876946564876</v>
      </c>
    </row>
    <row r="91" spans="1:17" x14ac:dyDescent="0.2">
      <c r="A91" t="s">
        <v>170</v>
      </c>
      <c r="B91">
        <v>3.0808</v>
      </c>
      <c r="C91" s="2">
        <v>45074</v>
      </c>
      <c r="D91">
        <v>4.0088999999999997</v>
      </c>
      <c r="E91">
        <v>0.54979999999999996</v>
      </c>
      <c r="F91">
        <f t="shared" si="13"/>
        <v>3.4590999999999998</v>
      </c>
      <c r="G91">
        <f t="shared" si="12"/>
        <v>1.1227927810958191</v>
      </c>
      <c r="H91" s="2">
        <v>45152</v>
      </c>
      <c r="I91" s="10">
        <v>0.29609999999999997</v>
      </c>
      <c r="J91" s="10">
        <v>0.2923</v>
      </c>
      <c r="K91" s="10">
        <v>0.30549999999999999</v>
      </c>
      <c r="L91" s="10">
        <f t="shared" si="8"/>
        <v>0.29796666666666666</v>
      </c>
      <c r="M91" s="10">
        <f t="shared" si="9"/>
        <v>70.090353999999991</v>
      </c>
      <c r="N91" s="10">
        <f t="shared" si="10"/>
        <v>8.4108424799999995</v>
      </c>
      <c r="O91">
        <v>0.34200000000000003</v>
      </c>
      <c r="P91">
        <f t="shared" si="11"/>
        <v>24.593106666666664</v>
      </c>
    </row>
    <row r="92" spans="1:17" x14ac:dyDescent="0.2">
      <c r="A92" t="s">
        <v>171</v>
      </c>
      <c r="B92">
        <v>3.0661999999999998</v>
      </c>
      <c r="C92" s="2">
        <v>45075</v>
      </c>
      <c r="D92">
        <v>4.8936000000000002</v>
      </c>
      <c r="E92">
        <v>1.7837000000000001</v>
      </c>
      <c r="F92">
        <f t="shared" si="13"/>
        <v>3.1099000000000001</v>
      </c>
      <c r="G92">
        <f t="shared" si="12"/>
        <v>1.014252168808297</v>
      </c>
      <c r="H92" s="2">
        <v>45156</v>
      </c>
      <c r="I92" s="10">
        <v>0.2056</v>
      </c>
      <c r="J92" s="10">
        <v>0.2084</v>
      </c>
      <c r="K92" s="10">
        <v>0.20050000000000001</v>
      </c>
      <c r="L92" s="10">
        <f t="shared" si="8"/>
        <v>0.20483333333333334</v>
      </c>
      <c r="M92" s="10">
        <f t="shared" si="9"/>
        <v>46.10107</v>
      </c>
      <c r="N92" s="10">
        <f t="shared" si="10"/>
        <v>5.5321283999999995</v>
      </c>
      <c r="O92">
        <v>0.26400000000000001</v>
      </c>
      <c r="P92">
        <f t="shared" si="11"/>
        <v>20.955031818181816</v>
      </c>
    </row>
    <row r="93" spans="1:17" x14ac:dyDescent="0.2">
      <c r="A93" t="s">
        <v>172</v>
      </c>
      <c r="B93">
        <v>3.4474</v>
      </c>
      <c r="C93" s="2">
        <v>45075</v>
      </c>
      <c r="D93">
        <v>5.2816999999999998</v>
      </c>
      <c r="E93">
        <v>2.0918999999999999</v>
      </c>
      <c r="F93">
        <f t="shared" si="13"/>
        <v>3.1898</v>
      </c>
      <c r="G93">
        <f t="shared" si="12"/>
        <v>0.92527702036317228</v>
      </c>
      <c r="H93" s="2">
        <v>45154</v>
      </c>
      <c r="I93" s="10">
        <v>0.17430000000000001</v>
      </c>
      <c r="J93" s="10">
        <v>0.17660000000000001</v>
      </c>
      <c r="K93" s="10">
        <v>0.17799999999999999</v>
      </c>
      <c r="L93" s="10">
        <f t="shared" si="8"/>
        <v>0.17629999999999998</v>
      </c>
      <c r="M93" s="10">
        <f t="shared" si="9"/>
        <v>38.751453999999995</v>
      </c>
      <c r="N93" s="10">
        <f t="shared" si="10"/>
        <v>4.6501744799999996</v>
      </c>
      <c r="O93">
        <v>0.26600000000000001</v>
      </c>
      <c r="P93">
        <f t="shared" si="11"/>
        <v>17.481858947368419</v>
      </c>
    </row>
    <row r="94" spans="1:17" x14ac:dyDescent="0.2">
      <c r="A94" t="s">
        <v>176</v>
      </c>
      <c r="B94">
        <v>4.1330999999999998</v>
      </c>
      <c r="C94" s="2">
        <v>45075</v>
      </c>
      <c r="D94">
        <v>6.4001999999999999</v>
      </c>
      <c r="E94">
        <v>0.91159999999999997</v>
      </c>
      <c r="F94">
        <f t="shared" si="13"/>
        <v>5.4885999999999999</v>
      </c>
      <c r="G94">
        <f t="shared" si="12"/>
        <v>1.327962062374489</v>
      </c>
      <c r="H94" s="2">
        <v>45154</v>
      </c>
      <c r="I94" s="10">
        <v>0.1268</v>
      </c>
      <c r="J94" s="10">
        <v>0.13020000000000001</v>
      </c>
      <c r="K94" s="10">
        <v>0.1293</v>
      </c>
      <c r="L94" s="10">
        <f t="shared" si="8"/>
        <v>0.12876666666666667</v>
      </c>
      <c r="M94" s="10">
        <f t="shared" si="9"/>
        <v>26.507818</v>
      </c>
      <c r="N94" s="10">
        <f t="shared" si="10"/>
        <v>3.1809381599999997</v>
      </c>
      <c r="O94">
        <v>0.30199999999999999</v>
      </c>
      <c r="P94">
        <f t="shared" si="11"/>
        <v>10.532907814569535</v>
      </c>
    </row>
    <row r="95" spans="1:17" x14ac:dyDescent="0.2">
      <c r="A95" t="s">
        <v>177</v>
      </c>
      <c r="B95">
        <v>3.2787999999999999</v>
      </c>
      <c r="C95" s="2">
        <v>45075</v>
      </c>
      <c r="D95">
        <v>5.4752000000000001</v>
      </c>
      <c r="E95">
        <v>2.1515</v>
      </c>
      <c r="F95">
        <f t="shared" si="13"/>
        <v>3.3237000000000001</v>
      </c>
      <c r="G95">
        <f t="shared" si="12"/>
        <v>1.0136940344028305</v>
      </c>
      <c r="H95" s="2">
        <v>45158</v>
      </c>
      <c r="I95" s="10">
        <v>0.13120000000000001</v>
      </c>
      <c r="J95" s="10">
        <v>0.13339999999999999</v>
      </c>
      <c r="K95" s="10">
        <v>0.12740000000000001</v>
      </c>
      <c r="L95" s="10">
        <f t="shared" si="8"/>
        <v>0.13066666666666668</v>
      </c>
      <c r="M95" s="10">
        <f t="shared" si="9"/>
        <v>26.997219999999999</v>
      </c>
      <c r="N95" s="10">
        <f t="shared" si="10"/>
        <v>3.2396663999999995</v>
      </c>
      <c r="O95">
        <v>0.14599999999999999</v>
      </c>
      <c r="P95">
        <f t="shared" si="11"/>
        <v>22.189495890410956</v>
      </c>
    </row>
    <row r="96" spans="1:17" x14ac:dyDescent="0.2">
      <c r="A96" t="s">
        <v>178</v>
      </c>
      <c r="B96">
        <v>2.3025000000000002</v>
      </c>
      <c r="C96" s="2">
        <v>45075</v>
      </c>
      <c r="D96">
        <v>4.8914999999999997</v>
      </c>
      <c r="E96">
        <v>2.3826999999999998</v>
      </c>
      <c r="F96">
        <f t="shared" si="13"/>
        <v>2.5087999999999999</v>
      </c>
      <c r="G96">
        <f t="shared" si="12"/>
        <v>1.0895982627578717</v>
      </c>
      <c r="H96" s="2">
        <v>45153</v>
      </c>
      <c r="I96" s="10">
        <v>0.1522</v>
      </c>
      <c r="J96" s="10">
        <v>0.15840000000000001</v>
      </c>
      <c r="K96" s="10">
        <v>0.15160000000000001</v>
      </c>
      <c r="L96" s="10">
        <f t="shared" si="8"/>
        <v>0.15406666666666666</v>
      </c>
      <c r="M96" s="10">
        <f t="shared" si="9"/>
        <v>33.024591999999991</v>
      </c>
      <c r="N96" s="10">
        <f t="shared" si="10"/>
        <v>3.9629510399999988</v>
      </c>
      <c r="O96">
        <v>0.25</v>
      </c>
      <c r="P96">
        <f t="shared" si="11"/>
        <v>15.851804159999995</v>
      </c>
    </row>
    <row r="97" spans="1:16" x14ac:dyDescent="0.2">
      <c r="A97" t="s">
        <v>179</v>
      </c>
      <c r="B97">
        <v>2.1962999999999999</v>
      </c>
      <c r="C97" s="2">
        <v>45075</v>
      </c>
      <c r="D97">
        <v>4.8741000000000003</v>
      </c>
      <c r="E97">
        <v>2.3151000000000002</v>
      </c>
      <c r="F97">
        <f t="shared" si="13"/>
        <v>2.5590000000000002</v>
      </c>
      <c r="G97">
        <f t="shared" si="12"/>
        <v>1.1651413741292174</v>
      </c>
      <c r="H97" s="2">
        <v>45156</v>
      </c>
      <c r="I97" s="10">
        <v>0.2702</v>
      </c>
      <c r="J97" s="10">
        <v>0.26029999999999998</v>
      </c>
      <c r="K97" s="10">
        <v>0.26400000000000001</v>
      </c>
      <c r="L97" s="10">
        <f t="shared" si="8"/>
        <v>0.26483333333333331</v>
      </c>
      <c r="M97" s="10">
        <f t="shared" si="9"/>
        <v>61.555869999999992</v>
      </c>
      <c r="N97" s="10">
        <f t="shared" si="10"/>
        <v>7.3867043999999984</v>
      </c>
      <c r="O97">
        <v>0.27900000000000003</v>
      </c>
      <c r="P97">
        <f t="shared" si="11"/>
        <v>26.47564301075268</v>
      </c>
    </row>
    <row r="98" spans="1:16" x14ac:dyDescent="0.2">
      <c r="A98" t="s">
        <v>183</v>
      </c>
      <c r="B98">
        <v>3.6625000000000001</v>
      </c>
      <c r="C98" s="2">
        <v>45076</v>
      </c>
      <c r="D98">
        <v>4.5533999999999999</v>
      </c>
      <c r="E98">
        <v>1.6102000000000001</v>
      </c>
      <c r="F98">
        <f t="shared" si="13"/>
        <v>2.9432</v>
      </c>
      <c r="G98">
        <f t="shared" si="12"/>
        <v>0.80360409556313994</v>
      </c>
      <c r="H98" s="2">
        <v>45162</v>
      </c>
      <c r="I98" s="10">
        <v>0.1351</v>
      </c>
      <c r="J98" s="10">
        <v>0.1341</v>
      </c>
      <c r="K98" s="10">
        <v>0.1242</v>
      </c>
      <c r="L98" s="10">
        <f t="shared" si="8"/>
        <v>0.13113333333333332</v>
      </c>
      <c r="M98" s="10">
        <f t="shared" si="9"/>
        <v>27.117423999999993</v>
      </c>
      <c r="N98" s="10">
        <f t="shared" si="10"/>
        <v>3.2540908799999988</v>
      </c>
      <c r="O98">
        <v>0.20200000000000001</v>
      </c>
      <c r="P98">
        <f t="shared" si="11"/>
        <v>16.109360792079201</v>
      </c>
    </row>
    <row r="99" spans="1:16" x14ac:dyDescent="0.2">
      <c r="A99" t="s">
        <v>184</v>
      </c>
      <c r="B99">
        <v>4.0427</v>
      </c>
      <c r="C99" s="2">
        <v>45075</v>
      </c>
      <c r="D99">
        <v>5.2373000000000003</v>
      </c>
      <c r="E99">
        <v>1.2362</v>
      </c>
      <c r="F99">
        <f t="shared" si="13"/>
        <v>4.0011000000000001</v>
      </c>
      <c r="G99">
        <f t="shared" si="12"/>
        <v>0.98970984737922674</v>
      </c>
      <c r="H99" s="2">
        <v>45153</v>
      </c>
      <c r="I99" s="10">
        <v>0.14660000000000001</v>
      </c>
      <c r="J99" s="10">
        <v>0.1449</v>
      </c>
      <c r="K99" s="10">
        <v>0.1444</v>
      </c>
      <c r="L99" s="10">
        <f t="shared" si="8"/>
        <v>0.14529999999999998</v>
      </c>
      <c r="M99" s="10">
        <f t="shared" si="9"/>
        <v>30.766473999999995</v>
      </c>
      <c r="N99" s="10">
        <f t="shared" si="10"/>
        <v>3.6919768799999995</v>
      </c>
      <c r="O99">
        <v>0.311</v>
      </c>
      <c r="P99">
        <f t="shared" si="11"/>
        <v>11.871308295819935</v>
      </c>
    </row>
    <row r="100" spans="1:16" x14ac:dyDescent="0.2">
      <c r="A100" t="s">
        <v>188</v>
      </c>
      <c r="B100">
        <v>4.0496999999999996</v>
      </c>
      <c r="C100" s="2">
        <v>45075</v>
      </c>
      <c r="D100">
        <v>4.8201000000000001</v>
      </c>
      <c r="E100">
        <v>0.01</v>
      </c>
      <c r="F100">
        <f t="shared" si="13"/>
        <v>4.8101000000000003</v>
      </c>
      <c r="G100">
        <f t="shared" si="12"/>
        <v>1.1877669950860559</v>
      </c>
      <c r="H100" s="2">
        <v>45154</v>
      </c>
      <c r="I100" s="10">
        <v>0.20469999999999999</v>
      </c>
      <c r="J100" s="10">
        <v>0.21</v>
      </c>
      <c r="K100" s="10">
        <v>0.20280000000000001</v>
      </c>
      <c r="L100" s="10">
        <f t="shared" si="8"/>
        <v>0.20583333333333331</v>
      </c>
      <c r="M100" s="10">
        <f t="shared" si="9"/>
        <v>46.35864999999999</v>
      </c>
      <c r="N100" s="10">
        <f t="shared" si="10"/>
        <v>5.5630379999999988</v>
      </c>
      <c r="O100">
        <v>0.29699999999999999</v>
      </c>
      <c r="P100">
        <f t="shared" si="11"/>
        <v>18.730767676767673</v>
      </c>
    </row>
    <row r="101" spans="1:16" x14ac:dyDescent="0.2">
      <c r="A101" t="s">
        <v>189</v>
      </c>
      <c r="B101">
        <v>3.4346999999999999</v>
      </c>
      <c r="C101" s="2">
        <v>45076</v>
      </c>
      <c r="D101">
        <v>4.9574999999999996</v>
      </c>
      <c r="E101">
        <v>1.4083000000000001</v>
      </c>
      <c r="F101">
        <f t="shared" si="13"/>
        <v>3.5491999999999995</v>
      </c>
      <c r="G101">
        <f t="shared" si="12"/>
        <v>1.0333362447957608</v>
      </c>
      <c r="H101" s="2">
        <v>45162</v>
      </c>
      <c r="I101" s="10">
        <v>0.22950000000000001</v>
      </c>
      <c r="J101" s="10">
        <v>0.23350000000000001</v>
      </c>
      <c r="K101" s="10">
        <v>0.2112</v>
      </c>
      <c r="L101" s="10">
        <f t="shared" si="8"/>
        <v>0.22473333333333334</v>
      </c>
      <c r="M101" s="10">
        <f t="shared" si="9"/>
        <v>51.226911999999999</v>
      </c>
      <c r="N101" s="10">
        <f t="shared" si="10"/>
        <v>6.1472294399999994</v>
      </c>
      <c r="O101">
        <v>0.307</v>
      </c>
      <c r="P101">
        <f t="shared" si="11"/>
        <v>20.023548664495113</v>
      </c>
    </row>
    <row r="102" spans="1:16" x14ac:dyDescent="0.2">
      <c r="A102" t="s">
        <v>190</v>
      </c>
      <c r="B102">
        <v>2.7368000000000001</v>
      </c>
      <c r="C102" s="2">
        <v>45076</v>
      </c>
      <c r="D102">
        <v>4.2152000000000003</v>
      </c>
      <c r="E102">
        <v>1.9569000000000001</v>
      </c>
      <c r="F102">
        <f t="shared" si="13"/>
        <v>2.2583000000000002</v>
      </c>
      <c r="G102">
        <f t="shared" si="12"/>
        <v>0.82516077170418012</v>
      </c>
      <c r="H102" s="2">
        <v>45162</v>
      </c>
      <c r="I102" s="10">
        <v>0.1593</v>
      </c>
      <c r="J102" s="10">
        <v>0.1613</v>
      </c>
      <c r="K102" s="10">
        <v>0.1628</v>
      </c>
      <c r="L102" s="10">
        <f t="shared" si="8"/>
        <v>0.16113333333333332</v>
      </c>
      <c r="M102" s="10">
        <f t="shared" si="9"/>
        <v>34.844823999999996</v>
      </c>
      <c r="N102" s="10">
        <f t="shared" si="10"/>
        <v>4.1813788799999996</v>
      </c>
      <c r="O102">
        <v>0.28599999999999998</v>
      </c>
      <c r="P102">
        <f t="shared" si="11"/>
        <v>14.620205874125874</v>
      </c>
    </row>
    <row r="103" spans="1:16" x14ac:dyDescent="0.2">
      <c r="A103" t="s">
        <v>193</v>
      </c>
      <c r="B103">
        <v>3.4077999999999999</v>
      </c>
      <c r="C103" s="2">
        <v>45076</v>
      </c>
      <c r="D103">
        <v>4.4893999999999998</v>
      </c>
      <c r="E103">
        <v>0.70569999999999999</v>
      </c>
      <c r="F103">
        <f t="shared" si="13"/>
        <v>3.7836999999999996</v>
      </c>
      <c r="G103">
        <f t="shared" si="12"/>
        <v>1.1103057691179059</v>
      </c>
      <c r="H103" s="2">
        <v>45162</v>
      </c>
      <c r="I103" s="10">
        <v>0.11210000000000001</v>
      </c>
      <c r="J103" s="10">
        <v>0.11219999999999999</v>
      </c>
      <c r="K103" s="10">
        <v>0.1104</v>
      </c>
      <c r="L103" s="10">
        <f t="shared" si="8"/>
        <v>0.11156666666666666</v>
      </c>
      <c r="M103" s="10">
        <f t="shared" si="9"/>
        <v>22.077441999999998</v>
      </c>
      <c r="N103" s="10">
        <f t="shared" si="10"/>
        <v>2.6492930399999994</v>
      </c>
      <c r="O103">
        <v>0.3</v>
      </c>
      <c r="P103">
        <f t="shared" si="11"/>
        <v>8.8309767999999984</v>
      </c>
    </row>
    <row r="104" spans="1:16" x14ac:dyDescent="0.2">
      <c r="A104" t="s">
        <v>195</v>
      </c>
      <c r="B104">
        <v>3.2863000000000002</v>
      </c>
      <c r="C104" s="2">
        <v>45076</v>
      </c>
      <c r="D104">
        <v>4.4730999999999996</v>
      </c>
      <c r="E104">
        <v>0.71699999999999997</v>
      </c>
      <c r="F104">
        <f t="shared" si="13"/>
        <v>3.7560999999999996</v>
      </c>
      <c r="G104">
        <f t="shared" si="12"/>
        <v>1.1429571250342327</v>
      </c>
      <c r="H104" s="2">
        <v>45159</v>
      </c>
      <c r="I104" s="10">
        <v>0.19370000000000001</v>
      </c>
      <c r="J104" s="10">
        <v>0.1885</v>
      </c>
      <c r="K104" s="10">
        <v>0.19819999999999999</v>
      </c>
      <c r="L104" s="10">
        <f t="shared" si="8"/>
        <v>0.19346666666666668</v>
      </c>
      <c r="M104" s="10">
        <f t="shared" si="9"/>
        <v>43.173243999999997</v>
      </c>
      <c r="N104" s="10">
        <f t="shared" si="10"/>
        <v>5.1807892799999991</v>
      </c>
      <c r="O104">
        <v>0.28299999999999997</v>
      </c>
      <c r="P104">
        <f t="shared" si="11"/>
        <v>18.306675901060068</v>
      </c>
    </row>
    <row r="105" spans="1:16" x14ac:dyDescent="0.2">
      <c r="A105" t="s">
        <v>196</v>
      </c>
      <c r="B105">
        <v>3.5404</v>
      </c>
      <c r="C105" s="2">
        <v>45076</v>
      </c>
      <c r="D105">
        <v>4.9416000000000002</v>
      </c>
      <c r="E105">
        <v>0.82179999999999997</v>
      </c>
      <c r="F105">
        <f t="shared" si="13"/>
        <v>4.1198000000000006</v>
      </c>
      <c r="G105">
        <f t="shared" si="12"/>
        <v>1.1636538244266186</v>
      </c>
      <c r="H105" s="2">
        <v>45162</v>
      </c>
      <c r="I105" s="10">
        <v>0.14899999999999999</v>
      </c>
      <c r="J105" s="10">
        <v>0.15229999999999999</v>
      </c>
      <c r="K105" s="10">
        <v>0.1386</v>
      </c>
      <c r="L105" s="10">
        <f t="shared" si="8"/>
        <v>0.14663333333333334</v>
      </c>
      <c r="M105" s="10">
        <f t="shared" si="9"/>
        <v>31.109913999999996</v>
      </c>
      <c r="N105" s="10">
        <f t="shared" si="10"/>
        <v>3.7331896799999993</v>
      </c>
      <c r="O105">
        <v>0.27500000000000002</v>
      </c>
      <c r="P105">
        <f t="shared" si="11"/>
        <v>13.575235199999996</v>
      </c>
    </row>
    <row r="106" spans="1:16" x14ac:dyDescent="0.2">
      <c r="A106" t="s">
        <v>198</v>
      </c>
      <c r="B106">
        <v>3.5621999999999998</v>
      </c>
      <c r="C106" s="2">
        <v>45076</v>
      </c>
      <c r="D106">
        <v>5.0076999999999998</v>
      </c>
      <c r="E106">
        <v>1.7118</v>
      </c>
      <c r="F106">
        <f t="shared" si="13"/>
        <v>3.2958999999999996</v>
      </c>
      <c r="G106">
        <f t="shared" si="12"/>
        <v>0.92524282746617248</v>
      </c>
      <c r="H106" s="2">
        <v>45158</v>
      </c>
      <c r="I106" s="10">
        <v>0.23</v>
      </c>
      <c r="J106" s="10">
        <v>0.22470000000000001</v>
      </c>
      <c r="K106" s="10">
        <v>0.221</v>
      </c>
      <c r="L106" s="10">
        <f t="shared" si="8"/>
        <v>0.22523333333333331</v>
      </c>
      <c r="M106" s="10">
        <f t="shared" si="9"/>
        <v>51.355701999999994</v>
      </c>
      <c r="N106" s="10">
        <f t="shared" si="10"/>
        <v>6.162684239999999</v>
      </c>
      <c r="O106">
        <v>0.28699999999999998</v>
      </c>
      <c r="P106">
        <f t="shared" si="11"/>
        <v>21.472767386759582</v>
      </c>
    </row>
    <row r="107" spans="1:16" x14ac:dyDescent="0.2">
      <c r="A107" t="s">
        <v>199</v>
      </c>
      <c r="B107">
        <v>1.8763000000000001</v>
      </c>
      <c r="C107" s="2">
        <v>45076</v>
      </c>
      <c r="D107">
        <v>4.3244999999999996</v>
      </c>
      <c r="E107">
        <v>1.9025000000000001</v>
      </c>
      <c r="F107">
        <f t="shared" si="13"/>
        <v>2.4219999999999997</v>
      </c>
      <c r="G107">
        <f t="shared" si="12"/>
        <v>1.2908383520758939</v>
      </c>
      <c r="H107" s="2">
        <v>45159</v>
      </c>
      <c r="I107" s="10">
        <v>0.2056</v>
      </c>
      <c r="J107" s="10">
        <v>0.2077</v>
      </c>
      <c r="K107" s="10">
        <v>0.18329999999999999</v>
      </c>
      <c r="L107" s="10">
        <f t="shared" si="8"/>
        <v>0.19886666666666666</v>
      </c>
      <c r="M107" s="10">
        <f t="shared" si="9"/>
        <v>44.564175999999996</v>
      </c>
      <c r="N107" s="10">
        <f t="shared" si="10"/>
        <v>5.3477011199999991</v>
      </c>
      <c r="O107">
        <v>0.14499999999999999</v>
      </c>
      <c r="P107">
        <f t="shared" si="11"/>
        <v>36.880697379310341</v>
      </c>
    </row>
    <row r="108" spans="1:16" x14ac:dyDescent="0.2">
      <c r="A108" t="s">
        <v>202</v>
      </c>
      <c r="B108">
        <v>4.7840999999999996</v>
      </c>
      <c r="C108" s="2">
        <v>45077</v>
      </c>
      <c r="D108">
        <v>5.9852999999999996</v>
      </c>
      <c r="E108">
        <v>0.66120000000000001</v>
      </c>
      <c r="F108">
        <f t="shared" si="13"/>
        <v>5.3240999999999996</v>
      </c>
      <c r="G108">
        <f t="shared" si="12"/>
        <v>1.1128738947764469</v>
      </c>
      <c r="H108" s="2">
        <v>45163</v>
      </c>
      <c r="I108" s="10">
        <v>0.25729999999999997</v>
      </c>
      <c r="J108" s="10">
        <v>0.24379999999999999</v>
      </c>
      <c r="K108" s="10">
        <v>0.22869999999999999</v>
      </c>
      <c r="L108" s="10">
        <f t="shared" si="8"/>
        <v>0.24326666666666666</v>
      </c>
      <c r="M108" s="10">
        <f t="shared" si="9"/>
        <v>56.000727999999995</v>
      </c>
      <c r="N108" s="10">
        <f t="shared" si="10"/>
        <v>6.7200873599999991</v>
      </c>
      <c r="O108">
        <v>0.29899999999999999</v>
      </c>
      <c r="P108">
        <f t="shared" si="11"/>
        <v>22.475208561872908</v>
      </c>
    </row>
    <row r="109" spans="1:16" x14ac:dyDescent="0.2">
      <c r="A109" t="s">
        <v>206</v>
      </c>
      <c r="B109">
        <v>3.0003000000000002</v>
      </c>
      <c r="C109" s="2">
        <v>45077</v>
      </c>
      <c r="D109">
        <v>5.2187000000000001</v>
      </c>
      <c r="E109">
        <v>2.8473999999999999</v>
      </c>
      <c r="F109">
        <f t="shared" si="13"/>
        <v>2.3713000000000002</v>
      </c>
      <c r="G109">
        <f t="shared" si="12"/>
        <v>0.79035429790354295</v>
      </c>
    </row>
    <row r="110" spans="1:16" x14ac:dyDescent="0.2">
      <c r="A110" t="s">
        <v>207</v>
      </c>
      <c r="B110">
        <v>3.6248</v>
      </c>
      <c r="C110" s="2">
        <v>45077</v>
      </c>
      <c r="D110">
        <v>5.6851000000000003</v>
      </c>
      <c r="E110">
        <v>1.7036</v>
      </c>
      <c r="F110">
        <f t="shared" si="13"/>
        <v>3.9815000000000005</v>
      </c>
      <c r="G110">
        <f t="shared" si="12"/>
        <v>1.0984054292650631</v>
      </c>
      <c r="H110" s="2">
        <v>45163</v>
      </c>
      <c r="I110" s="10">
        <v>0.14929999999999999</v>
      </c>
      <c r="J110" s="10">
        <v>0.15029999999999999</v>
      </c>
      <c r="K110" s="10">
        <v>0.13789999999999999</v>
      </c>
      <c r="L110" s="10">
        <f t="shared" si="8"/>
        <v>0.14583333333333334</v>
      </c>
      <c r="M110" s="10">
        <f t="shared" si="9"/>
        <v>30.903849999999998</v>
      </c>
      <c r="N110" s="10">
        <f t="shared" si="10"/>
        <v>3.7084619999999995</v>
      </c>
      <c r="O110">
        <v>0.29399999999999998</v>
      </c>
      <c r="P110">
        <f t="shared" si="11"/>
        <v>12.61381632653061</v>
      </c>
    </row>
    <row r="111" spans="1:16" x14ac:dyDescent="0.2">
      <c r="A111" t="s">
        <v>208</v>
      </c>
      <c r="B111">
        <v>2.7627999999999999</v>
      </c>
      <c r="C111" s="2">
        <v>45077</v>
      </c>
      <c r="D111">
        <v>4.8644999999999996</v>
      </c>
      <c r="E111">
        <v>1.7079</v>
      </c>
      <c r="F111">
        <f t="shared" si="13"/>
        <v>3.1565999999999996</v>
      </c>
      <c r="G111">
        <f t="shared" si="12"/>
        <v>1.1425365571159691</v>
      </c>
      <c r="H111" s="2">
        <v>45162</v>
      </c>
      <c r="I111" s="10">
        <v>0.15559999999999999</v>
      </c>
      <c r="J111" s="10">
        <v>0.16070000000000001</v>
      </c>
      <c r="K111" s="10">
        <v>0.14910000000000001</v>
      </c>
      <c r="L111" s="10">
        <f t="shared" si="8"/>
        <v>0.15513333333333335</v>
      </c>
      <c r="M111" s="10">
        <f t="shared" si="9"/>
        <v>33.299343999999998</v>
      </c>
      <c r="N111" s="10">
        <f t="shared" si="10"/>
        <v>3.9959212799999997</v>
      </c>
      <c r="O111">
        <v>0.24099999999999999</v>
      </c>
      <c r="P111">
        <f t="shared" si="11"/>
        <v>16.580586224066391</v>
      </c>
    </row>
    <row r="112" spans="1:16" x14ac:dyDescent="0.2">
      <c r="A112" t="s">
        <v>209</v>
      </c>
      <c r="B112">
        <v>2.9258999999999999</v>
      </c>
      <c r="C112" s="2">
        <v>45077</v>
      </c>
      <c r="D112">
        <v>5.0068000000000001</v>
      </c>
      <c r="E112">
        <v>1.9905999999999999</v>
      </c>
      <c r="F112">
        <f t="shared" si="13"/>
        <v>3.0162000000000004</v>
      </c>
      <c r="G112">
        <f t="shared" si="12"/>
        <v>1.0308622987798628</v>
      </c>
      <c r="H112" s="2">
        <v>45163</v>
      </c>
      <c r="I112" s="10">
        <v>0.28249999999999997</v>
      </c>
      <c r="J112" s="10">
        <v>0.27739999999999998</v>
      </c>
      <c r="K112" s="10">
        <v>0.253</v>
      </c>
      <c r="L112" s="10">
        <f t="shared" si="8"/>
        <v>0.27096666666666663</v>
      </c>
      <c r="M112" s="10">
        <f t="shared" si="9"/>
        <v>63.135693999999994</v>
      </c>
      <c r="N112" s="10">
        <f t="shared" si="10"/>
        <v>7.5762832799999993</v>
      </c>
      <c r="O112">
        <v>0.26100000000000001</v>
      </c>
      <c r="P112">
        <f t="shared" si="11"/>
        <v>29.027905287356319</v>
      </c>
    </row>
    <row r="113" spans="1:17" x14ac:dyDescent="0.2">
      <c r="A113" t="s">
        <v>210</v>
      </c>
      <c r="B113">
        <v>3.1074000000000002</v>
      </c>
      <c r="C113" s="2">
        <v>45077</v>
      </c>
      <c r="D113">
        <v>5.5157999999999996</v>
      </c>
      <c r="E113">
        <v>2.5415000000000001</v>
      </c>
      <c r="F113">
        <f t="shared" si="13"/>
        <v>2.9742999999999995</v>
      </c>
      <c r="G113">
        <f t="shared" si="12"/>
        <v>0.95716676321040073</v>
      </c>
      <c r="H113" s="2">
        <v>45162</v>
      </c>
      <c r="I113" s="10">
        <v>0.18229999999999999</v>
      </c>
      <c r="J113" s="10">
        <v>0.1792</v>
      </c>
      <c r="K113" s="10">
        <v>0.16220000000000001</v>
      </c>
      <c r="L113" s="10">
        <f t="shared" si="8"/>
        <v>0.17456666666666668</v>
      </c>
      <c r="M113" s="10">
        <f t="shared" si="9"/>
        <v>38.304982000000003</v>
      </c>
      <c r="N113" s="10">
        <f t="shared" si="10"/>
        <v>4.5965978400000003</v>
      </c>
      <c r="O113">
        <v>0.28299999999999997</v>
      </c>
      <c r="P113">
        <f t="shared" si="11"/>
        <v>16.242395194346294</v>
      </c>
    </row>
    <row r="114" spans="1:17" x14ac:dyDescent="0.2">
      <c r="A114" t="s">
        <v>213</v>
      </c>
      <c r="B114">
        <v>4.1087999999999996</v>
      </c>
      <c r="C114" s="2">
        <v>45078</v>
      </c>
      <c r="D114">
        <v>5.5580999999999996</v>
      </c>
      <c r="E114">
        <v>1.1383000000000001</v>
      </c>
      <c r="F114">
        <f t="shared" si="13"/>
        <v>4.4197999999999995</v>
      </c>
      <c r="G114">
        <f t="shared" si="12"/>
        <v>1.0756911993769471</v>
      </c>
      <c r="H114" s="2">
        <v>45163</v>
      </c>
      <c r="I114" s="10">
        <v>0.155</v>
      </c>
      <c r="J114" s="10">
        <v>0.15809999999999999</v>
      </c>
      <c r="K114" s="10">
        <v>0.15190000000000001</v>
      </c>
      <c r="L114" s="10">
        <f t="shared" si="8"/>
        <v>0.155</v>
      </c>
      <c r="M114" s="10">
        <f t="shared" si="9"/>
        <v>33.264999999999993</v>
      </c>
      <c r="N114" s="10">
        <f t="shared" si="10"/>
        <v>3.9917999999999991</v>
      </c>
      <c r="O114">
        <v>0.217</v>
      </c>
      <c r="P114">
        <f t="shared" si="11"/>
        <v>18.39539170506912</v>
      </c>
    </row>
    <row r="115" spans="1:17" x14ac:dyDescent="0.2">
      <c r="A115" t="s">
        <v>214</v>
      </c>
      <c r="B115">
        <v>2.6044999999999998</v>
      </c>
      <c r="C115" s="2">
        <v>45078</v>
      </c>
      <c r="D115">
        <v>4.6261000000000001</v>
      </c>
      <c r="E115">
        <v>1.5093000000000001</v>
      </c>
      <c r="F115">
        <f t="shared" si="13"/>
        <v>3.1168</v>
      </c>
      <c r="G115">
        <f t="shared" si="12"/>
        <v>1.1966980226531005</v>
      </c>
      <c r="H115" s="2">
        <v>45163</v>
      </c>
      <c r="I115" s="10">
        <v>0.1507</v>
      </c>
      <c r="J115" s="10">
        <v>0.1421</v>
      </c>
      <c r="K115" s="10">
        <v>0.13800000000000001</v>
      </c>
      <c r="L115" s="10">
        <f t="shared" si="8"/>
        <v>0.14360000000000001</v>
      </c>
      <c r="M115" s="10">
        <f t="shared" si="9"/>
        <v>30.328587999999996</v>
      </c>
      <c r="N115" s="10">
        <f t="shared" si="10"/>
        <v>3.6394305599999992</v>
      </c>
      <c r="O115">
        <v>0.215</v>
      </c>
      <c r="P115">
        <f t="shared" si="11"/>
        <v>16.927583999999996</v>
      </c>
    </row>
    <row r="116" spans="1:17" x14ac:dyDescent="0.2">
      <c r="A116" t="s">
        <v>216</v>
      </c>
      <c r="B116">
        <v>3.8494999999999999</v>
      </c>
      <c r="C116" s="2">
        <v>45078</v>
      </c>
      <c r="D116">
        <v>5.1440999999999999</v>
      </c>
      <c r="E116">
        <v>0.62329999999999997</v>
      </c>
      <c r="F116">
        <f t="shared" si="13"/>
        <v>4.5207999999999995</v>
      </c>
      <c r="G116">
        <f t="shared" si="12"/>
        <v>1.1743862839329782</v>
      </c>
      <c r="H116" s="2">
        <v>45163</v>
      </c>
      <c r="I116" s="10">
        <v>0.1691</v>
      </c>
      <c r="J116" s="10">
        <v>0.1719</v>
      </c>
      <c r="K116" s="10">
        <v>0.15809999999999999</v>
      </c>
      <c r="L116" s="10">
        <f t="shared" si="8"/>
        <v>0.16636666666666666</v>
      </c>
      <c r="M116" s="10">
        <f t="shared" si="9"/>
        <v>36.192825999999997</v>
      </c>
      <c r="N116" s="10">
        <f t="shared" si="10"/>
        <v>4.3431391199999991</v>
      </c>
      <c r="O116">
        <v>0.29199999999999998</v>
      </c>
      <c r="P116">
        <f t="shared" si="11"/>
        <v>14.87376410958904</v>
      </c>
    </row>
    <row r="117" spans="1:17" x14ac:dyDescent="0.2">
      <c r="A117" t="s">
        <v>217</v>
      </c>
      <c r="B117">
        <v>2.2494000000000001</v>
      </c>
      <c r="C117" s="2">
        <v>45078</v>
      </c>
      <c r="D117">
        <v>4.8388</v>
      </c>
      <c r="E117">
        <v>2.802</v>
      </c>
      <c r="F117">
        <f t="shared" si="13"/>
        <v>2.0367999999999999</v>
      </c>
      <c r="G117">
        <f t="shared" si="12"/>
        <v>0.90548590735307188</v>
      </c>
      <c r="H117" s="2">
        <v>45156</v>
      </c>
      <c r="I117" s="10">
        <v>0.1464</v>
      </c>
      <c r="J117" s="10">
        <v>0.14349999999999999</v>
      </c>
      <c r="K117" s="10">
        <v>0.14760000000000001</v>
      </c>
      <c r="L117" s="10">
        <f t="shared" si="8"/>
        <v>0.14583333333333334</v>
      </c>
      <c r="M117" s="10">
        <f t="shared" si="9"/>
        <v>30.903849999999998</v>
      </c>
      <c r="N117" s="10">
        <f t="shared" si="10"/>
        <v>3.7084619999999995</v>
      </c>
      <c r="O117">
        <v>0.26400000000000001</v>
      </c>
      <c r="P117">
        <f t="shared" si="11"/>
        <v>14.047204545454543</v>
      </c>
    </row>
    <row r="118" spans="1:17" x14ac:dyDescent="0.2">
      <c r="A118" t="s">
        <v>218</v>
      </c>
      <c r="B118">
        <v>4.7763</v>
      </c>
      <c r="C118" s="2">
        <v>45079</v>
      </c>
      <c r="D118">
        <v>5.8647</v>
      </c>
      <c r="E118">
        <v>0.48480000000000001</v>
      </c>
      <c r="F118">
        <f t="shared" si="13"/>
        <v>5.3799000000000001</v>
      </c>
      <c r="G118">
        <f t="shared" si="12"/>
        <v>1.1263739714842034</v>
      </c>
      <c r="Q118" t="s">
        <v>420</v>
      </c>
    </row>
    <row r="119" spans="1:17" x14ac:dyDescent="0.2">
      <c r="A119" t="s">
        <v>221</v>
      </c>
      <c r="B119">
        <v>4.4245000000000001</v>
      </c>
      <c r="C119" s="2">
        <v>45079</v>
      </c>
      <c r="D119">
        <v>5.3780999999999999</v>
      </c>
      <c r="E119">
        <v>0.2571</v>
      </c>
      <c r="F119">
        <f t="shared" si="13"/>
        <v>5.1209999999999996</v>
      </c>
      <c r="G119">
        <f t="shared" si="12"/>
        <v>1.1574189173917955</v>
      </c>
      <c r="Q119" t="s">
        <v>420</v>
      </c>
    </row>
    <row r="120" spans="1:17" x14ac:dyDescent="0.2">
      <c r="A120" t="s">
        <v>222</v>
      </c>
      <c r="B120">
        <v>2.8349000000000002</v>
      </c>
      <c r="C120" s="2">
        <v>45079</v>
      </c>
      <c r="D120">
        <v>4.8769999999999998</v>
      </c>
      <c r="E120">
        <v>1.4945999999999999</v>
      </c>
      <c r="F120">
        <f t="shared" si="13"/>
        <v>3.3823999999999996</v>
      </c>
      <c r="G120">
        <f t="shared" si="12"/>
        <v>1.1931285054146528</v>
      </c>
      <c r="H120" s="2">
        <v>45163</v>
      </c>
      <c r="I120" s="10">
        <v>0.18690000000000001</v>
      </c>
      <c r="J120" s="10">
        <v>0.1862</v>
      </c>
      <c r="K120" s="10">
        <v>0.17299999999999999</v>
      </c>
      <c r="L120" s="10">
        <f t="shared" si="8"/>
        <v>0.18203333333333335</v>
      </c>
      <c r="M120" s="10">
        <f t="shared" si="9"/>
        <v>40.228245999999999</v>
      </c>
      <c r="N120" s="10">
        <f t="shared" si="10"/>
        <v>4.8273895199999997</v>
      </c>
      <c r="O120">
        <v>0.22800000000000001</v>
      </c>
      <c r="P120">
        <f t="shared" si="11"/>
        <v>21.172761052631575</v>
      </c>
    </row>
    <row r="121" spans="1:17" x14ac:dyDescent="0.2">
      <c r="A121" t="s">
        <v>224</v>
      </c>
      <c r="B121">
        <v>3.1549999999999998</v>
      </c>
      <c r="C121" s="2">
        <v>45079</v>
      </c>
      <c r="D121">
        <v>5.2896999999999998</v>
      </c>
      <c r="E121">
        <v>2.5373000000000001</v>
      </c>
      <c r="F121">
        <f t="shared" si="13"/>
        <v>2.7523999999999997</v>
      </c>
      <c r="G121">
        <f t="shared" si="12"/>
        <v>0.87239302694136289</v>
      </c>
      <c r="H121" s="2">
        <v>45156</v>
      </c>
      <c r="I121" s="10">
        <v>0.2145</v>
      </c>
      <c r="J121" s="10">
        <v>0.21840000000000001</v>
      </c>
      <c r="K121" s="10">
        <v>0.2147</v>
      </c>
      <c r="L121" s="10">
        <f t="shared" si="8"/>
        <v>0.21586666666666665</v>
      </c>
      <c r="M121" s="10">
        <f t="shared" si="9"/>
        <v>48.943035999999992</v>
      </c>
      <c r="N121" s="10">
        <f t="shared" si="10"/>
        <v>5.873164319999999</v>
      </c>
      <c r="O121">
        <v>0.24299999999999999</v>
      </c>
      <c r="P121">
        <f t="shared" si="11"/>
        <v>24.169400493827158</v>
      </c>
    </row>
    <row r="122" spans="1:17" x14ac:dyDescent="0.2">
      <c r="A122" t="s">
        <v>235</v>
      </c>
      <c r="B122">
        <v>3.1309999999999998</v>
      </c>
      <c r="C122" s="2">
        <v>45074</v>
      </c>
      <c r="D122">
        <v>4.0038</v>
      </c>
      <c r="E122">
        <v>0.56659999999999999</v>
      </c>
      <c r="F122">
        <f t="shared" ref="F122:F153" si="14">D122-E122</f>
        <v>3.4371999999999998</v>
      </c>
      <c r="G122">
        <f t="shared" si="12"/>
        <v>1.0977962312360268</v>
      </c>
      <c r="H122" s="2">
        <v>45163</v>
      </c>
      <c r="I122" s="10">
        <v>0.25359999999999999</v>
      </c>
      <c r="J122" s="10">
        <v>0.25769999999999998</v>
      </c>
      <c r="K122" s="10">
        <v>0.23910000000000001</v>
      </c>
      <c r="L122" s="10">
        <f t="shared" si="8"/>
        <v>0.25013333333333332</v>
      </c>
      <c r="M122" s="10">
        <f t="shared" si="9"/>
        <v>57.769443999999986</v>
      </c>
      <c r="N122" s="10">
        <f t="shared" si="10"/>
        <v>6.9323332799999982</v>
      </c>
      <c r="O122">
        <v>0.35199999999999998</v>
      </c>
      <c r="P122">
        <f t="shared" si="11"/>
        <v>19.694128636363633</v>
      </c>
    </row>
    <row r="123" spans="1:17" x14ac:dyDescent="0.2">
      <c r="A123" t="s">
        <v>236</v>
      </c>
      <c r="B123">
        <v>4.4095000000000004</v>
      </c>
      <c r="C123" s="2">
        <v>45074</v>
      </c>
      <c r="D123">
        <v>4.3631000000000002</v>
      </c>
      <c r="E123">
        <v>1.6618999999999999</v>
      </c>
      <c r="F123">
        <f t="shared" si="14"/>
        <v>2.7012</v>
      </c>
      <c r="G123">
        <f t="shared" si="12"/>
        <v>0.61258646105000558</v>
      </c>
      <c r="H123" s="2">
        <v>45154</v>
      </c>
      <c r="I123" s="10">
        <v>0.25130000000000002</v>
      </c>
      <c r="J123" s="10">
        <v>0.25659999999999999</v>
      </c>
      <c r="K123" s="10">
        <v>0.24490000000000001</v>
      </c>
      <c r="L123" s="10">
        <f t="shared" si="8"/>
        <v>0.25093333333333334</v>
      </c>
      <c r="M123" s="10">
        <f t="shared" si="9"/>
        <v>57.975507999999998</v>
      </c>
      <c r="N123" s="10">
        <f t="shared" si="10"/>
        <v>6.9570609599999997</v>
      </c>
      <c r="O123">
        <v>0.33100000000000002</v>
      </c>
      <c r="P123">
        <f t="shared" si="11"/>
        <v>21.01831105740181</v>
      </c>
    </row>
    <row r="124" spans="1:17" x14ac:dyDescent="0.2">
      <c r="A124" t="s">
        <v>237</v>
      </c>
      <c r="B124">
        <v>4.3646000000000003</v>
      </c>
      <c r="C124" s="2">
        <v>45074</v>
      </c>
      <c r="D124">
        <v>4.4535</v>
      </c>
      <c r="E124">
        <v>1.6228</v>
      </c>
      <c r="F124">
        <f t="shared" si="14"/>
        <v>2.8307000000000002</v>
      </c>
      <c r="G124">
        <f t="shared" si="12"/>
        <v>0.64855885991843465</v>
      </c>
      <c r="H124" s="13">
        <v>45158</v>
      </c>
      <c r="I124" s="10">
        <v>0.57869999999999999</v>
      </c>
      <c r="J124" s="10">
        <v>0.6018</v>
      </c>
      <c r="K124" s="10">
        <v>0.52349999999999997</v>
      </c>
      <c r="L124" s="10">
        <f t="shared" si="8"/>
        <v>0.56799999999999995</v>
      </c>
      <c r="M124" s="10">
        <f t="shared" si="9"/>
        <v>139.64553999999998</v>
      </c>
      <c r="N124" s="10">
        <f t="shared" si="10"/>
        <v>16.757464799999997</v>
      </c>
      <c r="O124">
        <v>0.25800000000000001</v>
      </c>
      <c r="P124">
        <f t="shared" si="11"/>
        <v>64.951413953488355</v>
      </c>
    </row>
    <row r="125" spans="1:17" x14ac:dyDescent="0.2">
      <c r="A125" t="s">
        <v>240</v>
      </c>
      <c r="B125">
        <v>2.5467</v>
      </c>
      <c r="C125" s="2">
        <v>45074</v>
      </c>
      <c r="D125">
        <v>3.9912000000000001</v>
      </c>
      <c r="E125">
        <v>0.67530000000000001</v>
      </c>
      <c r="F125">
        <f t="shared" si="14"/>
        <v>3.3159000000000001</v>
      </c>
      <c r="G125">
        <f t="shared" si="12"/>
        <v>1.302037931440688</v>
      </c>
      <c r="H125" s="2">
        <v>45162</v>
      </c>
      <c r="I125" s="10">
        <v>0.49440000000000001</v>
      </c>
      <c r="J125" s="10">
        <v>0.51929999999999998</v>
      </c>
      <c r="K125" s="10">
        <v>0.4234</v>
      </c>
      <c r="L125" s="10">
        <f t="shared" si="8"/>
        <v>0.47903333333333337</v>
      </c>
      <c r="M125" s="10">
        <f t="shared" si="9"/>
        <v>116.72950599999999</v>
      </c>
      <c r="N125" s="10">
        <f t="shared" si="10"/>
        <v>14.007540719999998</v>
      </c>
      <c r="O125">
        <v>0.26700000000000002</v>
      </c>
      <c r="P125">
        <f t="shared" si="11"/>
        <v>52.462699325842685</v>
      </c>
    </row>
    <row r="126" spans="1:17" x14ac:dyDescent="0.2">
      <c r="A126" t="s">
        <v>241</v>
      </c>
      <c r="B126">
        <v>3.2523</v>
      </c>
      <c r="C126" s="2">
        <v>45074</v>
      </c>
      <c r="D126">
        <v>4.8033999999999999</v>
      </c>
      <c r="E126">
        <v>1.6963999999999999</v>
      </c>
      <c r="F126">
        <f t="shared" si="14"/>
        <v>3.1070000000000002</v>
      </c>
      <c r="G126">
        <f t="shared" si="12"/>
        <v>0.95532392460720117</v>
      </c>
      <c r="H126" s="2">
        <v>45158</v>
      </c>
      <c r="I126" s="10">
        <v>0.2797</v>
      </c>
      <c r="J126" s="10">
        <v>0.28460000000000002</v>
      </c>
      <c r="K126" s="10">
        <v>0.27239999999999998</v>
      </c>
      <c r="L126" s="10">
        <f t="shared" si="8"/>
        <v>0.27889999999999998</v>
      </c>
      <c r="M126" s="10">
        <f t="shared" si="9"/>
        <v>65.179161999999991</v>
      </c>
      <c r="N126" s="10">
        <f t="shared" si="10"/>
        <v>7.8214994399999984</v>
      </c>
      <c r="O126">
        <v>0.26200000000000001</v>
      </c>
      <c r="P126">
        <f t="shared" si="11"/>
        <v>29.853051297709918</v>
      </c>
    </row>
    <row r="127" spans="1:17" x14ac:dyDescent="0.2">
      <c r="A127" t="s">
        <v>242</v>
      </c>
      <c r="B127">
        <v>3.5402</v>
      </c>
      <c r="C127" s="2">
        <v>45074</v>
      </c>
      <c r="D127">
        <v>4.4215999999999998</v>
      </c>
      <c r="E127">
        <v>0.91579999999999995</v>
      </c>
      <c r="F127">
        <f t="shared" si="14"/>
        <v>3.5057999999999998</v>
      </c>
      <c r="G127">
        <f t="shared" si="12"/>
        <v>0.9902830348567877</v>
      </c>
      <c r="Q127" t="s">
        <v>419</v>
      </c>
    </row>
    <row r="128" spans="1:17" x14ac:dyDescent="0.2">
      <c r="A128" t="s">
        <v>243</v>
      </c>
      <c r="B128">
        <v>3.6381000000000001</v>
      </c>
      <c r="C128" s="2">
        <v>45074</v>
      </c>
      <c r="D128">
        <v>3.9563000000000001</v>
      </c>
      <c r="E128">
        <v>7.4800000000000005E-2</v>
      </c>
      <c r="F128">
        <f t="shared" si="14"/>
        <v>3.8815</v>
      </c>
      <c r="G128">
        <f t="shared" si="12"/>
        <v>1.0669030537918143</v>
      </c>
      <c r="H128" s="2">
        <v>45153</v>
      </c>
      <c r="I128" s="10">
        <v>0.25040000000000001</v>
      </c>
      <c r="J128" s="10">
        <v>0.24340000000000001</v>
      </c>
      <c r="K128" s="10">
        <v>0.2271</v>
      </c>
      <c r="L128" s="10">
        <f t="shared" si="8"/>
        <v>0.24029999999999999</v>
      </c>
      <c r="M128" s="10">
        <f t="shared" si="9"/>
        <v>55.23657399999999</v>
      </c>
      <c r="N128" s="10">
        <f t="shared" si="10"/>
        <v>6.6283888799999984</v>
      </c>
      <c r="O128">
        <v>0.32900000000000001</v>
      </c>
      <c r="P128">
        <f t="shared" si="11"/>
        <v>20.147078662613975</v>
      </c>
    </row>
    <row r="129" spans="1:17" x14ac:dyDescent="0.2">
      <c r="A129" t="s">
        <v>244</v>
      </c>
      <c r="B129">
        <v>4.3082000000000003</v>
      </c>
      <c r="C129" s="2">
        <v>45075</v>
      </c>
      <c r="D129">
        <v>5.7298999999999998</v>
      </c>
      <c r="E129">
        <v>2.476</v>
      </c>
      <c r="F129">
        <f t="shared" si="14"/>
        <v>3.2538999999999998</v>
      </c>
      <c r="G129">
        <f t="shared" si="12"/>
        <v>0.75528062764031367</v>
      </c>
      <c r="H129" s="2">
        <v>45153</v>
      </c>
      <c r="I129" s="10">
        <v>0.1045</v>
      </c>
      <c r="J129" s="10">
        <v>0.1042</v>
      </c>
      <c r="K129" s="10">
        <v>0.1074</v>
      </c>
      <c r="L129" s="10">
        <f t="shared" si="8"/>
        <v>0.10536666666666666</v>
      </c>
      <c r="M129" s="10">
        <f t="shared" si="9"/>
        <v>20.480445999999997</v>
      </c>
      <c r="N129" s="10">
        <f t="shared" si="10"/>
        <v>2.4576535199999996</v>
      </c>
      <c r="O129">
        <v>0.313</v>
      </c>
      <c r="P129">
        <f t="shared" si="11"/>
        <v>7.8519281789137363</v>
      </c>
    </row>
    <row r="130" spans="1:17" x14ac:dyDescent="0.2">
      <c r="A130" t="s">
        <v>245</v>
      </c>
      <c r="B130">
        <v>3.7639999999999998</v>
      </c>
      <c r="C130" s="2">
        <v>45075</v>
      </c>
      <c r="D130">
        <v>5.9992999999999999</v>
      </c>
      <c r="E130">
        <v>5.4154999999999998</v>
      </c>
      <c r="F130" s="12">
        <f t="shared" si="14"/>
        <v>0.5838000000000001</v>
      </c>
      <c r="G130" s="6">
        <f>F130/B130</f>
        <v>0.15510095642933053</v>
      </c>
      <c r="H130" s="2">
        <v>45163</v>
      </c>
      <c r="I130" s="10">
        <v>1.2689999999999999</v>
      </c>
      <c r="J130" s="10">
        <v>1.3668</v>
      </c>
      <c r="K130" s="10">
        <v>1.2505999999999999</v>
      </c>
      <c r="L130" s="10">
        <f t="shared" si="8"/>
        <v>1.2954666666666665</v>
      </c>
      <c r="M130" s="10">
        <f t="shared" si="9"/>
        <v>327.02640399999996</v>
      </c>
      <c r="N130" s="10">
        <f t="shared" si="10"/>
        <v>39.243168479999994</v>
      </c>
      <c r="O130">
        <v>0.30099999999999999</v>
      </c>
      <c r="P130">
        <f t="shared" si="11"/>
        <v>130.37597501661128</v>
      </c>
      <c r="Q130" t="s">
        <v>367</v>
      </c>
    </row>
    <row r="131" spans="1:17" x14ac:dyDescent="0.2">
      <c r="A131" t="s">
        <v>246</v>
      </c>
      <c r="B131">
        <v>2.1208999999999998</v>
      </c>
      <c r="C131" s="2">
        <v>45075</v>
      </c>
      <c r="D131">
        <v>4.8079000000000001</v>
      </c>
      <c r="E131">
        <v>3.0371999999999999</v>
      </c>
      <c r="F131">
        <f t="shared" si="14"/>
        <v>1.7707000000000002</v>
      </c>
      <c r="G131">
        <f t="shared" si="12"/>
        <v>0.83488141826583073</v>
      </c>
    </row>
    <row r="132" spans="1:17" x14ac:dyDescent="0.2">
      <c r="A132" t="s">
        <v>249</v>
      </c>
      <c r="B132">
        <v>3.3664999999999998</v>
      </c>
      <c r="C132" s="2">
        <v>45075</v>
      </c>
      <c r="D132">
        <v>5.0214999999999996</v>
      </c>
      <c r="E132">
        <v>1.0669999999999999</v>
      </c>
      <c r="F132">
        <f t="shared" si="14"/>
        <v>3.9544999999999995</v>
      </c>
      <c r="G132">
        <f t="shared" si="12"/>
        <v>1.1746621119857417</v>
      </c>
      <c r="H132" s="2">
        <v>45154</v>
      </c>
      <c r="I132" s="10">
        <v>0.23430000000000001</v>
      </c>
      <c r="J132" s="10">
        <v>0.23139999999999999</v>
      </c>
      <c r="K132" s="10">
        <v>0.20910000000000001</v>
      </c>
      <c r="L132" s="10">
        <f t="shared" ref="L131:L162" si="15">AVERAGE(I132:K132)</f>
        <v>0.22493333333333335</v>
      </c>
      <c r="M132" s="10">
        <f t="shared" ref="M131:M162" si="16">(257.58*L132)-6.6599</f>
        <v>51.278427999999998</v>
      </c>
      <c r="N132" s="10">
        <f t="shared" ref="N131:N162" si="17">M132*0.12</f>
        <v>6.1534113599999998</v>
      </c>
      <c r="P132" t="e">
        <f t="shared" ref="P131:P162" si="18">N132/O132</f>
        <v>#DIV/0!</v>
      </c>
      <c r="Q132" t="s">
        <v>416</v>
      </c>
    </row>
    <row r="133" spans="1:17" x14ac:dyDescent="0.2">
      <c r="A133" t="s">
        <v>250</v>
      </c>
      <c r="B133">
        <v>2.8742000000000001</v>
      </c>
      <c r="C133" s="2">
        <v>45075</v>
      </c>
      <c r="D133">
        <v>5.3140000000000001</v>
      </c>
      <c r="E133">
        <v>3.0990000000000002</v>
      </c>
      <c r="F133">
        <f t="shared" si="14"/>
        <v>2.2149999999999999</v>
      </c>
      <c r="G133">
        <f t="shared" si="12"/>
        <v>0.77064922413193226</v>
      </c>
      <c r="H133" s="2">
        <v>45158</v>
      </c>
      <c r="I133" s="10">
        <v>0.21790000000000001</v>
      </c>
      <c r="J133" s="10">
        <v>0.22120000000000001</v>
      </c>
      <c r="K133" s="10">
        <v>0.22500000000000001</v>
      </c>
      <c r="L133" s="10">
        <f t="shared" si="15"/>
        <v>0.22136666666666668</v>
      </c>
      <c r="M133" s="10">
        <f t="shared" si="16"/>
        <v>50.359726000000002</v>
      </c>
      <c r="N133" s="10">
        <f t="shared" si="17"/>
        <v>6.0431671199999997</v>
      </c>
      <c r="O133">
        <v>0.315</v>
      </c>
      <c r="P133">
        <f t="shared" si="18"/>
        <v>19.184657523809523</v>
      </c>
    </row>
    <row r="134" spans="1:17" x14ac:dyDescent="0.2">
      <c r="A134" t="s">
        <v>251</v>
      </c>
      <c r="B134">
        <v>3.1821000000000002</v>
      </c>
      <c r="C134" s="2">
        <v>45075</v>
      </c>
      <c r="D134">
        <v>4.8125999999999998</v>
      </c>
      <c r="E134">
        <v>1.2318</v>
      </c>
      <c r="F134">
        <f t="shared" si="14"/>
        <v>3.5808</v>
      </c>
      <c r="G134">
        <f t="shared" si="12"/>
        <v>1.1252946167625153</v>
      </c>
      <c r="H134" s="2">
        <v>45154</v>
      </c>
      <c r="I134" s="10">
        <v>0.34810000000000002</v>
      </c>
      <c r="J134" s="10">
        <v>0.36020000000000002</v>
      </c>
      <c r="K134" s="10">
        <v>0.32219999999999999</v>
      </c>
      <c r="L134" s="10">
        <f t="shared" si="15"/>
        <v>0.34349999999999997</v>
      </c>
      <c r="M134" s="10">
        <f t="shared" si="16"/>
        <v>81.818829999999991</v>
      </c>
      <c r="N134" s="10">
        <f t="shared" si="17"/>
        <v>9.8182595999999993</v>
      </c>
      <c r="O134">
        <v>0.17799999999999999</v>
      </c>
      <c r="P134">
        <f t="shared" si="18"/>
        <v>55.15876179775281</v>
      </c>
    </row>
    <row r="135" spans="1:17" x14ac:dyDescent="0.2">
      <c r="A135" t="s">
        <v>252</v>
      </c>
      <c r="B135">
        <v>4.7998000000000003</v>
      </c>
      <c r="C135" s="2">
        <v>45076</v>
      </c>
      <c r="D135">
        <v>6.1185999999999998</v>
      </c>
      <c r="E135">
        <v>3.3292999999999999</v>
      </c>
      <c r="F135">
        <f t="shared" si="14"/>
        <v>2.7892999999999999</v>
      </c>
      <c r="G135">
        <f t="shared" si="12"/>
        <v>0.58112838034918113</v>
      </c>
      <c r="H135" s="2">
        <v>45163</v>
      </c>
      <c r="I135" s="10">
        <v>0.21260000000000001</v>
      </c>
      <c r="J135" s="10">
        <v>0.20530000000000001</v>
      </c>
      <c r="K135" s="10">
        <v>0.2087</v>
      </c>
      <c r="L135" s="10">
        <f t="shared" si="15"/>
        <v>0.20886666666666667</v>
      </c>
      <c r="M135" s="10">
        <f t="shared" si="16"/>
        <v>47.139975999999997</v>
      </c>
      <c r="N135" s="10">
        <f t="shared" si="17"/>
        <v>5.6567971199999993</v>
      </c>
      <c r="O135">
        <v>0.32700000000000001</v>
      </c>
      <c r="P135">
        <f t="shared" si="18"/>
        <v>17.299073761467888</v>
      </c>
    </row>
    <row r="136" spans="1:17" x14ac:dyDescent="0.2">
      <c r="A136" t="s">
        <v>253</v>
      </c>
      <c r="B136">
        <v>4.1093000000000002</v>
      </c>
      <c r="C136" s="2">
        <v>45076</v>
      </c>
      <c r="D136">
        <v>5.3705999999999996</v>
      </c>
      <c r="E136">
        <v>0.3044</v>
      </c>
      <c r="F136">
        <f t="shared" si="14"/>
        <v>5.0661999999999994</v>
      </c>
      <c r="G136">
        <f t="shared" si="12"/>
        <v>1.2328620446304721</v>
      </c>
      <c r="H136" s="2">
        <v>45163</v>
      </c>
      <c r="I136" s="10">
        <v>0.27879999999999999</v>
      </c>
      <c r="J136" s="10">
        <v>0.2727</v>
      </c>
      <c r="K136" s="10">
        <v>0.25430000000000003</v>
      </c>
      <c r="L136" s="10">
        <f t="shared" si="15"/>
        <v>0.26860000000000001</v>
      </c>
      <c r="M136" s="10">
        <f t="shared" si="16"/>
        <v>62.526087999999994</v>
      </c>
      <c r="N136" s="10">
        <f t="shared" si="17"/>
        <v>7.5031305599999989</v>
      </c>
      <c r="O136">
        <v>0.317</v>
      </c>
      <c r="P136">
        <f t="shared" si="18"/>
        <v>23.669181577287063</v>
      </c>
    </row>
    <row r="137" spans="1:17" x14ac:dyDescent="0.2">
      <c r="A137" t="s">
        <v>254</v>
      </c>
      <c r="B137">
        <v>2.7707000000000002</v>
      </c>
      <c r="C137" s="2">
        <v>45076</v>
      </c>
      <c r="D137">
        <v>4.5293999999999999</v>
      </c>
      <c r="E137">
        <v>0.71719999999999995</v>
      </c>
      <c r="F137">
        <f t="shared" si="14"/>
        <v>3.8121999999999998</v>
      </c>
      <c r="G137">
        <f t="shared" si="12"/>
        <v>1.3758977875627096</v>
      </c>
      <c r="H137" s="2">
        <v>45162</v>
      </c>
      <c r="I137" s="10">
        <v>0.35809999999999997</v>
      </c>
      <c r="J137" s="10">
        <v>0.36599999999999999</v>
      </c>
      <c r="K137" s="10">
        <v>0.32140000000000002</v>
      </c>
      <c r="L137" s="10">
        <f t="shared" si="15"/>
        <v>0.34850000000000003</v>
      </c>
      <c r="M137" s="10">
        <f t="shared" si="16"/>
        <v>83.106729999999999</v>
      </c>
      <c r="N137" s="10">
        <f t="shared" si="17"/>
        <v>9.9728075999999994</v>
      </c>
      <c r="O137">
        <v>0.32100000000000001</v>
      </c>
      <c r="P137">
        <f t="shared" si="18"/>
        <v>31.067936448598129</v>
      </c>
    </row>
    <row r="138" spans="1:17" x14ac:dyDescent="0.2">
      <c r="A138" t="s">
        <v>255</v>
      </c>
      <c r="B138">
        <v>3.6143000000000001</v>
      </c>
      <c r="C138" s="2">
        <v>45076</v>
      </c>
      <c r="D138">
        <v>4.7363999999999997</v>
      </c>
      <c r="E138">
        <v>0.93269999999999997</v>
      </c>
      <c r="F138">
        <f t="shared" si="14"/>
        <v>3.8036999999999996</v>
      </c>
      <c r="G138">
        <f t="shared" si="12"/>
        <v>1.0524029549290317</v>
      </c>
      <c r="H138" s="2">
        <v>45162</v>
      </c>
      <c r="I138" s="10">
        <v>0.2326</v>
      </c>
      <c r="J138" s="10">
        <v>0.2301</v>
      </c>
      <c r="K138" s="10">
        <v>0.22539999999999999</v>
      </c>
      <c r="L138" s="10">
        <f t="shared" si="15"/>
        <v>0.22936666666666664</v>
      </c>
      <c r="M138" s="10">
        <f t="shared" si="16"/>
        <v>52.420365999999987</v>
      </c>
      <c r="N138" s="10">
        <f t="shared" si="17"/>
        <v>6.2904439199999986</v>
      </c>
      <c r="O138">
        <v>0.36099999999999999</v>
      </c>
      <c r="P138">
        <f t="shared" si="18"/>
        <v>17.425052409972295</v>
      </c>
    </row>
    <row r="139" spans="1:17" x14ac:dyDescent="0.2">
      <c r="A139" t="s">
        <v>259</v>
      </c>
      <c r="B139">
        <v>3.7280000000000002</v>
      </c>
      <c r="C139" s="2">
        <v>45076</v>
      </c>
      <c r="D139">
        <v>4.4303999999999997</v>
      </c>
      <c r="E139">
        <v>0.29680000000000001</v>
      </c>
      <c r="F139">
        <f t="shared" si="14"/>
        <v>4.1335999999999995</v>
      </c>
      <c r="G139">
        <f t="shared" si="12"/>
        <v>1.1087982832618024</v>
      </c>
      <c r="H139" s="2">
        <v>45163</v>
      </c>
      <c r="I139" s="10">
        <v>0.17019999999999999</v>
      </c>
      <c r="J139" s="10">
        <v>0.17080000000000001</v>
      </c>
      <c r="K139" s="10">
        <v>0.17050000000000001</v>
      </c>
      <c r="L139" s="10">
        <f t="shared" si="15"/>
        <v>0.17049999999999998</v>
      </c>
      <c r="M139" s="10">
        <f t="shared" si="16"/>
        <v>37.25748999999999</v>
      </c>
      <c r="N139" s="10">
        <f t="shared" si="17"/>
        <v>4.4708987999999987</v>
      </c>
      <c r="O139">
        <v>0.248</v>
      </c>
      <c r="P139">
        <f t="shared" si="18"/>
        <v>18.027817741935479</v>
      </c>
    </row>
    <row r="140" spans="1:17" x14ac:dyDescent="0.2">
      <c r="A140" t="s">
        <v>260</v>
      </c>
      <c r="B140">
        <v>2.2547999999999999</v>
      </c>
      <c r="C140" s="2">
        <v>45076</v>
      </c>
      <c r="D140">
        <v>4.5972</v>
      </c>
      <c r="E140">
        <v>1.6744000000000001</v>
      </c>
      <c r="F140">
        <f t="shared" si="14"/>
        <v>2.9227999999999996</v>
      </c>
      <c r="G140">
        <f t="shared" ref="G140:G162" si="19">F140/B140</f>
        <v>1.2962568742238778</v>
      </c>
      <c r="H140" s="2">
        <v>45162</v>
      </c>
      <c r="I140" s="10">
        <v>0.26479999999999998</v>
      </c>
      <c r="J140" s="10">
        <v>0.23899999999999999</v>
      </c>
      <c r="K140" s="10">
        <v>0.21759999999999999</v>
      </c>
      <c r="L140" s="10">
        <f t="shared" si="15"/>
        <v>0.24046666666666669</v>
      </c>
      <c r="M140" s="10">
        <f t="shared" si="16"/>
        <v>55.279504000000003</v>
      </c>
      <c r="N140" s="10">
        <f t="shared" si="17"/>
        <v>6.6335404799999997</v>
      </c>
      <c r="O140">
        <v>0.16500000000000001</v>
      </c>
      <c r="P140">
        <f t="shared" si="18"/>
        <v>40.203275636363635</v>
      </c>
    </row>
    <row r="141" spans="1:17" x14ac:dyDescent="0.2">
      <c r="A141" t="s">
        <v>271</v>
      </c>
      <c r="B141">
        <v>2.7635000000000001</v>
      </c>
      <c r="C141" s="2">
        <v>45076</v>
      </c>
      <c r="D141">
        <v>4.7389000000000001</v>
      </c>
      <c r="E141">
        <v>2.1545000000000001</v>
      </c>
      <c r="F141">
        <f t="shared" si="14"/>
        <v>2.5844</v>
      </c>
      <c r="G141">
        <f t="shared" si="19"/>
        <v>0.93519088112900306</v>
      </c>
      <c r="H141" s="2">
        <v>45162</v>
      </c>
      <c r="I141" s="10">
        <v>0.15179999999999999</v>
      </c>
      <c r="J141" s="10">
        <v>0.14649999999999999</v>
      </c>
      <c r="K141" s="10">
        <v>0.14949999999999999</v>
      </c>
      <c r="L141" s="10">
        <f t="shared" si="15"/>
        <v>0.14926666666666666</v>
      </c>
      <c r="M141" s="10">
        <f t="shared" si="16"/>
        <v>31.788207999999997</v>
      </c>
      <c r="N141" s="10">
        <f t="shared" si="17"/>
        <v>3.8145849599999995</v>
      </c>
      <c r="O141">
        <v>0.29499999999999998</v>
      </c>
      <c r="P141">
        <f t="shared" si="18"/>
        <v>12.930796474576271</v>
      </c>
    </row>
    <row r="142" spans="1:17" x14ac:dyDescent="0.2">
      <c r="A142" t="s">
        <v>272</v>
      </c>
      <c r="B142">
        <v>3.2273000000000001</v>
      </c>
      <c r="C142" s="2">
        <v>45076</v>
      </c>
      <c r="D142">
        <v>4.1965000000000003</v>
      </c>
      <c r="E142">
        <v>1.0627</v>
      </c>
      <c r="F142">
        <f t="shared" si="14"/>
        <v>3.1338000000000004</v>
      </c>
      <c r="G142">
        <f t="shared" si="19"/>
        <v>0.97102841384439009</v>
      </c>
      <c r="H142" s="2">
        <v>45163</v>
      </c>
      <c r="I142" s="10">
        <v>0.22159999999999999</v>
      </c>
      <c r="J142" s="10">
        <v>0.2112</v>
      </c>
      <c r="K142" s="10">
        <v>0.189</v>
      </c>
      <c r="L142" s="10">
        <f t="shared" si="15"/>
        <v>0.20726666666666663</v>
      </c>
      <c r="M142" s="10">
        <f t="shared" si="16"/>
        <v>46.727847999999987</v>
      </c>
      <c r="N142" s="10">
        <f t="shared" si="17"/>
        <v>5.607341759999998</v>
      </c>
      <c r="O142">
        <v>0.24099999999999999</v>
      </c>
      <c r="P142">
        <f t="shared" si="18"/>
        <v>23.266978257261403</v>
      </c>
    </row>
    <row r="143" spans="1:17" x14ac:dyDescent="0.2">
      <c r="A143" t="s">
        <v>274</v>
      </c>
      <c r="B143">
        <v>4.9126000000000003</v>
      </c>
      <c r="C143" s="2">
        <v>45077</v>
      </c>
      <c r="D143">
        <v>5.8465999999999996</v>
      </c>
      <c r="E143">
        <v>1.1611</v>
      </c>
      <c r="F143">
        <f t="shared" si="14"/>
        <v>4.6854999999999993</v>
      </c>
      <c r="G143">
        <f t="shared" si="19"/>
        <v>0.95377193339575761</v>
      </c>
      <c r="H143" s="2">
        <v>45162</v>
      </c>
      <c r="I143" s="10">
        <v>0.25919999999999999</v>
      </c>
      <c r="J143" s="10">
        <v>0.27010000000000001</v>
      </c>
      <c r="K143" s="10">
        <v>0.25729999999999997</v>
      </c>
      <c r="L143" s="10">
        <f t="shared" si="15"/>
        <v>0.26219999999999999</v>
      </c>
      <c r="M143" s="10">
        <f t="shared" si="16"/>
        <v>60.877575999999998</v>
      </c>
      <c r="N143" s="10">
        <f t="shared" si="17"/>
        <v>7.3053091199999995</v>
      </c>
      <c r="O143">
        <v>0.26100000000000001</v>
      </c>
      <c r="P143">
        <f t="shared" si="18"/>
        <v>27.989690114942526</v>
      </c>
    </row>
    <row r="144" spans="1:17" x14ac:dyDescent="0.2">
      <c r="A144" t="s">
        <v>275</v>
      </c>
      <c r="B144">
        <v>2.9759000000000002</v>
      </c>
      <c r="C144" s="2">
        <v>45077</v>
      </c>
      <c r="D144">
        <v>4.968</v>
      </c>
      <c r="E144">
        <v>1.3299000000000001</v>
      </c>
      <c r="F144">
        <f t="shared" si="14"/>
        <v>3.6380999999999997</v>
      </c>
      <c r="G144">
        <f t="shared" si="19"/>
        <v>1.2225209180416006</v>
      </c>
      <c r="H144" s="2">
        <v>45159</v>
      </c>
      <c r="I144" s="10">
        <v>0.18529999999999999</v>
      </c>
      <c r="J144" s="10">
        <v>0.18729999999999999</v>
      </c>
      <c r="K144" s="10">
        <v>0.1721</v>
      </c>
      <c r="L144" s="10">
        <f t="shared" si="15"/>
        <v>0.18156666666666665</v>
      </c>
      <c r="M144" s="10">
        <f t="shared" si="16"/>
        <v>40.10804199999999</v>
      </c>
      <c r="N144" s="10">
        <f t="shared" si="17"/>
        <v>4.812965039999999</v>
      </c>
      <c r="O144">
        <v>0.214</v>
      </c>
      <c r="P144">
        <f t="shared" si="18"/>
        <v>22.490490841121492</v>
      </c>
    </row>
    <row r="145" spans="1:17" x14ac:dyDescent="0.2">
      <c r="A145" t="s">
        <v>276</v>
      </c>
      <c r="B145">
        <v>4.0075000000000003</v>
      </c>
      <c r="C145" s="2">
        <v>45077</v>
      </c>
      <c r="D145">
        <v>5.3810000000000002</v>
      </c>
      <c r="E145">
        <v>1.4136</v>
      </c>
      <c r="F145">
        <f t="shared" si="14"/>
        <v>3.9674000000000005</v>
      </c>
      <c r="G145">
        <f t="shared" si="19"/>
        <v>0.98999376169681852</v>
      </c>
      <c r="H145" s="2">
        <v>45162</v>
      </c>
      <c r="I145" s="10">
        <v>0.63439999999999996</v>
      </c>
      <c r="J145" s="10">
        <v>0.60260000000000002</v>
      </c>
      <c r="K145" s="10">
        <v>0.51700000000000002</v>
      </c>
      <c r="L145" s="10">
        <f t="shared" si="15"/>
        <v>0.58466666666666667</v>
      </c>
      <c r="M145" s="10">
        <f t="shared" si="16"/>
        <v>143.93853999999999</v>
      </c>
      <c r="N145" s="10">
        <f t="shared" si="17"/>
        <v>17.272624799999999</v>
      </c>
      <c r="O145">
        <v>0.247</v>
      </c>
      <c r="P145">
        <f t="shared" si="18"/>
        <v>69.929655060728749</v>
      </c>
    </row>
    <row r="146" spans="1:17" x14ac:dyDescent="0.2">
      <c r="A146" t="s">
        <v>277</v>
      </c>
      <c r="B146">
        <v>5.4675000000000002</v>
      </c>
      <c r="C146" s="2">
        <v>45077</v>
      </c>
      <c r="D146">
        <v>6.0297000000000001</v>
      </c>
      <c r="E146">
        <v>2.0735000000000001</v>
      </c>
      <c r="F146">
        <f t="shared" si="14"/>
        <v>3.9561999999999999</v>
      </c>
      <c r="G146">
        <f t="shared" si="19"/>
        <v>0.72358481938728847</v>
      </c>
    </row>
    <row r="147" spans="1:17" x14ac:dyDescent="0.2">
      <c r="A147" t="s">
        <v>278</v>
      </c>
      <c r="B147">
        <v>4.7073999999999998</v>
      </c>
      <c r="C147" s="2">
        <v>45077</v>
      </c>
      <c r="D147">
        <v>5.5258000000000003</v>
      </c>
      <c r="E147">
        <v>1.1303000000000001</v>
      </c>
      <c r="F147">
        <f t="shared" si="14"/>
        <v>4.3955000000000002</v>
      </c>
      <c r="G147">
        <f t="shared" si="19"/>
        <v>0.93374261800569325</v>
      </c>
      <c r="H147" s="2">
        <v>45159</v>
      </c>
      <c r="I147" s="10">
        <v>0.25729999999999997</v>
      </c>
      <c r="J147" s="10">
        <v>0.29339999999999999</v>
      </c>
      <c r="K147" s="10">
        <v>0.26350000000000001</v>
      </c>
      <c r="L147" s="10">
        <f t="shared" si="15"/>
        <v>0.27140000000000003</v>
      </c>
      <c r="M147" s="10">
        <f t="shared" si="16"/>
        <v>63.247312000000001</v>
      </c>
      <c r="N147" s="10">
        <f t="shared" si="17"/>
        <v>7.58967744</v>
      </c>
      <c r="O147">
        <v>0.33400000000000002</v>
      </c>
      <c r="P147">
        <f t="shared" si="18"/>
        <v>22.723585149700597</v>
      </c>
    </row>
    <row r="148" spans="1:17" x14ac:dyDescent="0.2">
      <c r="A148" t="s">
        <v>279</v>
      </c>
      <c r="B148">
        <v>3.6484999999999999</v>
      </c>
      <c r="C148" s="2">
        <v>45077</v>
      </c>
      <c r="D148">
        <v>5.7807000000000004</v>
      </c>
      <c r="E148">
        <v>2.1998000000000002</v>
      </c>
      <c r="F148">
        <f t="shared" si="14"/>
        <v>3.5809000000000002</v>
      </c>
      <c r="G148">
        <f t="shared" si="19"/>
        <v>0.98147183774153768</v>
      </c>
      <c r="H148" s="2">
        <v>45156</v>
      </c>
      <c r="I148" s="10">
        <v>0.4123</v>
      </c>
      <c r="J148" s="10">
        <v>0.4239</v>
      </c>
      <c r="K148" s="10">
        <v>0.40289999999999998</v>
      </c>
      <c r="L148" s="10">
        <f t="shared" si="15"/>
        <v>0.41303333333333336</v>
      </c>
      <c r="M148" s="10">
        <f t="shared" si="16"/>
        <v>99.729226000000011</v>
      </c>
      <c r="N148" s="10">
        <f t="shared" si="17"/>
        <v>11.96750712</v>
      </c>
      <c r="O148">
        <v>0.29099999999999998</v>
      </c>
      <c r="P148">
        <f t="shared" si="18"/>
        <v>41.125454020618562</v>
      </c>
    </row>
    <row r="149" spans="1:17" x14ac:dyDescent="0.2">
      <c r="A149" t="s">
        <v>280</v>
      </c>
      <c r="B149">
        <v>4.3137999999999996</v>
      </c>
      <c r="C149" s="2">
        <v>45077</v>
      </c>
      <c r="D149">
        <v>5.2401999999999997</v>
      </c>
      <c r="E149">
        <v>0.31859999999999999</v>
      </c>
      <c r="F149">
        <f t="shared" si="14"/>
        <v>4.9215999999999998</v>
      </c>
      <c r="G149">
        <f t="shared" si="19"/>
        <v>1.1408966572395569</v>
      </c>
      <c r="H149" s="2">
        <v>45159</v>
      </c>
      <c r="I149" s="10">
        <v>0.31409999999999999</v>
      </c>
      <c r="J149" s="10">
        <v>0.33800000000000002</v>
      </c>
      <c r="K149" s="10">
        <v>0.30780000000000002</v>
      </c>
      <c r="L149" s="10">
        <f t="shared" si="15"/>
        <v>0.31996666666666668</v>
      </c>
      <c r="M149" s="10">
        <f t="shared" si="16"/>
        <v>75.757114000000001</v>
      </c>
      <c r="N149" s="10">
        <f t="shared" si="17"/>
        <v>9.0908536800000004</v>
      </c>
      <c r="O149">
        <v>0.27900000000000003</v>
      </c>
      <c r="P149">
        <f t="shared" si="18"/>
        <v>32.583704946236558</v>
      </c>
    </row>
    <row r="150" spans="1:17" x14ac:dyDescent="0.2">
      <c r="A150" t="s">
        <v>281</v>
      </c>
      <c r="B150">
        <v>3.3167</v>
      </c>
      <c r="C150" s="2">
        <v>45077</v>
      </c>
      <c r="D150">
        <v>5.6707000000000001</v>
      </c>
      <c r="E150">
        <v>2.0806</v>
      </c>
      <c r="F150">
        <f t="shared" si="14"/>
        <v>3.5901000000000001</v>
      </c>
      <c r="G150">
        <f t="shared" si="19"/>
        <v>1.0824313323484187</v>
      </c>
      <c r="H150" s="2">
        <v>45156</v>
      </c>
      <c r="I150" s="10">
        <v>0.48509999999999998</v>
      </c>
      <c r="J150" s="10">
        <v>0.51239999999999997</v>
      </c>
      <c r="K150" s="10">
        <v>0.44309999999999999</v>
      </c>
      <c r="L150" s="10">
        <f t="shared" si="15"/>
        <v>0.48019999999999996</v>
      </c>
      <c r="M150" s="10">
        <f t="shared" si="16"/>
        <v>117.03001599999999</v>
      </c>
      <c r="N150" s="10">
        <f t="shared" si="17"/>
        <v>14.043601919999999</v>
      </c>
      <c r="O150">
        <v>0.27300000000000002</v>
      </c>
      <c r="P150">
        <f t="shared" si="18"/>
        <v>51.441765274725263</v>
      </c>
    </row>
    <row r="151" spans="1:17" x14ac:dyDescent="0.2">
      <c r="A151" t="s">
        <v>282</v>
      </c>
      <c r="B151">
        <v>3.7837000000000001</v>
      </c>
      <c r="C151" s="2">
        <v>45077</v>
      </c>
      <c r="D151">
        <v>5.1599000000000004</v>
      </c>
      <c r="E151">
        <v>1.5319</v>
      </c>
      <c r="F151">
        <f t="shared" si="14"/>
        <v>3.6280000000000001</v>
      </c>
      <c r="G151">
        <f t="shared" si="19"/>
        <v>0.958849803102783</v>
      </c>
      <c r="H151" s="2">
        <v>45159</v>
      </c>
      <c r="I151" s="10">
        <v>0.16839999999999999</v>
      </c>
      <c r="J151" s="10">
        <v>0.18140000000000001</v>
      </c>
      <c r="K151" s="10">
        <v>0.16900000000000001</v>
      </c>
      <c r="L151" s="10">
        <f t="shared" si="15"/>
        <v>0.17293333333333336</v>
      </c>
      <c r="M151" s="10">
        <f t="shared" si="16"/>
        <v>37.884268000000006</v>
      </c>
      <c r="N151" s="10">
        <f t="shared" si="17"/>
        <v>4.5461121600000007</v>
      </c>
      <c r="O151">
        <v>0.245</v>
      </c>
      <c r="P151">
        <f t="shared" si="18"/>
        <v>18.555559836734698</v>
      </c>
    </row>
    <row r="152" spans="1:17" x14ac:dyDescent="0.2">
      <c r="A152" t="s">
        <v>287</v>
      </c>
      <c r="B152">
        <v>3.9335</v>
      </c>
      <c r="C152" s="2">
        <v>45078</v>
      </c>
      <c r="D152">
        <v>4.3826000000000001</v>
      </c>
      <c r="E152">
        <v>0.82320000000000004</v>
      </c>
      <c r="F152">
        <f t="shared" si="14"/>
        <v>3.5594000000000001</v>
      </c>
      <c r="G152">
        <f t="shared" si="19"/>
        <v>0.90489386042964282</v>
      </c>
      <c r="H152" s="2">
        <v>45159</v>
      </c>
      <c r="I152" s="10">
        <v>0.69950000000000001</v>
      </c>
      <c r="J152" s="10">
        <v>0.68889999999999996</v>
      </c>
      <c r="K152" s="10">
        <v>0.62319999999999998</v>
      </c>
      <c r="L152" s="10">
        <f t="shared" si="15"/>
        <v>0.6705333333333332</v>
      </c>
      <c r="M152" s="10">
        <f t="shared" si="16"/>
        <v>166.05607599999996</v>
      </c>
      <c r="N152" s="10">
        <f t="shared" si="17"/>
        <v>19.926729119999994</v>
      </c>
      <c r="O152">
        <v>0.33200000000000002</v>
      </c>
      <c r="P152">
        <f t="shared" si="18"/>
        <v>60.02026843373492</v>
      </c>
    </row>
    <row r="153" spans="1:17" x14ac:dyDescent="0.2">
      <c r="A153" t="s">
        <v>288</v>
      </c>
      <c r="B153">
        <v>4.7225999999999999</v>
      </c>
      <c r="C153" s="2">
        <v>45078</v>
      </c>
      <c r="D153">
        <v>5.7763</v>
      </c>
      <c r="E153">
        <v>1.6744000000000001</v>
      </c>
      <c r="F153">
        <f t="shared" si="14"/>
        <v>4.1018999999999997</v>
      </c>
      <c r="G153">
        <f t="shared" si="19"/>
        <v>0.86856816160589501</v>
      </c>
      <c r="H153" s="2">
        <v>45156</v>
      </c>
      <c r="I153" s="10">
        <v>0.20630000000000001</v>
      </c>
      <c r="J153" s="10">
        <v>0.21079999999999999</v>
      </c>
      <c r="K153" s="10">
        <v>0.18970000000000001</v>
      </c>
      <c r="L153" s="10">
        <f t="shared" si="15"/>
        <v>0.20226666666666668</v>
      </c>
      <c r="M153" s="10">
        <f t="shared" si="16"/>
        <v>45.439948000000001</v>
      </c>
      <c r="N153" s="10">
        <f t="shared" si="17"/>
        <v>5.4527937599999996</v>
      </c>
      <c r="O153">
        <v>0.31900000000000001</v>
      </c>
      <c r="P153">
        <f t="shared" si="18"/>
        <v>17.093397366771157</v>
      </c>
    </row>
    <row r="154" spans="1:17" x14ac:dyDescent="0.2">
      <c r="A154" t="s">
        <v>289</v>
      </c>
      <c r="B154">
        <v>2.895</v>
      </c>
      <c r="C154" s="2">
        <v>45078</v>
      </c>
      <c r="D154">
        <v>4.2020999999999997</v>
      </c>
      <c r="E154">
        <v>0.83050000000000002</v>
      </c>
      <c r="F154">
        <f t="shared" ref="F154:F162" si="20">D154-E154</f>
        <v>3.3715999999999999</v>
      </c>
      <c r="G154">
        <f t="shared" si="19"/>
        <v>1.1646286701208981</v>
      </c>
      <c r="H154" s="2">
        <v>45159</v>
      </c>
      <c r="I154" s="10">
        <v>0.15959999999999999</v>
      </c>
      <c r="J154" s="10">
        <v>0.16289999999999999</v>
      </c>
      <c r="K154" s="10">
        <v>0.16500000000000001</v>
      </c>
      <c r="L154" s="10">
        <f t="shared" si="15"/>
        <v>0.16250000000000001</v>
      </c>
      <c r="M154" s="10">
        <f t="shared" si="16"/>
        <v>35.196849999999998</v>
      </c>
      <c r="N154" s="10">
        <f t="shared" si="17"/>
        <v>4.2236219999999998</v>
      </c>
      <c r="O154">
        <v>0.26700000000000002</v>
      </c>
      <c r="P154">
        <f t="shared" si="18"/>
        <v>15.818808988764044</v>
      </c>
    </row>
    <row r="155" spans="1:17" x14ac:dyDescent="0.2">
      <c r="A155" t="s">
        <v>292</v>
      </c>
      <c r="B155">
        <v>3.0449999999999999</v>
      </c>
      <c r="C155" s="2">
        <v>45078</v>
      </c>
      <c r="D155">
        <v>4.9218000000000002</v>
      </c>
      <c r="E155">
        <v>1.9111</v>
      </c>
      <c r="F155">
        <f t="shared" si="20"/>
        <v>3.0106999999999999</v>
      </c>
      <c r="G155">
        <f t="shared" si="19"/>
        <v>0.98873563218390803</v>
      </c>
      <c r="H155" s="2">
        <v>45152</v>
      </c>
      <c r="I155" s="10">
        <v>0.2422</v>
      </c>
      <c r="J155" s="10">
        <v>0.24329999999999999</v>
      </c>
      <c r="K155" s="10">
        <v>0.249</v>
      </c>
      <c r="L155" s="10">
        <f t="shared" si="15"/>
        <v>0.24483333333333332</v>
      </c>
      <c r="M155" s="10">
        <f t="shared" si="16"/>
        <v>56.40426999999999</v>
      </c>
      <c r="N155" s="10">
        <f t="shared" si="17"/>
        <v>6.7685123999999988</v>
      </c>
      <c r="O155">
        <v>0.28899999999999998</v>
      </c>
      <c r="P155">
        <f t="shared" si="18"/>
        <v>23.420458131487887</v>
      </c>
    </row>
    <row r="156" spans="1:17" x14ac:dyDescent="0.2">
      <c r="A156" t="s">
        <v>293</v>
      </c>
      <c r="B156">
        <v>1.7827</v>
      </c>
      <c r="C156" s="2">
        <v>45078</v>
      </c>
      <c r="D156">
        <v>4.1132999999999997</v>
      </c>
      <c r="E156">
        <v>2.0030000000000001</v>
      </c>
      <c r="F156">
        <f t="shared" si="20"/>
        <v>2.1102999999999996</v>
      </c>
      <c r="G156">
        <f t="shared" si="19"/>
        <v>1.1837661973411115</v>
      </c>
      <c r="H156" s="2">
        <v>45156</v>
      </c>
      <c r="I156" s="10">
        <v>0.20580000000000001</v>
      </c>
      <c r="J156" s="10">
        <v>0.22600000000000001</v>
      </c>
      <c r="K156" s="10">
        <v>0.20519999999999999</v>
      </c>
      <c r="L156" s="10">
        <f t="shared" si="15"/>
        <v>0.21233333333333335</v>
      </c>
      <c r="M156" s="10">
        <f t="shared" si="16"/>
        <v>48.032919999999997</v>
      </c>
      <c r="N156" s="10">
        <f t="shared" si="17"/>
        <v>5.7639503999999997</v>
      </c>
      <c r="O156">
        <v>0.28299999999999997</v>
      </c>
      <c r="P156">
        <f t="shared" si="18"/>
        <v>20.367315901060071</v>
      </c>
    </row>
    <row r="157" spans="1:17" x14ac:dyDescent="0.2">
      <c r="A157" t="s">
        <v>294</v>
      </c>
      <c r="B157">
        <v>4.4386999999999999</v>
      </c>
      <c r="C157" s="2">
        <v>45079</v>
      </c>
      <c r="D157">
        <v>5.3257000000000003</v>
      </c>
      <c r="E157">
        <v>2.0920999999999998</v>
      </c>
      <c r="F157">
        <f t="shared" si="20"/>
        <v>3.2336000000000005</v>
      </c>
      <c r="G157">
        <f t="shared" si="19"/>
        <v>0.72850158830288159</v>
      </c>
      <c r="H157" s="2">
        <v>45153</v>
      </c>
      <c r="I157" s="10">
        <v>0.21970000000000001</v>
      </c>
      <c r="J157" s="10">
        <v>0.2041</v>
      </c>
      <c r="K157" s="10">
        <v>0.19120000000000001</v>
      </c>
      <c r="L157" s="10">
        <f t="shared" si="15"/>
        <v>0.20499999999999999</v>
      </c>
      <c r="M157" s="10">
        <f t="shared" si="16"/>
        <v>46.143999999999991</v>
      </c>
      <c r="N157" s="10">
        <f t="shared" si="17"/>
        <v>5.5372799999999991</v>
      </c>
      <c r="O157">
        <v>0.252</v>
      </c>
      <c r="P157">
        <f t="shared" si="18"/>
        <v>21.973333333333329</v>
      </c>
    </row>
    <row r="158" spans="1:17" x14ac:dyDescent="0.2">
      <c r="A158" t="s">
        <v>295</v>
      </c>
      <c r="B158">
        <v>2.7383000000000002</v>
      </c>
      <c r="C158" s="2">
        <v>45079</v>
      </c>
      <c r="D158">
        <v>4.7652999999999999</v>
      </c>
      <c r="E158">
        <v>1.0861000000000001</v>
      </c>
      <c r="F158">
        <f t="shared" si="20"/>
        <v>3.6791999999999998</v>
      </c>
      <c r="G158">
        <f t="shared" si="19"/>
        <v>1.3436073476244383</v>
      </c>
      <c r="Q158" t="s">
        <v>420</v>
      </c>
    </row>
    <row r="159" spans="1:17" x14ac:dyDescent="0.2">
      <c r="A159" t="s">
        <v>296</v>
      </c>
      <c r="B159">
        <v>3.9721000000000002</v>
      </c>
      <c r="C159" s="2">
        <v>45079</v>
      </c>
      <c r="D159">
        <v>5.0490000000000004</v>
      </c>
      <c r="E159">
        <v>2.3649</v>
      </c>
      <c r="F159">
        <f t="shared" si="20"/>
        <v>2.6841000000000004</v>
      </c>
      <c r="G159">
        <f t="shared" si="19"/>
        <v>0.67573827446438917</v>
      </c>
      <c r="Q159" t="s">
        <v>420</v>
      </c>
    </row>
    <row r="160" spans="1:17" x14ac:dyDescent="0.2">
      <c r="A160" t="s">
        <v>297</v>
      </c>
      <c r="B160">
        <v>4.4535999999999998</v>
      </c>
      <c r="C160" s="2">
        <v>45079</v>
      </c>
      <c r="D160">
        <v>5.0614999999999997</v>
      </c>
      <c r="E160">
        <v>2.7372999999999998</v>
      </c>
      <c r="F160">
        <f t="shared" si="20"/>
        <v>2.3241999999999998</v>
      </c>
      <c r="G160">
        <f t="shared" si="19"/>
        <v>0.52186994790731089</v>
      </c>
      <c r="H160" s="2">
        <v>45156</v>
      </c>
      <c r="I160" s="10">
        <v>0.1532</v>
      </c>
      <c r="J160" s="10">
        <v>0.1545</v>
      </c>
      <c r="K160" s="10">
        <v>0.14280000000000001</v>
      </c>
      <c r="L160" s="10">
        <f t="shared" si="15"/>
        <v>0.15016666666666667</v>
      </c>
      <c r="M160" s="10">
        <f t="shared" si="16"/>
        <v>32.020029999999998</v>
      </c>
      <c r="N160" s="10">
        <f t="shared" si="17"/>
        <v>3.8424035999999995</v>
      </c>
      <c r="O160">
        <v>0.24099999999999999</v>
      </c>
      <c r="P160">
        <f t="shared" si="18"/>
        <v>15.943583402489624</v>
      </c>
    </row>
    <row r="161" spans="1:16" x14ac:dyDescent="0.2">
      <c r="A161" t="s">
        <v>301</v>
      </c>
      <c r="B161">
        <v>2.8031000000000001</v>
      </c>
      <c r="C161" s="2">
        <v>45079</v>
      </c>
      <c r="D161">
        <v>4.6254</v>
      </c>
      <c r="E161">
        <v>0.87250000000000005</v>
      </c>
      <c r="F161">
        <f t="shared" si="20"/>
        <v>3.7528999999999999</v>
      </c>
      <c r="G161">
        <f t="shared" si="19"/>
        <v>1.3388391423780812</v>
      </c>
      <c r="H161" s="2">
        <v>45156</v>
      </c>
      <c r="I161" s="10">
        <v>0.18920000000000001</v>
      </c>
      <c r="J161" s="10">
        <v>0.19009999999999999</v>
      </c>
      <c r="K161" s="10">
        <v>0.16689999999999999</v>
      </c>
      <c r="L161" s="10">
        <f t="shared" si="15"/>
        <v>0.18206666666666668</v>
      </c>
      <c r="M161" s="10">
        <f t="shared" si="16"/>
        <v>40.236832</v>
      </c>
      <c r="N161" s="10">
        <f t="shared" si="17"/>
        <v>4.8284198399999996</v>
      </c>
      <c r="O161">
        <v>0.24</v>
      </c>
      <c r="P161">
        <f t="shared" si="18"/>
        <v>20.118416</v>
      </c>
    </row>
    <row r="162" spans="1:16" x14ac:dyDescent="0.2">
      <c r="A162" t="s">
        <v>304</v>
      </c>
      <c r="B162">
        <v>2.6036000000000001</v>
      </c>
      <c r="C162" s="2">
        <v>45079</v>
      </c>
      <c r="D162">
        <v>4.9926000000000004</v>
      </c>
      <c r="E162">
        <v>2.2757999999999998</v>
      </c>
      <c r="F162">
        <f t="shared" si="20"/>
        <v>2.7168000000000005</v>
      </c>
      <c r="G162">
        <f t="shared" si="19"/>
        <v>1.0434782608695654</v>
      </c>
      <c r="H162" s="2">
        <v>45152</v>
      </c>
      <c r="I162" s="10">
        <v>0.23069999999999999</v>
      </c>
      <c r="J162" s="10">
        <v>0.21029999999999999</v>
      </c>
      <c r="K162" s="10">
        <v>0.22900000000000001</v>
      </c>
      <c r="L162" s="10">
        <f t="shared" si="15"/>
        <v>0.2233333333333333</v>
      </c>
      <c r="M162" s="10">
        <f t="shared" si="16"/>
        <v>50.866299999999988</v>
      </c>
      <c r="N162" s="10">
        <f t="shared" si="17"/>
        <v>6.1039559999999984</v>
      </c>
      <c r="O162">
        <v>0.20699999999999999</v>
      </c>
      <c r="P162">
        <f t="shared" si="18"/>
        <v>29.487710144927529</v>
      </c>
    </row>
  </sheetData>
  <sortState xmlns:xlrd2="http://schemas.microsoft.com/office/spreadsheetml/2017/richdata2" ref="A2:Q162">
    <sortCondition ref="A2:A1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AE0-5106-E64D-ADAC-564985E8EC99}">
  <dimension ref="A1:O57"/>
  <sheetViews>
    <sheetView workbookViewId="0">
      <selection activeCell="E44" sqref="E44"/>
    </sheetView>
  </sheetViews>
  <sheetFormatPr baseColWidth="10" defaultRowHeight="16" x14ac:dyDescent="0.2"/>
  <sheetData>
    <row r="1" spans="1:15" x14ac:dyDescent="0.2">
      <c r="A1" t="s">
        <v>7</v>
      </c>
      <c r="B1" t="s">
        <v>396</v>
      </c>
      <c r="C1" t="s">
        <v>397</v>
      </c>
      <c r="D1" t="s">
        <v>398</v>
      </c>
      <c r="E1" t="s">
        <v>392</v>
      </c>
      <c r="F1" t="s">
        <v>393</v>
      </c>
      <c r="G1" t="s">
        <v>394</v>
      </c>
      <c r="H1" t="s">
        <v>395</v>
      </c>
      <c r="I1" t="s">
        <v>399</v>
      </c>
      <c r="J1" t="s">
        <v>400</v>
      </c>
      <c r="K1" t="s">
        <v>401</v>
      </c>
      <c r="L1" t="s">
        <v>390</v>
      </c>
      <c r="M1" t="s">
        <v>402</v>
      </c>
      <c r="N1" t="s">
        <v>394</v>
      </c>
      <c r="O1" t="s">
        <v>395</v>
      </c>
    </row>
    <row r="2" spans="1:15" x14ac:dyDescent="0.2">
      <c r="A2">
        <v>35</v>
      </c>
      <c r="B2">
        <v>4.4329999999999998</v>
      </c>
      <c r="C2">
        <v>4.1639999999999997</v>
      </c>
      <c r="D2">
        <v>10.76</v>
      </c>
      <c r="E2">
        <f>AVERAGE(B2:D2)</f>
        <v>6.4523333333333328</v>
      </c>
      <c r="F2">
        <f>AVERAGE(B2:C2)</f>
        <v>4.2984999999999998</v>
      </c>
      <c r="G2">
        <f>E2-F2</f>
        <v>2.153833333333333</v>
      </c>
      <c r="H2">
        <f>ABS(E2-tradeoff_data!L2)</f>
        <v>11.009333333333334</v>
      </c>
      <c r="I2">
        <v>21.286000000000001</v>
      </c>
      <c r="J2">
        <v>20.114999999999998</v>
      </c>
      <c r="K2">
        <v>25.420999999999999</v>
      </c>
      <c r="L2">
        <f>AVERAGE(I2:K2)</f>
        <v>22.274000000000001</v>
      </c>
      <c r="M2">
        <f>AVERAGE(I2:J2)</f>
        <v>20.700499999999998</v>
      </c>
      <c r="N2">
        <f>L2-M2</f>
        <v>1.5735000000000028</v>
      </c>
      <c r="O2">
        <f>ABS(L2-tradeoff_data!Q2)</f>
        <v>16.916</v>
      </c>
    </row>
    <row r="3" spans="1:15" x14ac:dyDescent="0.2">
      <c r="A3">
        <v>30</v>
      </c>
      <c r="B3">
        <v>3.6160000000000001</v>
      </c>
      <c r="C3">
        <v>3.5819999999999999</v>
      </c>
      <c r="D3">
        <v>5.5640000000000001</v>
      </c>
      <c r="E3">
        <f t="shared" ref="E3:E4" si="0">AVERAGE(B3:D3)</f>
        <v>4.2540000000000004</v>
      </c>
      <c r="F3">
        <f t="shared" ref="F3:F4" si="1">AVERAGE(B3:C3)</f>
        <v>3.5990000000000002</v>
      </c>
      <c r="G3">
        <f t="shared" ref="G3:G4" si="2">E3-F3</f>
        <v>0.65500000000000025</v>
      </c>
      <c r="I3">
        <v>18.588999999999999</v>
      </c>
      <c r="J3">
        <v>18.007999999999999</v>
      </c>
      <c r="K3">
        <v>18.129000000000001</v>
      </c>
      <c r="L3">
        <f>AVERAGE(I3:K3)</f>
        <v>18.242000000000001</v>
      </c>
      <c r="M3">
        <f t="shared" ref="M3:M4" si="3">AVERAGE(I3:J3)</f>
        <v>18.298499999999997</v>
      </c>
      <c r="N3">
        <f t="shared" ref="N3:N4" si="4">L3-M3</f>
        <v>-5.649999999999622E-2</v>
      </c>
    </row>
    <row r="4" spans="1:15" x14ac:dyDescent="0.2">
      <c r="A4">
        <v>25</v>
      </c>
      <c r="B4">
        <v>2.93</v>
      </c>
      <c r="C4">
        <v>3</v>
      </c>
      <c r="D4">
        <v>4.1900000000000004</v>
      </c>
      <c r="E4">
        <f t="shared" si="0"/>
        <v>3.3733333333333335</v>
      </c>
      <c r="F4">
        <f t="shared" si="1"/>
        <v>2.9649999999999999</v>
      </c>
      <c r="G4">
        <f t="shared" si="2"/>
        <v>0.40833333333333366</v>
      </c>
      <c r="I4">
        <v>16.384</v>
      </c>
      <c r="J4">
        <v>16.067</v>
      </c>
      <c r="K4">
        <v>14.754</v>
      </c>
      <c r="L4">
        <f>AVERAGE(I4:K4)</f>
        <v>15.734999999999999</v>
      </c>
      <c r="M4">
        <f t="shared" si="3"/>
        <v>16.2255</v>
      </c>
      <c r="N4">
        <f t="shared" si="4"/>
        <v>-0.49050000000000082</v>
      </c>
    </row>
    <row r="6" spans="1:15" x14ac:dyDescent="0.2">
      <c r="A6" t="s">
        <v>8</v>
      </c>
      <c r="B6" t="s">
        <v>396</v>
      </c>
      <c r="C6" t="s">
        <v>397</v>
      </c>
      <c r="D6" t="s">
        <v>398</v>
      </c>
      <c r="E6" t="s">
        <v>392</v>
      </c>
      <c r="F6" t="s">
        <v>393</v>
      </c>
      <c r="G6" t="s">
        <v>394</v>
      </c>
      <c r="H6" t="s">
        <v>395</v>
      </c>
      <c r="I6" t="s">
        <v>399</v>
      </c>
      <c r="J6" t="s">
        <v>400</v>
      </c>
      <c r="K6" t="s">
        <v>401</v>
      </c>
      <c r="L6" t="s">
        <v>390</v>
      </c>
      <c r="M6" t="s">
        <v>402</v>
      </c>
      <c r="N6" t="s">
        <v>394</v>
      </c>
      <c r="O6" t="s">
        <v>395</v>
      </c>
    </row>
    <row r="7" spans="1:15" x14ac:dyDescent="0.2">
      <c r="A7">
        <v>35</v>
      </c>
      <c r="B7">
        <v>8.4410000000000007</v>
      </c>
      <c r="C7">
        <v>8.1150000000000002</v>
      </c>
      <c r="D7">
        <v>21.771999999999998</v>
      </c>
      <c r="E7">
        <f>AVERAGE(B7:D7)</f>
        <v>12.776000000000002</v>
      </c>
      <c r="F7">
        <f>AVERAGE(B7:C7)</f>
        <v>8.2780000000000005</v>
      </c>
      <c r="G7">
        <f>E7-F7</f>
        <v>4.4980000000000011</v>
      </c>
      <c r="H7">
        <f>ABS(E7-tradeoff_data!L3)</f>
        <v>2.7956666666666656</v>
      </c>
      <c r="I7">
        <v>17.279</v>
      </c>
      <c r="J7">
        <v>16.251000000000001</v>
      </c>
      <c r="K7">
        <v>23.786999999999999</v>
      </c>
      <c r="L7">
        <f>AVERAGE(I7:K7)</f>
        <v>19.105666666666668</v>
      </c>
      <c r="M7">
        <f>AVERAGE(I7:J7)</f>
        <v>16.765000000000001</v>
      </c>
      <c r="N7">
        <f>L7-M7</f>
        <v>2.3406666666666673</v>
      </c>
      <c r="O7">
        <f>L7-tradeoff_data!Q3</f>
        <v>8.544666666666668</v>
      </c>
    </row>
    <row r="8" spans="1:15" x14ac:dyDescent="0.2">
      <c r="A8">
        <v>30</v>
      </c>
      <c r="B8">
        <v>7.0519999999999996</v>
      </c>
      <c r="C8">
        <v>7.1760000000000002</v>
      </c>
      <c r="D8">
        <v>13.239000000000001</v>
      </c>
      <c r="E8">
        <f t="shared" ref="E8:E9" si="5">AVERAGE(B8:D8)</f>
        <v>9.1556666666666668</v>
      </c>
      <c r="F8">
        <f t="shared" ref="F8:F9" si="6">AVERAGE(B8:C8)</f>
        <v>7.1139999999999999</v>
      </c>
      <c r="G8">
        <f t="shared" ref="G8:G9" si="7">E8-F8</f>
        <v>2.041666666666667</v>
      </c>
      <c r="I8">
        <v>14.096</v>
      </c>
      <c r="J8">
        <v>14.034000000000001</v>
      </c>
      <c r="K8">
        <v>17.817</v>
      </c>
      <c r="L8">
        <f>AVERAGE(I8:K8)</f>
        <v>15.315666666666667</v>
      </c>
      <c r="M8">
        <f t="shared" ref="M8:M9" si="8">AVERAGE(I8:J8)</f>
        <v>14.065000000000001</v>
      </c>
      <c r="N8">
        <f t="shared" ref="N8:N9" si="9">L8-M8</f>
        <v>1.2506666666666657</v>
      </c>
    </row>
    <row r="9" spans="1:15" x14ac:dyDescent="0.2">
      <c r="A9">
        <v>25</v>
      </c>
      <c r="B9">
        <v>6.3129999999999997</v>
      </c>
      <c r="C9">
        <v>6.4809999999999999</v>
      </c>
      <c r="D9">
        <v>8.8390000000000004</v>
      </c>
      <c r="E9">
        <f t="shared" si="5"/>
        <v>7.2110000000000012</v>
      </c>
      <c r="F9">
        <f t="shared" si="6"/>
        <v>6.3970000000000002</v>
      </c>
      <c r="G9">
        <f t="shared" si="7"/>
        <v>0.81400000000000095</v>
      </c>
      <c r="I9">
        <v>12.534000000000001</v>
      </c>
      <c r="J9">
        <v>12.538</v>
      </c>
      <c r="K9">
        <v>17.817</v>
      </c>
      <c r="L9">
        <f>AVERAGE(I9:K9)</f>
        <v>14.296333333333335</v>
      </c>
      <c r="M9">
        <f t="shared" si="8"/>
        <v>12.536000000000001</v>
      </c>
      <c r="N9">
        <f t="shared" si="9"/>
        <v>1.7603333333333335</v>
      </c>
    </row>
    <row r="11" spans="1:15" x14ac:dyDescent="0.2">
      <c r="A11" t="s">
        <v>9</v>
      </c>
      <c r="B11" t="s">
        <v>396</v>
      </c>
      <c r="C11" t="s">
        <v>397</v>
      </c>
      <c r="D11" t="s">
        <v>398</v>
      </c>
      <c r="E11" t="s">
        <v>392</v>
      </c>
      <c r="F11" t="s">
        <v>393</v>
      </c>
      <c r="G11" t="s">
        <v>394</v>
      </c>
      <c r="H11" t="s">
        <v>395</v>
      </c>
      <c r="I11" t="s">
        <v>399</v>
      </c>
      <c r="J11" t="s">
        <v>400</v>
      </c>
      <c r="K11" t="s">
        <v>401</v>
      </c>
      <c r="L11" t="s">
        <v>390</v>
      </c>
      <c r="M11" t="s">
        <v>402</v>
      </c>
      <c r="N11" t="s">
        <v>394</v>
      </c>
      <c r="O11" t="s">
        <v>395</v>
      </c>
    </row>
    <row r="12" spans="1:15" x14ac:dyDescent="0.2">
      <c r="A12">
        <v>35</v>
      </c>
      <c r="B12">
        <v>6.62</v>
      </c>
      <c r="C12">
        <v>5.8090000000000002</v>
      </c>
      <c r="D12">
        <v>17.411999999999999</v>
      </c>
      <c r="E12">
        <f>AVERAGE(B12:D12)</f>
        <v>9.947000000000001</v>
      </c>
      <c r="F12">
        <f>AVERAGE(B12:C12)</f>
        <v>6.2145000000000001</v>
      </c>
      <c r="G12">
        <f>E12-F12</f>
        <v>3.7325000000000008</v>
      </c>
      <c r="H12">
        <f>E12-tradeoff_data!L4</f>
        <v>-6.253999999999996</v>
      </c>
      <c r="I12">
        <v>20.611999999999998</v>
      </c>
      <c r="J12">
        <v>18.291</v>
      </c>
      <c r="K12">
        <v>25.055</v>
      </c>
      <c r="L12">
        <f>AVERAGE(I12:K12)</f>
        <v>21.319333333333333</v>
      </c>
      <c r="M12">
        <f>AVERAGE(I12:J12)</f>
        <v>19.451499999999999</v>
      </c>
      <c r="N12">
        <f>L12-M12</f>
        <v>1.8678333333333335</v>
      </c>
      <c r="O12">
        <f>L12-tradeoff_data!Q4</f>
        <v>11.417333333333334</v>
      </c>
    </row>
    <row r="13" spans="1:15" x14ac:dyDescent="0.2">
      <c r="A13">
        <v>30</v>
      </c>
      <c r="B13">
        <v>4.4790000000000001</v>
      </c>
      <c r="C13">
        <v>4.9420000000000002</v>
      </c>
      <c r="D13">
        <v>10.311999999999999</v>
      </c>
      <c r="E13">
        <f t="shared" ref="E13:E14" si="10">AVERAGE(B13:D13)</f>
        <v>6.5776666666666657</v>
      </c>
      <c r="F13">
        <f t="shared" ref="F13:F14" si="11">AVERAGE(B13:C13)</f>
        <v>4.7104999999999997</v>
      </c>
      <c r="G13">
        <f t="shared" ref="G13:G14" si="12">E13-F13</f>
        <v>1.867166666666666</v>
      </c>
      <c r="I13">
        <v>16.417999999999999</v>
      </c>
      <c r="J13">
        <v>15.69</v>
      </c>
      <c r="K13">
        <v>19.7</v>
      </c>
      <c r="L13">
        <f t="shared" ref="L13:L14" si="13">AVERAGE(I13:K13)</f>
        <v>17.269333333333332</v>
      </c>
      <c r="M13">
        <f t="shared" ref="M13:M14" si="14">AVERAGE(I13:J13)</f>
        <v>16.053999999999998</v>
      </c>
      <c r="N13">
        <f t="shared" ref="N13:N14" si="15">L13-M13</f>
        <v>1.2153333333333336</v>
      </c>
    </row>
    <row r="14" spans="1:15" x14ac:dyDescent="0.2">
      <c r="A14">
        <v>25</v>
      </c>
      <c r="B14">
        <v>4.1369999999999996</v>
      </c>
      <c r="C14">
        <v>4.2629999999999999</v>
      </c>
      <c r="D14">
        <v>6.18</v>
      </c>
      <c r="E14">
        <f t="shared" si="10"/>
        <v>4.8599999999999994</v>
      </c>
      <c r="F14">
        <f t="shared" si="11"/>
        <v>4.1999999999999993</v>
      </c>
      <c r="G14">
        <f t="shared" si="12"/>
        <v>0.66000000000000014</v>
      </c>
      <c r="I14">
        <v>14.031000000000001</v>
      </c>
      <c r="J14">
        <v>13.718</v>
      </c>
      <c r="K14">
        <v>13.728999999999999</v>
      </c>
      <c r="L14">
        <f t="shared" si="13"/>
        <v>13.826000000000001</v>
      </c>
      <c r="M14">
        <f t="shared" si="14"/>
        <v>13.874500000000001</v>
      </c>
      <c r="N14">
        <f t="shared" si="15"/>
        <v>-4.8500000000000654E-2</v>
      </c>
    </row>
    <row r="16" spans="1:15" x14ac:dyDescent="0.2">
      <c r="A16" t="s">
        <v>10</v>
      </c>
      <c r="B16" t="s">
        <v>396</v>
      </c>
      <c r="C16" t="s">
        <v>397</v>
      </c>
      <c r="D16" t="s">
        <v>398</v>
      </c>
      <c r="E16" t="s">
        <v>392</v>
      </c>
      <c r="F16" t="s">
        <v>393</v>
      </c>
      <c r="G16" t="s">
        <v>394</v>
      </c>
      <c r="H16" t="s">
        <v>395</v>
      </c>
      <c r="I16" t="s">
        <v>399</v>
      </c>
      <c r="J16" t="s">
        <v>400</v>
      </c>
      <c r="K16" t="s">
        <v>401</v>
      </c>
      <c r="L16" t="s">
        <v>390</v>
      </c>
      <c r="M16" t="s">
        <v>402</v>
      </c>
      <c r="N16" t="s">
        <v>394</v>
      </c>
      <c r="O16" t="s">
        <v>395</v>
      </c>
    </row>
    <row r="17" spans="1:15" x14ac:dyDescent="0.2">
      <c r="A17">
        <v>35</v>
      </c>
      <c r="B17">
        <v>13.148</v>
      </c>
      <c r="C17">
        <v>12.672000000000001</v>
      </c>
      <c r="D17">
        <v>24.87</v>
      </c>
      <c r="E17">
        <f>AVERAGE(B17:D17)</f>
        <v>16.896666666666665</v>
      </c>
      <c r="F17">
        <f>AVERAGE(B17:C17)</f>
        <v>12.91</v>
      </c>
      <c r="G17">
        <f>E17-F17</f>
        <v>3.9866666666666646</v>
      </c>
      <c r="H17">
        <f>E17-tradeoff_data!L5</f>
        <v>2.428333333333331</v>
      </c>
      <c r="I17">
        <v>17.513000000000002</v>
      </c>
      <c r="J17">
        <v>16.736999999999998</v>
      </c>
      <c r="K17">
        <v>21.613</v>
      </c>
      <c r="L17">
        <f>AVERAGE(I17:K17)</f>
        <v>18.620999999999999</v>
      </c>
      <c r="M17">
        <f>AVERAGE(I17:J17)</f>
        <v>17.125</v>
      </c>
      <c r="N17">
        <f>L17-M17</f>
        <v>1.4959999999999987</v>
      </c>
      <c r="O17">
        <f>L17-tradeoff_data!Q5</f>
        <v>1.107999999999997</v>
      </c>
    </row>
    <row r="18" spans="1:15" x14ac:dyDescent="0.2">
      <c r="A18">
        <v>30</v>
      </c>
      <c r="B18">
        <v>11.287000000000001</v>
      </c>
      <c r="C18">
        <v>11.286</v>
      </c>
      <c r="D18">
        <v>17.54</v>
      </c>
      <c r="E18">
        <f t="shared" ref="E18:E19" si="16">AVERAGE(B18:D18)</f>
        <v>13.371</v>
      </c>
      <c r="F18">
        <f t="shared" ref="F18:F19" si="17">AVERAGE(B18:C18)</f>
        <v>11.2865</v>
      </c>
      <c r="G18">
        <f t="shared" ref="G18:G19" si="18">E18-F18</f>
        <v>2.0845000000000002</v>
      </c>
      <c r="I18">
        <v>14.912000000000001</v>
      </c>
      <c r="J18">
        <v>14.724</v>
      </c>
      <c r="K18">
        <v>16.841000000000001</v>
      </c>
      <c r="L18">
        <f t="shared" ref="L18:L19" si="19">AVERAGE(I18:K18)</f>
        <v>15.492333333333335</v>
      </c>
      <c r="M18">
        <f t="shared" ref="M18:M19" si="20">AVERAGE(I18:J18)</f>
        <v>14.818000000000001</v>
      </c>
      <c r="N18">
        <f t="shared" ref="N18:N19" si="21">L18-M18</f>
        <v>0.67433333333333323</v>
      </c>
    </row>
    <row r="19" spans="1:15" x14ac:dyDescent="0.2">
      <c r="A19">
        <v>25</v>
      </c>
      <c r="B19">
        <v>10.007999999999999</v>
      </c>
      <c r="C19">
        <v>10.176</v>
      </c>
      <c r="D19">
        <v>13.029</v>
      </c>
      <c r="E19">
        <f t="shared" si="16"/>
        <v>11.070999999999998</v>
      </c>
      <c r="F19">
        <f t="shared" si="17"/>
        <v>10.091999999999999</v>
      </c>
      <c r="G19">
        <f t="shared" si="18"/>
        <v>0.9789999999999992</v>
      </c>
      <c r="I19">
        <v>13.23</v>
      </c>
      <c r="J19">
        <v>13.278</v>
      </c>
      <c r="K19">
        <v>12.813000000000001</v>
      </c>
      <c r="L19">
        <f t="shared" si="19"/>
        <v>13.107000000000001</v>
      </c>
      <c r="M19">
        <f t="shared" si="20"/>
        <v>13.254000000000001</v>
      </c>
      <c r="N19">
        <f t="shared" si="21"/>
        <v>-0.14700000000000024</v>
      </c>
    </row>
    <row r="20" spans="1:15" x14ac:dyDescent="0.2">
      <c r="A20">
        <v>28</v>
      </c>
      <c r="B20">
        <v>10.74</v>
      </c>
      <c r="C20">
        <v>10.842000000000001</v>
      </c>
      <c r="D20">
        <v>15.048999999999999</v>
      </c>
      <c r="E20">
        <f>AVERAGE(B20:D20)</f>
        <v>12.210333333333333</v>
      </c>
      <c r="F20">
        <f>AVERAGE(B20:C20)</f>
        <v>10.791</v>
      </c>
      <c r="G20">
        <f>E20-F20</f>
        <v>1.4193333333333324</v>
      </c>
      <c r="I20">
        <v>14.17</v>
      </c>
      <c r="J20">
        <v>14.119</v>
      </c>
      <c r="K20">
        <v>14.74</v>
      </c>
      <c r="L20">
        <f>AVERAGE(I20:K20)</f>
        <v>14.343000000000002</v>
      </c>
      <c r="M20">
        <f>AVERAGE(I20:J20)</f>
        <v>14.144500000000001</v>
      </c>
      <c r="N20">
        <f>L20-M20</f>
        <v>0.19850000000000101</v>
      </c>
    </row>
    <row r="22" spans="1:15" x14ac:dyDescent="0.2">
      <c r="A22" t="s">
        <v>11</v>
      </c>
      <c r="B22" t="s">
        <v>396</v>
      </c>
      <c r="C22" t="s">
        <v>397</v>
      </c>
      <c r="D22" t="s">
        <v>398</v>
      </c>
      <c r="E22" t="s">
        <v>392</v>
      </c>
      <c r="F22" t="s">
        <v>393</v>
      </c>
      <c r="G22" t="s">
        <v>394</v>
      </c>
      <c r="H22" t="s">
        <v>395</v>
      </c>
      <c r="I22" t="s">
        <v>399</v>
      </c>
      <c r="J22" t="s">
        <v>400</v>
      </c>
      <c r="K22" t="s">
        <v>401</v>
      </c>
      <c r="L22" t="s">
        <v>390</v>
      </c>
      <c r="M22" t="s">
        <v>402</v>
      </c>
      <c r="N22" t="s">
        <v>394</v>
      </c>
      <c r="O22" t="s">
        <v>395</v>
      </c>
    </row>
    <row r="23" spans="1:15" x14ac:dyDescent="0.2">
      <c r="A23">
        <v>35</v>
      </c>
      <c r="B23">
        <v>3.177</v>
      </c>
      <c r="C23">
        <v>2.9009999999999998</v>
      </c>
      <c r="D23">
        <v>10.948</v>
      </c>
      <c r="E23">
        <f>AVERAGE(B23:D23)</f>
        <v>5.6753333333333336</v>
      </c>
      <c r="F23">
        <f>AVERAGE(B23:C23)</f>
        <v>3.0389999999999997</v>
      </c>
      <c r="G23">
        <f>E23-F23</f>
        <v>2.6363333333333339</v>
      </c>
      <c r="H23">
        <f>E23-tradeoff_data!L6</f>
        <v>-12.007999999999999</v>
      </c>
      <c r="I23">
        <v>21.957000000000001</v>
      </c>
      <c r="J23">
        <v>20.097999999999999</v>
      </c>
      <c r="K23">
        <v>26.855</v>
      </c>
      <c r="L23">
        <f>AVERAGE(I23:K23)</f>
        <v>22.97</v>
      </c>
      <c r="M23">
        <f>AVERAGE(I23:J23)</f>
        <v>21.0275</v>
      </c>
      <c r="N23">
        <f>L23-M23</f>
        <v>1.942499999999999</v>
      </c>
      <c r="O23">
        <f>L23-tradeoff_data!Q6</f>
        <v>18.492999999999999</v>
      </c>
    </row>
    <row r="24" spans="1:15" x14ac:dyDescent="0.2">
      <c r="A24">
        <v>30</v>
      </c>
      <c r="B24">
        <v>2.4009999999999998</v>
      </c>
      <c r="C24">
        <v>2.4359999999999999</v>
      </c>
      <c r="D24">
        <v>5.2009999999999996</v>
      </c>
      <c r="E24">
        <f t="shared" ref="E24:E26" si="22">AVERAGE(B24:D24)</f>
        <v>3.3460000000000001</v>
      </c>
      <c r="F24">
        <f t="shared" ref="F24:F26" si="23">AVERAGE(B24:C24)</f>
        <v>2.4184999999999999</v>
      </c>
      <c r="G24">
        <f t="shared" ref="G24:G26" si="24">E24-F24</f>
        <v>0.92750000000000021</v>
      </c>
      <c r="I24">
        <v>18.291</v>
      </c>
      <c r="J24">
        <v>17.606000000000002</v>
      </c>
      <c r="K24">
        <v>19.864000000000001</v>
      </c>
      <c r="L24">
        <f t="shared" ref="L24:L26" si="25">AVERAGE(I24:K24)</f>
        <v>18.587000000000003</v>
      </c>
      <c r="M24">
        <f t="shared" ref="M24:M26" si="26">AVERAGE(I24:J24)</f>
        <v>17.948500000000003</v>
      </c>
      <c r="N24">
        <f t="shared" ref="N24:N26" si="27">L24-M24</f>
        <v>0.63850000000000051</v>
      </c>
    </row>
    <row r="25" spans="1:15" x14ac:dyDescent="0.2">
      <c r="A25">
        <v>25</v>
      </c>
      <c r="B25">
        <v>1.9179999999999999</v>
      </c>
      <c r="C25">
        <v>2.024</v>
      </c>
      <c r="D25">
        <v>3.2109999999999999</v>
      </c>
      <c r="E25">
        <f t="shared" si="22"/>
        <v>2.3843333333333336</v>
      </c>
      <c r="F25">
        <f t="shared" si="23"/>
        <v>1.9710000000000001</v>
      </c>
      <c r="G25">
        <f t="shared" si="24"/>
        <v>0.41333333333333355</v>
      </c>
      <c r="I25">
        <v>15.805999999999999</v>
      </c>
      <c r="J25">
        <v>15.491</v>
      </c>
      <c r="K25">
        <v>14.494</v>
      </c>
      <c r="L25">
        <f t="shared" si="25"/>
        <v>15.263666666666666</v>
      </c>
      <c r="M25">
        <f t="shared" si="26"/>
        <v>15.648499999999999</v>
      </c>
      <c r="N25">
        <f t="shared" si="27"/>
        <v>-0.38483333333333292</v>
      </c>
    </row>
    <row r="26" spans="1:15" x14ac:dyDescent="0.2">
      <c r="A26">
        <v>28</v>
      </c>
      <c r="B26">
        <v>2.1859999999999999</v>
      </c>
      <c r="C26">
        <v>2.2679999999999998</v>
      </c>
      <c r="D26">
        <v>4.0970000000000004</v>
      </c>
      <c r="E26">
        <f t="shared" si="22"/>
        <v>2.8503333333333334</v>
      </c>
      <c r="F26">
        <f t="shared" si="23"/>
        <v>2.2269999999999999</v>
      </c>
      <c r="G26">
        <f t="shared" si="24"/>
        <v>0.62333333333333352</v>
      </c>
      <c r="I26">
        <v>17.184000000000001</v>
      </c>
      <c r="J26">
        <v>16.728999999999999</v>
      </c>
      <c r="K26">
        <v>17.236000000000001</v>
      </c>
      <c r="L26">
        <f t="shared" si="25"/>
        <v>17.049666666666667</v>
      </c>
      <c r="M26">
        <f t="shared" si="26"/>
        <v>16.956499999999998</v>
      </c>
      <c r="N26">
        <f t="shared" si="27"/>
        <v>9.3166666666668618E-2</v>
      </c>
    </row>
    <row r="29" spans="1:15" x14ac:dyDescent="0.2">
      <c r="A29" t="s">
        <v>156</v>
      </c>
      <c r="B29" t="s">
        <v>396</v>
      </c>
      <c r="C29" t="s">
        <v>397</v>
      </c>
      <c r="D29" t="s">
        <v>398</v>
      </c>
      <c r="E29" t="s">
        <v>392</v>
      </c>
      <c r="F29" t="s">
        <v>393</v>
      </c>
      <c r="G29" t="s">
        <v>394</v>
      </c>
      <c r="I29" t="s">
        <v>399</v>
      </c>
      <c r="J29" t="s">
        <v>400</v>
      </c>
      <c r="K29" t="s">
        <v>401</v>
      </c>
      <c r="L29" t="s">
        <v>390</v>
      </c>
      <c r="M29" t="s">
        <v>402</v>
      </c>
      <c r="N29" t="s">
        <v>394</v>
      </c>
    </row>
    <row r="30" spans="1:15" x14ac:dyDescent="0.2">
      <c r="A30">
        <v>35</v>
      </c>
      <c r="B30">
        <v>64.489999999999995</v>
      </c>
      <c r="C30">
        <v>65.201999999999998</v>
      </c>
      <c r="D30">
        <v>72.962000000000003</v>
      </c>
      <c r="E30">
        <f>AVERAGE(B30:D30)</f>
        <v>67.551333333333332</v>
      </c>
      <c r="F30">
        <f>AVERAGE(B30:C30)</f>
        <v>64.846000000000004</v>
      </c>
      <c r="G30">
        <f>E30-F30</f>
        <v>2.7053333333333285</v>
      </c>
      <c r="I30">
        <v>14.1</v>
      </c>
      <c r="J30">
        <v>13.97</v>
      </c>
      <c r="K30">
        <v>13.946</v>
      </c>
      <c r="L30">
        <f>AVERAGE(I30:K30)</f>
        <v>14.005333333333333</v>
      </c>
      <c r="M30">
        <f>AVERAGE(I30:J30)</f>
        <v>14.035</v>
      </c>
      <c r="N30">
        <f>L30-M30</f>
        <v>-2.9666666666667396E-2</v>
      </c>
    </row>
    <row r="31" spans="1:15" x14ac:dyDescent="0.2">
      <c r="A31">
        <v>30</v>
      </c>
      <c r="B31">
        <v>61.671999999999997</v>
      </c>
      <c r="C31">
        <v>62.44</v>
      </c>
      <c r="D31">
        <v>68.061999999999998</v>
      </c>
      <c r="E31">
        <f t="shared" ref="E31:E33" si="28">AVERAGE(B31:D31)</f>
        <v>64.057999999999993</v>
      </c>
      <c r="F31">
        <f t="shared" ref="F31:F33" si="29">AVERAGE(B31:C31)</f>
        <v>62.055999999999997</v>
      </c>
      <c r="G31">
        <f t="shared" ref="G31:G33" si="30">E31-F31</f>
        <v>2.0019999999999953</v>
      </c>
      <c r="I31">
        <v>13.234999999999999</v>
      </c>
      <c r="J31">
        <v>13.127000000000001</v>
      </c>
      <c r="K31">
        <v>12.585000000000001</v>
      </c>
      <c r="L31">
        <f t="shared" ref="L31:L33" si="31">AVERAGE(I31:K31)</f>
        <v>12.982333333333335</v>
      </c>
      <c r="M31">
        <f t="shared" ref="M31:M33" si="32">AVERAGE(I31:J31)</f>
        <v>13.181000000000001</v>
      </c>
      <c r="N31">
        <f t="shared" ref="N31:N33" si="33">L31-M31</f>
        <v>-0.1986666666666661</v>
      </c>
    </row>
    <row r="32" spans="1:15" x14ac:dyDescent="0.2">
      <c r="A32">
        <v>28</v>
      </c>
      <c r="B32">
        <v>60.597000000000001</v>
      </c>
      <c r="C32">
        <v>61.326000000000001</v>
      </c>
      <c r="D32">
        <v>66.021000000000001</v>
      </c>
      <c r="E32">
        <f t="shared" si="28"/>
        <v>62.648000000000003</v>
      </c>
      <c r="F32">
        <f t="shared" si="29"/>
        <v>60.961500000000001</v>
      </c>
      <c r="G32">
        <f t="shared" si="30"/>
        <v>1.6865000000000023</v>
      </c>
      <c r="I32">
        <v>12.946</v>
      </c>
      <c r="J32">
        <v>12.829000000000001</v>
      </c>
      <c r="K32">
        <v>12.061999999999999</v>
      </c>
      <c r="L32">
        <f t="shared" si="31"/>
        <v>12.612333333333332</v>
      </c>
      <c r="M32">
        <f t="shared" si="32"/>
        <v>12.887499999999999</v>
      </c>
      <c r="N32">
        <f t="shared" si="33"/>
        <v>-0.27516666666666723</v>
      </c>
    </row>
    <row r="33" spans="1:14" x14ac:dyDescent="0.2">
      <c r="A33">
        <v>25</v>
      </c>
      <c r="B33">
        <v>58.750999999999998</v>
      </c>
      <c r="C33">
        <v>59.536000000000001</v>
      </c>
      <c r="D33">
        <v>63.470999999999997</v>
      </c>
      <c r="E33">
        <f t="shared" si="28"/>
        <v>60.586000000000006</v>
      </c>
      <c r="F33">
        <f t="shared" si="29"/>
        <v>59.143500000000003</v>
      </c>
      <c r="G33">
        <f t="shared" si="30"/>
        <v>1.4425000000000026</v>
      </c>
      <c r="I33">
        <v>12.505000000000001</v>
      </c>
      <c r="J33">
        <v>12.404</v>
      </c>
      <c r="K33">
        <v>11.461</v>
      </c>
      <c r="L33">
        <f t="shared" si="31"/>
        <v>12.123333333333333</v>
      </c>
      <c r="M33">
        <f t="shared" si="32"/>
        <v>12.454499999999999</v>
      </c>
      <c r="N33">
        <f t="shared" si="33"/>
        <v>-0.33116666666666639</v>
      </c>
    </row>
    <row r="35" spans="1:14" x14ac:dyDescent="0.2">
      <c r="A35" t="s">
        <v>157</v>
      </c>
      <c r="B35" t="s">
        <v>396</v>
      </c>
      <c r="C35" t="s">
        <v>397</v>
      </c>
      <c r="D35" t="s">
        <v>398</v>
      </c>
      <c r="E35" t="s">
        <v>392</v>
      </c>
      <c r="F35" t="s">
        <v>393</v>
      </c>
      <c r="G35" t="s">
        <v>394</v>
      </c>
      <c r="I35" t="s">
        <v>399</v>
      </c>
      <c r="J35" t="s">
        <v>400</v>
      </c>
      <c r="K35" t="s">
        <v>401</v>
      </c>
      <c r="L35" t="s">
        <v>390</v>
      </c>
      <c r="M35" t="s">
        <v>402</v>
      </c>
      <c r="N35" t="s">
        <v>394</v>
      </c>
    </row>
    <row r="36" spans="1:14" x14ac:dyDescent="0.2">
      <c r="A36">
        <v>35</v>
      </c>
      <c r="B36">
        <v>54.171999999999997</v>
      </c>
      <c r="C36">
        <v>55.061999999999998</v>
      </c>
      <c r="D36">
        <v>64.811999999999998</v>
      </c>
      <c r="E36">
        <f>AVERAGE(B36:D36)</f>
        <v>58.015333333333331</v>
      </c>
      <c r="F36">
        <f>AVERAGE(B36:C36)</f>
        <v>54.616999999999997</v>
      </c>
      <c r="G36">
        <f>E36-F36</f>
        <v>3.3983333333333334</v>
      </c>
      <c r="I36">
        <v>13.977</v>
      </c>
      <c r="J36">
        <v>14.074999999999999</v>
      </c>
      <c r="K36">
        <v>14.673999999999999</v>
      </c>
      <c r="L36">
        <f>AVERAGE(I36:K36)</f>
        <v>14.241999999999999</v>
      </c>
      <c r="M36">
        <f>AVERAGE(I36:J36)</f>
        <v>14.026</v>
      </c>
      <c r="N36">
        <f>L36-M36</f>
        <v>0.2159999999999993</v>
      </c>
    </row>
    <row r="37" spans="1:14" x14ac:dyDescent="0.2">
      <c r="A37">
        <v>30</v>
      </c>
      <c r="B37">
        <v>51.502000000000002</v>
      </c>
      <c r="C37">
        <v>52.332999999999998</v>
      </c>
      <c r="D37">
        <v>60.47</v>
      </c>
      <c r="E37">
        <f t="shared" ref="E37:E39" si="34">AVERAGE(B37:D37)</f>
        <v>54.768333333333338</v>
      </c>
      <c r="F37">
        <f t="shared" ref="F37:F39" si="35">AVERAGE(B37:C37)</f>
        <v>51.917500000000004</v>
      </c>
      <c r="G37">
        <f t="shared" ref="G37:G39" si="36">E37-F37</f>
        <v>2.850833333333334</v>
      </c>
      <c r="I37">
        <v>12.987</v>
      </c>
      <c r="J37">
        <v>13.084</v>
      </c>
      <c r="K37">
        <v>13.368</v>
      </c>
      <c r="L37">
        <f t="shared" ref="L37:L39" si="37">AVERAGE(I37:K37)</f>
        <v>13.146333333333333</v>
      </c>
      <c r="M37">
        <f t="shared" ref="M37:M39" si="38">AVERAGE(I37:J37)</f>
        <v>13.035499999999999</v>
      </c>
      <c r="N37">
        <f t="shared" ref="N37:N39" si="39">L37-M37</f>
        <v>0.11083333333333378</v>
      </c>
    </row>
    <row r="38" spans="1:14" x14ac:dyDescent="0.2">
      <c r="A38">
        <v>28</v>
      </c>
      <c r="B38">
        <v>50.500999999999998</v>
      </c>
      <c r="C38">
        <v>51.307000000000002</v>
      </c>
      <c r="D38">
        <v>58.094999999999999</v>
      </c>
      <c r="E38">
        <f t="shared" si="34"/>
        <v>53.300999999999995</v>
      </c>
      <c r="F38">
        <f t="shared" si="35"/>
        <v>50.903999999999996</v>
      </c>
      <c r="G38">
        <f t="shared" si="36"/>
        <v>2.3969999999999985</v>
      </c>
      <c r="I38">
        <v>12.662000000000001</v>
      </c>
      <c r="J38">
        <v>12.756</v>
      </c>
      <c r="K38">
        <v>12.71</v>
      </c>
      <c r="L38">
        <f t="shared" si="37"/>
        <v>12.709333333333333</v>
      </c>
      <c r="M38">
        <f t="shared" si="38"/>
        <v>12.709</v>
      </c>
      <c r="N38">
        <f t="shared" si="39"/>
        <v>3.3333333333374071E-4</v>
      </c>
    </row>
    <row r="39" spans="1:14" x14ac:dyDescent="0.2">
      <c r="A39">
        <v>25</v>
      </c>
      <c r="B39">
        <v>48.905999999999999</v>
      </c>
      <c r="C39">
        <v>49.710999999999999</v>
      </c>
      <c r="D39">
        <v>54.46</v>
      </c>
      <c r="E39">
        <f t="shared" si="34"/>
        <v>51.025666666666666</v>
      </c>
      <c r="F39">
        <f t="shared" si="35"/>
        <v>49.308499999999995</v>
      </c>
      <c r="G39">
        <f t="shared" si="36"/>
        <v>1.7171666666666709</v>
      </c>
      <c r="I39">
        <v>12.192</v>
      </c>
      <c r="J39">
        <v>12.3</v>
      </c>
      <c r="K39">
        <v>11.753</v>
      </c>
      <c r="L39">
        <f t="shared" si="37"/>
        <v>12.081666666666669</v>
      </c>
      <c r="M39">
        <f t="shared" si="38"/>
        <v>12.246</v>
      </c>
      <c r="N39">
        <f t="shared" si="39"/>
        <v>-0.16433333333333167</v>
      </c>
    </row>
    <row r="41" spans="1:14" x14ac:dyDescent="0.2">
      <c r="A41" t="s">
        <v>158</v>
      </c>
      <c r="B41" t="s">
        <v>396</v>
      </c>
      <c r="C41" t="s">
        <v>397</v>
      </c>
      <c r="D41" t="s">
        <v>398</v>
      </c>
      <c r="E41" t="s">
        <v>392</v>
      </c>
      <c r="F41" t="s">
        <v>393</v>
      </c>
      <c r="G41" t="s">
        <v>394</v>
      </c>
      <c r="I41" t="s">
        <v>399</v>
      </c>
      <c r="J41" t="s">
        <v>400</v>
      </c>
      <c r="K41" t="s">
        <v>401</v>
      </c>
      <c r="L41" t="s">
        <v>390</v>
      </c>
      <c r="M41" t="s">
        <v>402</v>
      </c>
      <c r="N41" t="s">
        <v>394</v>
      </c>
    </row>
    <row r="42" spans="1:14" x14ac:dyDescent="0.2">
      <c r="A42">
        <v>35</v>
      </c>
      <c r="B42">
        <v>76.846999999999994</v>
      </c>
      <c r="C42">
        <v>78.016999999999996</v>
      </c>
      <c r="D42">
        <v>82.647999999999996</v>
      </c>
      <c r="E42">
        <f>AVERAGE(B42:D42)</f>
        <v>79.170666666666662</v>
      </c>
      <c r="F42">
        <f>AVERAGE(B42:C42)</f>
        <v>77.431999999999988</v>
      </c>
      <c r="G42">
        <f>E42-F42</f>
        <v>1.7386666666666741</v>
      </c>
      <c r="I42">
        <v>13.433</v>
      </c>
      <c r="J42">
        <v>13.451000000000001</v>
      </c>
      <c r="K42">
        <v>12.805</v>
      </c>
      <c r="L42">
        <f>AVERAGE(I42:K42)</f>
        <v>13.229666666666667</v>
      </c>
      <c r="M42">
        <f>AVERAGE(I42:J42)</f>
        <v>13.442</v>
      </c>
      <c r="N42">
        <f>L42-M42</f>
        <v>-0.21233333333333348</v>
      </c>
    </row>
    <row r="43" spans="1:14" x14ac:dyDescent="0.2">
      <c r="A43">
        <v>30</v>
      </c>
      <c r="B43">
        <v>73.603999999999999</v>
      </c>
      <c r="C43">
        <v>74.820999999999998</v>
      </c>
      <c r="D43">
        <v>79.456999999999994</v>
      </c>
      <c r="E43">
        <f t="shared" ref="E43:E45" si="40">AVERAGE(B43:D43)</f>
        <v>75.960666666666668</v>
      </c>
      <c r="F43">
        <f t="shared" ref="F43:F45" si="41">AVERAGE(B43:C43)</f>
        <v>74.212500000000006</v>
      </c>
      <c r="G43">
        <f t="shared" ref="G43:G45" si="42">E43-F43</f>
        <v>1.7481666666666626</v>
      </c>
      <c r="I43">
        <v>12.574</v>
      </c>
      <c r="J43">
        <v>12.617000000000001</v>
      </c>
      <c r="K43">
        <v>11.1</v>
      </c>
      <c r="L43">
        <f t="shared" ref="L43:L45" si="43">AVERAGE(I43:K43)</f>
        <v>12.097000000000001</v>
      </c>
      <c r="M43">
        <f t="shared" ref="M43:M45" si="44">AVERAGE(I43:J43)</f>
        <v>12.595500000000001</v>
      </c>
      <c r="N43">
        <f t="shared" ref="N43:N45" si="45">L43-M43</f>
        <v>-0.49849999999999994</v>
      </c>
    </row>
    <row r="44" spans="1:14" x14ac:dyDescent="0.2">
      <c r="A44">
        <v>28</v>
      </c>
      <c r="B44">
        <v>72.195999999999998</v>
      </c>
      <c r="C44">
        <v>73.411000000000001</v>
      </c>
      <c r="D44">
        <v>77.900000000000006</v>
      </c>
      <c r="E44">
        <f t="shared" si="40"/>
        <v>74.50233333333334</v>
      </c>
      <c r="F44">
        <f t="shared" si="41"/>
        <v>72.8035</v>
      </c>
      <c r="G44">
        <f t="shared" si="42"/>
        <v>1.6988333333333401</v>
      </c>
      <c r="I44">
        <v>12.244</v>
      </c>
      <c r="J44">
        <v>12.292999999999999</v>
      </c>
      <c r="K44">
        <v>11.65</v>
      </c>
      <c r="L44">
        <f t="shared" si="43"/>
        <v>12.062333333333333</v>
      </c>
      <c r="M44">
        <f t="shared" si="44"/>
        <v>12.2685</v>
      </c>
      <c r="N44">
        <f t="shared" si="45"/>
        <v>-0.20616666666666639</v>
      </c>
    </row>
    <row r="45" spans="1:14" x14ac:dyDescent="0.2">
      <c r="A45">
        <v>25</v>
      </c>
      <c r="B45">
        <v>69.846999999999994</v>
      </c>
      <c r="C45">
        <v>71.179000000000002</v>
      </c>
      <c r="D45">
        <v>75.316000000000003</v>
      </c>
      <c r="E45">
        <f t="shared" si="40"/>
        <v>72.114000000000004</v>
      </c>
      <c r="F45">
        <f t="shared" si="41"/>
        <v>70.513000000000005</v>
      </c>
      <c r="G45">
        <f t="shared" si="42"/>
        <v>1.6009999999999991</v>
      </c>
      <c r="I45">
        <v>11.75</v>
      </c>
      <c r="J45">
        <v>11.821999999999999</v>
      </c>
      <c r="K45">
        <v>11.122999999999999</v>
      </c>
      <c r="L45">
        <f t="shared" si="43"/>
        <v>11.565</v>
      </c>
      <c r="M45">
        <f t="shared" si="44"/>
        <v>11.786</v>
      </c>
      <c r="N45">
        <f t="shared" si="45"/>
        <v>-0.22100000000000009</v>
      </c>
    </row>
    <row r="47" spans="1:14" x14ac:dyDescent="0.2">
      <c r="A47" t="s">
        <v>159</v>
      </c>
      <c r="B47" t="s">
        <v>396</v>
      </c>
      <c r="C47" t="s">
        <v>397</v>
      </c>
      <c r="D47" t="s">
        <v>398</v>
      </c>
      <c r="E47" t="s">
        <v>392</v>
      </c>
      <c r="F47" t="s">
        <v>393</v>
      </c>
      <c r="G47" t="s">
        <v>394</v>
      </c>
      <c r="I47" t="s">
        <v>399</v>
      </c>
      <c r="J47" t="s">
        <v>400</v>
      </c>
      <c r="K47" t="s">
        <v>401</v>
      </c>
      <c r="L47" t="s">
        <v>390</v>
      </c>
      <c r="M47" t="s">
        <v>402</v>
      </c>
      <c r="N47" t="s">
        <v>394</v>
      </c>
    </row>
    <row r="48" spans="1:14" x14ac:dyDescent="0.2">
      <c r="A48">
        <v>35</v>
      </c>
      <c r="B48">
        <v>68.010999999999996</v>
      </c>
      <c r="C48">
        <v>69.058999999999997</v>
      </c>
      <c r="D48">
        <v>75.566000000000003</v>
      </c>
      <c r="E48">
        <f>AVERAGE(B48:D48)</f>
        <v>70.87866666666666</v>
      </c>
      <c r="F48">
        <f>AVERAGE(B48:C48)</f>
        <v>68.534999999999997</v>
      </c>
      <c r="G48">
        <f>E48-F48</f>
        <v>2.3436666666666639</v>
      </c>
      <c r="I48">
        <v>14.132</v>
      </c>
      <c r="J48">
        <v>14.023999999999999</v>
      </c>
      <c r="K48">
        <v>13.752000000000001</v>
      </c>
      <c r="L48">
        <f>AVERAGE(I48:K48)</f>
        <v>13.969333333333333</v>
      </c>
      <c r="M48">
        <f>AVERAGE(I48:J48)</f>
        <v>14.077999999999999</v>
      </c>
      <c r="N48">
        <f>L48-M48</f>
        <v>-0.10866666666666625</v>
      </c>
    </row>
    <row r="49" spans="1:14" x14ac:dyDescent="0.2">
      <c r="A49">
        <v>30</v>
      </c>
      <c r="B49">
        <v>64.704999999999998</v>
      </c>
      <c r="C49">
        <v>65.891999999999996</v>
      </c>
      <c r="D49">
        <v>71.087000000000003</v>
      </c>
      <c r="E49">
        <f t="shared" ref="E49:E51" si="46">AVERAGE(B49:D49)</f>
        <v>67.227999999999994</v>
      </c>
      <c r="F49">
        <f t="shared" ref="F49:F51" si="47">AVERAGE(B49:C49)</f>
        <v>65.29849999999999</v>
      </c>
      <c r="G49">
        <f t="shared" ref="G49:G51" si="48">E49-F49</f>
        <v>1.9295000000000044</v>
      </c>
      <c r="I49">
        <v>13.169</v>
      </c>
      <c r="J49">
        <v>13.111000000000001</v>
      </c>
      <c r="K49">
        <v>12.544</v>
      </c>
      <c r="L49">
        <f t="shared" ref="L49:L51" si="49">AVERAGE(I49:K49)</f>
        <v>12.941333333333333</v>
      </c>
      <c r="M49">
        <f t="shared" ref="M49:M51" si="50">AVERAGE(I49:J49)</f>
        <v>13.14</v>
      </c>
      <c r="N49">
        <f t="shared" ref="N49:N51" si="51">L49-M49</f>
        <v>-0.19866666666666788</v>
      </c>
    </row>
    <row r="50" spans="1:14" x14ac:dyDescent="0.2">
      <c r="A50">
        <v>28</v>
      </c>
      <c r="B50">
        <v>63.279000000000003</v>
      </c>
      <c r="C50">
        <v>64.521000000000001</v>
      </c>
      <c r="D50">
        <v>69.087000000000003</v>
      </c>
      <c r="E50">
        <f t="shared" si="46"/>
        <v>65.629000000000005</v>
      </c>
      <c r="F50">
        <f t="shared" si="47"/>
        <v>63.900000000000006</v>
      </c>
      <c r="G50">
        <f t="shared" si="48"/>
        <v>1.7289999999999992</v>
      </c>
      <c r="I50">
        <v>12.8</v>
      </c>
      <c r="J50">
        <v>12.763999999999999</v>
      </c>
      <c r="K50">
        <v>12.053000000000001</v>
      </c>
      <c r="L50">
        <f t="shared" si="49"/>
        <v>12.539000000000001</v>
      </c>
      <c r="M50">
        <f t="shared" si="50"/>
        <v>12.782</v>
      </c>
      <c r="N50">
        <f t="shared" si="51"/>
        <v>-0.24299999999999855</v>
      </c>
    </row>
    <row r="51" spans="1:14" x14ac:dyDescent="0.2">
      <c r="A51">
        <v>25</v>
      </c>
      <c r="B51">
        <v>60.737000000000002</v>
      </c>
      <c r="C51">
        <v>62.146999999999998</v>
      </c>
      <c r="D51">
        <v>66.177999999999997</v>
      </c>
      <c r="E51">
        <f t="shared" si="46"/>
        <v>63.020666666666671</v>
      </c>
      <c r="F51">
        <f t="shared" si="47"/>
        <v>61.442</v>
      </c>
      <c r="G51">
        <f t="shared" si="48"/>
        <v>1.5786666666666704</v>
      </c>
      <c r="I51">
        <v>12.209</v>
      </c>
      <c r="J51">
        <v>12.222</v>
      </c>
      <c r="K51">
        <v>11.397</v>
      </c>
      <c r="L51">
        <f t="shared" si="49"/>
        <v>11.942666666666666</v>
      </c>
      <c r="M51">
        <f t="shared" si="50"/>
        <v>12.215499999999999</v>
      </c>
      <c r="N51">
        <f t="shared" si="51"/>
        <v>-0.27283333333333282</v>
      </c>
    </row>
    <row r="53" spans="1:14" x14ac:dyDescent="0.2">
      <c r="A53" t="s">
        <v>160</v>
      </c>
      <c r="B53" t="s">
        <v>396</v>
      </c>
      <c r="C53" t="s">
        <v>397</v>
      </c>
      <c r="D53" t="s">
        <v>398</v>
      </c>
      <c r="E53" t="s">
        <v>392</v>
      </c>
      <c r="F53" t="s">
        <v>393</v>
      </c>
      <c r="G53" t="s">
        <v>394</v>
      </c>
      <c r="I53" t="s">
        <v>399</v>
      </c>
      <c r="J53" t="s">
        <v>400</v>
      </c>
      <c r="K53" t="s">
        <v>401</v>
      </c>
      <c r="L53" t="s">
        <v>390</v>
      </c>
      <c r="M53" t="s">
        <v>402</v>
      </c>
      <c r="N53" t="s">
        <v>394</v>
      </c>
    </row>
    <row r="54" spans="1:14" x14ac:dyDescent="0.2">
      <c r="A54">
        <v>35</v>
      </c>
      <c r="B54">
        <v>70.465999999999994</v>
      </c>
      <c r="C54">
        <v>71.429000000000002</v>
      </c>
      <c r="D54">
        <v>76.08</v>
      </c>
      <c r="E54">
        <f>AVERAGE(B54:D54)</f>
        <v>72.658333333333317</v>
      </c>
      <c r="F54">
        <f>AVERAGE(B54:C54)</f>
        <v>70.947499999999991</v>
      </c>
      <c r="G54">
        <f>E54-F54</f>
        <v>1.7108333333333263</v>
      </c>
      <c r="I54">
        <v>12.667</v>
      </c>
      <c r="J54">
        <v>12.629</v>
      </c>
      <c r="K54">
        <v>12.211</v>
      </c>
      <c r="L54">
        <f>AVERAGE(I54:K54)</f>
        <v>12.502333333333333</v>
      </c>
      <c r="M54">
        <f>AVERAGE(I54:J54)</f>
        <v>12.648</v>
      </c>
      <c r="N54">
        <f>L54-M54</f>
        <v>-0.14566666666666706</v>
      </c>
    </row>
    <row r="55" spans="1:14" x14ac:dyDescent="0.2">
      <c r="A55">
        <v>30</v>
      </c>
      <c r="B55">
        <v>67.599999999999994</v>
      </c>
      <c r="C55">
        <v>68.648700000000005</v>
      </c>
      <c r="D55">
        <v>72.524000000000001</v>
      </c>
      <c r="E55">
        <f t="shared" ref="E55:E57" si="52">AVERAGE(B55:D55)</f>
        <v>69.590899999999991</v>
      </c>
      <c r="F55">
        <f t="shared" ref="F55:F57" si="53">AVERAGE(B55:C55)</f>
        <v>68.124349999999993</v>
      </c>
      <c r="G55">
        <f t="shared" ref="G55:G57" si="54">E55-F55</f>
        <v>1.466549999999998</v>
      </c>
      <c r="I55">
        <v>11.805999999999999</v>
      </c>
      <c r="J55">
        <v>11.805999999999999</v>
      </c>
      <c r="K55">
        <v>11.19</v>
      </c>
      <c r="L55">
        <f t="shared" ref="L55:L57" si="55">AVERAGE(I55:K55)</f>
        <v>11.600666666666667</v>
      </c>
      <c r="M55">
        <f t="shared" ref="M55:M57" si="56">AVERAGE(I55:J55)</f>
        <v>11.805999999999999</v>
      </c>
      <c r="N55">
        <f t="shared" ref="N55:N57" si="57">L55-M55</f>
        <v>-0.20533333333333204</v>
      </c>
    </row>
    <row r="56" spans="1:14" x14ac:dyDescent="0.2">
      <c r="A56">
        <v>28</v>
      </c>
      <c r="B56">
        <v>66.355000000000004</v>
      </c>
      <c r="C56">
        <v>67.468999999999994</v>
      </c>
      <c r="D56">
        <v>71.084999999999994</v>
      </c>
      <c r="E56">
        <f t="shared" si="52"/>
        <v>68.302999999999997</v>
      </c>
      <c r="F56">
        <f t="shared" si="53"/>
        <v>66.912000000000006</v>
      </c>
      <c r="G56">
        <f t="shared" si="54"/>
        <v>1.3909999999999911</v>
      </c>
      <c r="I56">
        <v>11.474</v>
      </c>
      <c r="J56">
        <v>11.497</v>
      </c>
      <c r="K56">
        <v>10.811999999999999</v>
      </c>
      <c r="L56">
        <f t="shared" si="55"/>
        <v>11.261000000000001</v>
      </c>
      <c r="M56">
        <f t="shared" si="56"/>
        <v>11.4855</v>
      </c>
      <c r="N56">
        <f t="shared" si="57"/>
        <v>-0.22449999999999903</v>
      </c>
    </row>
    <row r="57" spans="1:14" x14ac:dyDescent="0.2">
      <c r="A57">
        <v>25</v>
      </c>
      <c r="B57">
        <v>64.366</v>
      </c>
      <c r="C57">
        <v>65.507999999999996</v>
      </c>
      <c r="D57">
        <v>68.849999999999994</v>
      </c>
      <c r="E57">
        <f t="shared" si="52"/>
        <v>66.24133333333333</v>
      </c>
      <c r="F57">
        <f t="shared" si="53"/>
        <v>64.936999999999998</v>
      </c>
      <c r="G57">
        <f t="shared" si="54"/>
        <v>1.3043333333333322</v>
      </c>
      <c r="I57">
        <v>10.996</v>
      </c>
      <c r="J57">
        <v>11.032999999999999</v>
      </c>
      <c r="K57">
        <v>10.295</v>
      </c>
      <c r="L57">
        <f t="shared" si="55"/>
        <v>10.774666666666667</v>
      </c>
      <c r="M57">
        <f t="shared" si="56"/>
        <v>11.0145</v>
      </c>
      <c r="N57">
        <f t="shared" si="57"/>
        <v>-0.23983333333333334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057-E736-A641-9723-F741005891E5}">
  <dimension ref="A1:F7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350</v>
      </c>
    </row>
    <row r="3" spans="1:6" x14ac:dyDescent="0.2">
      <c r="B3" t="s">
        <v>356</v>
      </c>
      <c r="C3" t="s">
        <v>358</v>
      </c>
      <c r="D3" t="s">
        <v>357</v>
      </c>
      <c r="E3" t="s">
        <v>359</v>
      </c>
      <c r="F3" t="s">
        <v>360</v>
      </c>
    </row>
    <row r="4" spans="1:6" x14ac:dyDescent="0.2">
      <c r="A4" t="s">
        <v>351</v>
      </c>
      <c r="B4">
        <v>10</v>
      </c>
      <c r="C4">
        <v>18</v>
      </c>
      <c r="D4">
        <v>6</v>
      </c>
      <c r="E4">
        <f>SUM(B4:D4)</f>
        <v>34</v>
      </c>
      <c r="F4">
        <f>E4-D4</f>
        <v>28</v>
      </c>
    </row>
    <row r="5" spans="1:6" x14ac:dyDescent="0.2">
      <c r="A5" t="s">
        <v>352</v>
      </c>
      <c r="B5">
        <v>9</v>
      </c>
      <c r="C5">
        <v>13</v>
      </c>
      <c r="D5">
        <v>11</v>
      </c>
      <c r="E5">
        <f>SUM(B5:D5)</f>
        <v>33</v>
      </c>
      <c r="F5">
        <f>E5-D5</f>
        <v>22</v>
      </c>
    </row>
    <row r="6" spans="1:6" x14ac:dyDescent="0.2">
      <c r="A6" t="s">
        <v>353</v>
      </c>
      <c r="B6">
        <v>7</v>
      </c>
      <c r="C6">
        <v>17</v>
      </c>
      <c r="D6">
        <v>13</v>
      </c>
      <c r="E6">
        <f>SUM(B6:D6)</f>
        <v>37</v>
      </c>
      <c r="F6">
        <f>E6-D6</f>
        <v>24</v>
      </c>
    </row>
    <row r="7" spans="1:6" x14ac:dyDescent="0.2">
      <c r="A7" t="s">
        <v>354</v>
      </c>
      <c r="B7">
        <v>8</v>
      </c>
      <c r="C7">
        <v>19</v>
      </c>
      <c r="D7">
        <v>11</v>
      </c>
      <c r="E7">
        <f>SUM(B7:D7)</f>
        <v>38</v>
      </c>
      <c r="F7">
        <f>E7-D7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484-BA78-674C-A652-A7A9DDB4F88D}">
  <dimension ref="A1:Q66"/>
  <sheetViews>
    <sheetView topLeftCell="A56" workbookViewId="0">
      <selection activeCell="K81" sqref="K81"/>
    </sheetView>
  </sheetViews>
  <sheetFormatPr baseColWidth="10" defaultRowHeight="16" x14ac:dyDescent="0.2"/>
  <cols>
    <col min="5" max="5" width="13.33203125" customWidth="1"/>
  </cols>
  <sheetData>
    <row r="1" spans="1:10" x14ac:dyDescent="0.2">
      <c r="A1" t="s">
        <v>328</v>
      </c>
    </row>
    <row r="2" spans="1:10" x14ac:dyDescent="0.2">
      <c r="A2" t="s">
        <v>327</v>
      </c>
    </row>
    <row r="5" spans="1:10" x14ac:dyDescent="0.2">
      <c r="A5" t="s">
        <v>329</v>
      </c>
    </row>
    <row r="7" spans="1:10" x14ac:dyDescent="0.2">
      <c r="A7" t="s">
        <v>330</v>
      </c>
      <c r="B7" t="s">
        <v>332</v>
      </c>
      <c r="C7" t="s">
        <v>319</v>
      </c>
      <c r="D7" t="s">
        <v>320</v>
      </c>
      <c r="E7" t="s">
        <v>331</v>
      </c>
    </row>
    <row r="8" spans="1:10" x14ac:dyDescent="0.2">
      <c r="A8" s="1">
        <v>45074</v>
      </c>
      <c r="B8" t="s">
        <v>333</v>
      </c>
      <c r="C8">
        <v>4.4958</v>
      </c>
      <c r="D8">
        <v>3.7366999999999999</v>
      </c>
      <c r="E8">
        <f t="shared" ref="E8:E23" si="0">(C8-D8)/C8</f>
        <v>0.16884647893589574</v>
      </c>
      <c r="I8">
        <v>0.16884647893589574</v>
      </c>
      <c r="J8">
        <v>0.22572037223904026</v>
      </c>
    </row>
    <row r="9" spans="1:10" x14ac:dyDescent="0.2">
      <c r="A9" s="1">
        <v>45074</v>
      </c>
      <c r="B9" t="s">
        <v>334</v>
      </c>
      <c r="C9">
        <v>4.4595000000000002</v>
      </c>
      <c r="D9">
        <v>3.4529000000000001</v>
      </c>
      <c r="E9">
        <f t="shared" si="0"/>
        <v>0.22572037223904026</v>
      </c>
      <c r="I9">
        <v>0.12392057500387814</v>
      </c>
      <c r="J9">
        <v>9.1435524210810956E-2</v>
      </c>
    </row>
    <row r="10" spans="1:10" x14ac:dyDescent="0.2">
      <c r="A10" s="2">
        <v>11107</v>
      </c>
      <c r="B10" t="s">
        <v>333</v>
      </c>
      <c r="C10">
        <v>3.8677999999999999</v>
      </c>
      <c r="D10">
        <v>3.3885000000000001</v>
      </c>
      <c r="E10">
        <f t="shared" si="0"/>
        <v>0.12392057500387814</v>
      </c>
      <c r="I10">
        <v>9.0035078602052745E-2</v>
      </c>
      <c r="J10">
        <v>0.10427939006394496</v>
      </c>
    </row>
    <row r="11" spans="1:10" x14ac:dyDescent="0.2">
      <c r="A11" s="2">
        <v>11107</v>
      </c>
      <c r="B11" t="s">
        <v>334</v>
      </c>
      <c r="C11">
        <v>4.4381000000000004</v>
      </c>
      <c r="D11">
        <v>4.0323000000000002</v>
      </c>
      <c r="E11">
        <f t="shared" si="0"/>
        <v>9.1435524210810956E-2</v>
      </c>
      <c r="I11">
        <v>0.19660194174757284</v>
      </c>
      <c r="J11">
        <v>0.1847640704945992</v>
      </c>
    </row>
    <row r="12" spans="1:10" x14ac:dyDescent="0.2">
      <c r="A12" s="2">
        <v>45076</v>
      </c>
      <c r="B12" t="s">
        <v>333</v>
      </c>
      <c r="C12">
        <v>4.6181999999999999</v>
      </c>
      <c r="D12">
        <v>4.2023999999999999</v>
      </c>
      <c r="E12">
        <f t="shared" si="0"/>
        <v>9.0035078602052745E-2</v>
      </c>
      <c r="I12">
        <v>0.11305017056327479</v>
      </c>
      <c r="J12">
        <v>8.5586060133583386E-2</v>
      </c>
    </row>
    <row r="13" spans="1:10" x14ac:dyDescent="0.2">
      <c r="A13" s="2">
        <v>45076</v>
      </c>
      <c r="B13" t="s">
        <v>334</v>
      </c>
      <c r="C13">
        <v>4.2693000000000003</v>
      </c>
      <c r="D13">
        <v>3.8241000000000001</v>
      </c>
      <c r="E13">
        <f t="shared" si="0"/>
        <v>0.10427939006394496</v>
      </c>
      <c r="I13">
        <v>0.15630340475877474</v>
      </c>
      <c r="J13">
        <v>9.8147584365705781E-2</v>
      </c>
    </row>
    <row r="14" spans="1:10" x14ac:dyDescent="0.2">
      <c r="A14" s="2">
        <v>45077</v>
      </c>
      <c r="B14" t="s">
        <v>333</v>
      </c>
      <c r="C14">
        <v>5.6444000000000001</v>
      </c>
      <c r="D14">
        <v>4.5347</v>
      </c>
      <c r="E14">
        <f t="shared" si="0"/>
        <v>0.19660194174757284</v>
      </c>
      <c r="I14">
        <v>0.12386289486815345</v>
      </c>
      <c r="J14">
        <v>0.10078819386214993</v>
      </c>
    </row>
    <row r="15" spans="1:10" x14ac:dyDescent="0.2">
      <c r="A15" s="2">
        <v>45077</v>
      </c>
      <c r="B15" t="s">
        <v>334</v>
      </c>
      <c r="C15">
        <v>4.7492999999999999</v>
      </c>
      <c r="D15">
        <v>3.8717999999999999</v>
      </c>
      <c r="E15">
        <f t="shared" si="0"/>
        <v>0.1847640704945992</v>
      </c>
      <c r="I15">
        <v>0.12816366862044951</v>
      </c>
      <c r="J15">
        <v>0.11144464456451646</v>
      </c>
    </row>
    <row r="16" spans="1:10" x14ac:dyDescent="0.2">
      <c r="A16" s="2">
        <v>45078</v>
      </c>
      <c r="B16" t="s">
        <v>333</v>
      </c>
      <c r="C16">
        <v>4.8075999999999999</v>
      </c>
      <c r="D16">
        <v>4.2641</v>
      </c>
      <c r="E16">
        <f t="shared" si="0"/>
        <v>0.11305017056327479</v>
      </c>
    </row>
    <row r="17" spans="1:17" x14ac:dyDescent="0.2">
      <c r="A17" s="2">
        <v>45078</v>
      </c>
      <c r="B17" t="s">
        <v>334</v>
      </c>
      <c r="C17">
        <v>4.7461000000000002</v>
      </c>
      <c r="D17">
        <v>4.3399000000000001</v>
      </c>
      <c r="E17">
        <f t="shared" si="0"/>
        <v>8.5586060133583386E-2</v>
      </c>
      <c r="H17" t="s">
        <v>363</v>
      </c>
      <c r="I17">
        <f>_xlfn.T.TEST(I8:I15,J8:J15,1,2)</f>
        <v>0.28978699195892443</v>
      </c>
    </row>
    <row r="18" spans="1:17" x14ac:dyDescent="0.2">
      <c r="A18" s="2">
        <v>45079</v>
      </c>
      <c r="B18" t="s">
        <v>333</v>
      </c>
      <c r="C18">
        <v>4.5641999999999996</v>
      </c>
      <c r="D18">
        <v>3.8508</v>
      </c>
      <c r="E18">
        <f t="shared" si="0"/>
        <v>0.15630340475877474</v>
      </c>
    </row>
    <row r="19" spans="1:17" x14ac:dyDescent="0.2">
      <c r="A19" s="2">
        <v>45079</v>
      </c>
      <c r="B19" t="s">
        <v>334</v>
      </c>
      <c r="C19">
        <v>4.2701000000000002</v>
      </c>
      <c r="D19">
        <v>3.851</v>
      </c>
      <c r="E19">
        <f t="shared" si="0"/>
        <v>9.8147584365705781E-2</v>
      </c>
    </row>
    <row r="20" spans="1:17" x14ac:dyDescent="0.2">
      <c r="A20" s="2">
        <v>45080</v>
      </c>
      <c r="B20" t="s">
        <v>333</v>
      </c>
      <c r="C20">
        <v>5.2106000000000003</v>
      </c>
      <c r="D20">
        <v>4.5651999999999999</v>
      </c>
      <c r="E20">
        <f t="shared" si="0"/>
        <v>0.12386289486815345</v>
      </c>
    </row>
    <row r="21" spans="1:17" x14ac:dyDescent="0.2">
      <c r="A21" s="2">
        <v>45081</v>
      </c>
      <c r="B21" t="s">
        <v>333</v>
      </c>
      <c r="C21">
        <v>4.4528999999999996</v>
      </c>
      <c r="D21">
        <v>3.8822000000000001</v>
      </c>
      <c r="E21">
        <f t="shared" si="0"/>
        <v>0.12816366862044951</v>
      </c>
    </row>
    <row r="22" spans="1:17" x14ac:dyDescent="0.2">
      <c r="A22" s="2">
        <v>45081</v>
      </c>
      <c r="B22" t="s">
        <v>334</v>
      </c>
      <c r="C22">
        <v>4.1741000000000001</v>
      </c>
      <c r="D22">
        <v>3.7534000000000001</v>
      </c>
      <c r="E22">
        <f t="shared" si="0"/>
        <v>0.10078819386214993</v>
      </c>
    </row>
    <row r="23" spans="1:17" x14ac:dyDescent="0.2">
      <c r="A23" s="2">
        <v>45082</v>
      </c>
      <c r="B23" t="s">
        <v>334</v>
      </c>
      <c r="C23">
        <v>4.4973000000000001</v>
      </c>
      <c r="D23">
        <v>3.9961000000000002</v>
      </c>
      <c r="E23">
        <f t="shared" si="0"/>
        <v>0.11144464456451646</v>
      </c>
    </row>
    <row r="24" spans="1:17" x14ac:dyDescent="0.2">
      <c r="A24" t="s">
        <v>364</v>
      </c>
      <c r="E24">
        <f>AVERAGE(E8:E23)</f>
        <v>0.13143437831465019</v>
      </c>
      <c r="F24">
        <f>STDEV(E8:E23)</f>
        <v>4.2474597719215211E-2</v>
      </c>
    </row>
    <row r="25" spans="1:17" x14ac:dyDescent="0.2">
      <c r="A25" t="s">
        <v>365</v>
      </c>
      <c r="E25">
        <f>AVERAGE(E8,E10,E12,E14,E16,E18,E20,E21)</f>
        <v>0.1375980266375065</v>
      </c>
      <c r="F25">
        <f>STDEV(E8,E10,E12,E14,E16,E18,E20,E21)</f>
        <v>3.4095210897029465E-2</v>
      </c>
    </row>
    <row r="26" spans="1:17" x14ac:dyDescent="0.2">
      <c r="A26" t="s">
        <v>366</v>
      </c>
      <c r="E26">
        <f>AVERAGE(E9,E11,E13,E15,E17,E19,E22,E23)</f>
        <v>0.12527072999179387</v>
      </c>
      <c r="F26">
        <f>STDEV(E9,E11,E13,E15,E17,E19,E22,E23)</f>
        <v>5.1152627300184848E-2</v>
      </c>
    </row>
    <row r="30" spans="1:17" x14ac:dyDescent="0.2">
      <c r="A30" t="s">
        <v>368</v>
      </c>
    </row>
    <row r="31" spans="1:17" x14ac:dyDescent="0.2">
      <c r="A31" t="s">
        <v>369</v>
      </c>
      <c r="B31" t="s">
        <v>373</v>
      </c>
      <c r="C31" t="s">
        <v>374</v>
      </c>
      <c r="D31" t="s">
        <v>375</v>
      </c>
      <c r="E31" t="s">
        <v>371</v>
      </c>
      <c r="F31" t="s">
        <v>372</v>
      </c>
      <c r="G31" t="s">
        <v>380</v>
      </c>
      <c r="H31" t="s">
        <v>376</v>
      </c>
      <c r="I31" t="s">
        <v>377</v>
      </c>
      <c r="J31" t="s">
        <v>378</v>
      </c>
      <c r="K31" s="8" t="s">
        <v>371</v>
      </c>
      <c r="L31" s="8" t="s">
        <v>372</v>
      </c>
      <c r="M31" s="8" t="s">
        <v>380</v>
      </c>
      <c r="N31" t="s">
        <v>379</v>
      </c>
      <c r="O31" t="s">
        <v>381</v>
      </c>
      <c r="P31" t="s">
        <v>387</v>
      </c>
      <c r="Q31" t="s">
        <v>388</v>
      </c>
    </row>
    <row r="32" spans="1:17" x14ac:dyDescent="0.2">
      <c r="A32">
        <v>1</v>
      </c>
      <c r="B32">
        <v>0.26900000000000002</v>
      </c>
      <c r="C32">
        <v>0.27200000000000002</v>
      </c>
      <c r="D32">
        <v>0.26200000000000001</v>
      </c>
      <c r="E32">
        <f>AVERAGE(B32:D32)</f>
        <v>0.26766666666666666</v>
      </c>
      <c r="F32">
        <f>(802.58*E32)-3.4533</f>
        <v>211.37061333333332</v>
      </c>
      <c r="G32">
        <f>F32*0.2</f>
        <v>42.274122666666671</v>
      </c>
      <c r="H32">
        <v>0.123</v>
      </c>
      <c r="I32">
        <v>0.12</v>
      </c>
      <c r="J32">
        <v>0.128</v>
      </c>
      <c r="K32" s="8">
        <f>AVERAGE(H32:J32)</f>
        <v>0.12366666666666666</v>
      </c>
      <c r="L32" s="8">
        <f>(802.58*K32)-3.4533</f>
        <v>95.799093333333332</v>
      </c>
      <c r="M32" s="8">
        <f>L32*0.2</f>
        <v>19.159818666666666</v>
      </c>
      <c r="N32">
        <f>G32+M32</f>
        <v>61.433941333333337</v>
      </c>
      <c r="O32">
        <f>AVERAGE(F32,L32)</f>
        <v>153.58485333333334</v>
      </c>
      <c r="P32">
        <f>N32/0.512</f>
        <v>119.98816666666667</v>
      </c>
      <c r="Q32">
        <f>G32/0.512</f>
        <v>82.56664583333334</v>
      </c>
    </row>
    <row r="33" spans="1:17" x14ac:dyDescent="0.2">
      <c r="A33">
        <v>2</v>
      </c>
      <c r="B33">
        <v>0.129</v>
      </c>
      <c r="C33">
        <v>0.126</v>
      </c>
      <c r="D33">
        <v>0.126</v>
      </c>
      <c r="E33">
        <f t="shared" ref="E33:E35" si="1">AVERAGE(B33:D33)</f>
        <v>0.127</v>
      </c>
      <c r="F33">
        <f t="shared" ref="F33:F35" si="2">(802.58*E33)-3.4533</f>
        <v>98.474360000000004</v>
      </c>
      <c r="G33">
        <f>F33*0.2</f>
        <v>19.694872000000004</v>
      </c>
      <c r="H33">
        <v>9.5000000000000001E-2</v>
      </c>
      <c r="I33">
        <v>0.10299999999999999</v>
      </c>
      <c r="J33">
        <v>0.111</v>
      </c>
      <c r="K33" s="8">
        <f t="shared" ref="K33:K35" si="3">AVERAGE(H33:J33)</f>
        <v>0.10299999999999999</v>
      </c>
      <c r="L33" s="8">
        <f t="shared" ref="L33:L35" si="4">(802.58*K33)-3.4533</f>
        <v>79.212440000000001</v>
      </c>
      <c r="M33" s="8">
        <f>L33*0.2</f>
        <v>15.842488000000001</v>
      </c>
      <c r="N33">
        <f t="shared" ref="N33:N35" si="5">G33+M33</f>
        <v>35.537360000000007</v>
      </c>
      <c r="O33">
        <f t="shared" ref="O33:O35" si="6">AVERAGE(F33,L33)</f>
        <v>88.843400000000003</v>
      </c>
      <c r="P33">
        <f>N33/0.227</f>
        <v>156.55224669603527</v>
      </c>
      <c r="Q33">
        <f>G33/0.227</f>
        <v>86.761550660792963</v>
      </c>
    </row>
    <row r="34" spans="1:17" x14ac:dyDescent="0.2">
      <c r="A34">
        <v>3</v>
      </c>
      <c r="B34">
        <v>0.13700000000000001</v>
      </c>
      <c r="C34">
        <v>0.13400000000000001</v>
      </c>
      <c r="D34">
        <v>0.13700000000000001</v>
      </c>
      <c r="E34">
        <f t="shared" si="1"/>
        <v>0.13600000000000001</v>
      </c>
      <c r="F34">
        <f t="shared" si="2"/>
        <v>105.69758000000002</v>
      </c>
      <c r="G34">
        <f>F34*0.2</f>
        <v>21.139516000000004</v>
      </c>
      <c r="H34">
        <v>9.6000000000000002E-2</v>
      </c>
      <c r="I34">
        <v>0.108</v>
      </c>
      <c r="J34">
        <v>9.7000000000000003E-2</v>
      </c>
      <c r="K34" s="8">
        <f t="shared" si="3"/>
        <v>0.10033333333333334</v>
      </c>
      <c r="L34" s="8">
        <f t="shared" si="4"/>
        <v>77.07222666666668</v>
      </c>
      <c r="M34" s="8">
        <f>L34*0.2</f>
        <v>15.414445333333337</v>
      </c>
      <c r="N34">
        <f t="shared" si="5"/>
        <v>36.553961333333341</v>
      </c>
      <c r="O34">
        <f t="shared" si="6"/>
        <v>91.384903333333341</v>
      </c>
      <c r="P34">
        <f>N34/0.256</f>
        <v>142.78891145833336</v>
      </c>
      <c r="Q34">
        <f>G34/0.256</f>
        <v>82.576234375000013</v>
      </c>
    </row>
    <row r="35" spans="1:17" x14ac:dyDescent="0.2">
      <c r="A35">
        <v>4</v>
      </c>
      <c r="B35">
        <v>0.17</v>
      </c>
      <c r="C35">
        <v>0.16200000000000001</v>
      </c>
      <c r="D35">
        <v>0.16300000000000001</v>
      </c>
      <c r="E35">
        <f t="shared" si="1"/>
        <v>0.16500000000000001</v>
      </c>
      <c r="F35">
        <f t="shared" si="2"/>
        <v>128.97239999999999</v>
      </c>
      <c r="G35">
        <f>F35*0.2</f>
        <v>25.79448</v>
      </c>
      <c r="H35">
        <v>0.10299999999999999</v>
      </c>
      <c r="I35">
        <v>9.7000000000000003E-2</v>
      </c>
      <c r="J35">
        <v>9.6000000000000002E-2</v>
      </c>
      <c r="K35" s="8">
        <f t="shared" si="3"/>
        <v>9.866666666666668E-2</v>
      </c>
      <c r="L35" s="8">
        <f t="shared" si="4"/>
        <v>75.734593333333351</v>
      </c>
      <c r="M35" s="8">
        <f>L35*0.2</f>
        <v>15.146918666666672</v>
      </c>
      <c r="N35">
        <f t="shared" si="5"/>
        <v>40.941398666666672</v>
      </c>
      <c r="O35">
        <f t="shared" si="6"/>
        <v>102.35349666666667</v>
      </c>
      <c r="P35">
        <f>N35/0.432</f>
        <v>94.771756172839517</v>
      </c>
      <c r="Q35">
        <f>G35/0.432</f>
        <v>59.709444444444443</v>
      </c>
    </row>
    <row r="37" spans="1:17" x14ac:dyDescent="0.2">
      <c r="A37" t="s">
        <v>386</v>
      </c>
    </row>
    <row r="42" spans="1:17" x14ac:dyDescent="0.2">
      <c r="A42" t="s">
        <v>370</v>
      </c>
      <c r="B42" t="s">
        <v>373</v>
      </c>
      <c r="C42" t="s">
        <v>374</v>
      </c>
      <c r="D42" t="s">
        <v>375</v>
      </c>
      <c r="E42" t="s">
        <v>376</v>
      </c>
      <c r="F42" t="s">
        <v>377</v>
      </c>
      <c r="G42" t="s">
        <v>378</v>
      </c>
      <c r="H42" t="s">
        <v>382</v>
      </c>
    </row>
    <row r="43" spans="1:17" x14ac:dyDescent="0.2">
      <c r="A43">
        <v>2000</v>
      </c>
      <c r="B43">
        <v>2.3460000000000001</v>
      </c>
      <c r="C43">
        <v>2.3210000000000002</v>
      </c>
      <c r="D43">
        <v>2.4460000000000002</v>
      </c>
      <c r="E43">
        <v>2.8140000000000001</v>
      </c>
      <c r="F43">
        <v>2.81</v>
      </c>
      <c r="G43">
        <v>2.8180000000000001</v>
      </c>
      <c r="H43">
        <f>AVERAGE(B43:G43)</f>
        <v>2.5924999999999998</v>
      </c>
    </row>
    <row r="44" spans="1:17" x14ac:dyDescent="0.2">
      <c r="A44">
        <v>1000</v>
      </c>
      <c r="B44">
        <v>0.94699999999999995</v>
      </c>
      <c r="C44">
        <v>1.05</v>
      </c>
      <c r="D44">
        <v>1.022</v>
      </c>
      <c r="E44">
        <v>1.046</v>
      </c>
      <c r="F44">
        <v>1.135</v>
      </c>
      <c r="G44">
        <v>1.119</v>
      </c>
      <c r="H44">
        <f t="shared" ref="H44:H52" si="7">AVERAGE(B44:G44)</f>
        <v>1.0531666666666666</v>
      </c>
    </row>
    <row r="45" spans="1:17" x14ac:dyDescent="0.2">
      <c r="A45">
        <v>500</v>
      </c>
      <c r="B45">
        <v>0.53</v>
      </c>
      <c r="C45">
        <v>0.52900000000000003</v>
      </c>
      <c r="D45">
        <v>0.51</v>
      </c>
      <c r="E45">
        <v>0.46300000000000002</v>
      </c>
      <c r="F45">
        <v>0.51300000000000001</v>
      </c>
      <c r="G45">
        <v>0.52300000000000002</v>
      </c>
      <c r="H45">
        <f t="shared" si="7"/>
        <v>0.51133333333333331</v>
      </c>
    </row>
    <row r="46" spans="1:17" x14ac:dyDescent="0.2">
      <c r="A46">
        <v>250</v>
      </c>
      <c r="B46">
        <v>0.30599999999999999</v>
      </c>
      <c r="C46">
        <v>0.29499999999999998</v>
      </c>
      <c r="E46">
        <v>0.28999999999999998</v>
      </c>
      <c r="F46">
        <v>0.30399999999999999</v>
      </c>
      <c r="G46">
        <v>0.30599999999999999</v>
      </c>
      <c r="H46">
        <f t="shared" si="7"/>
        <v>0.30020000000000002</v>
      </c>
    </row>
    <row r="47" spans="1:17" x14ac:dyDescent="0.2">
      <c r="A47">
        <v>175</v>
      </c>
      <c r="B47">
        <v>0.20300000000000001</v>
      </c>
      <c r="C47">
        <v>0.19800000000000001</v>
      </c>
      <c r="D47">
        <v>0.19700000000000001</v>
      </c>
      <c r="E47">
        <v>0.20200000000000001</v>
      </c>
      <c r="F47">
        <v>0.189</v>
      </c>
      <c r="G47">
        <v>0.19600000000000001</v>
      </c>
      <c r="H47">
        <f t="shared" si="7"/>
        <v>0.19750000000000001</v>
      </c>
    </row>
    <row r="48" spans="1:17" x14ac:dyDescent="0.2">
      <c r="A48">
        <v>87.5</v>
      </c>
      <c r="B48">
        <v>0.15</v>
      </c>
      <c r="C48">
        <v>0.152</v>
      </c>
      <c r="D48">
        <v>0.14599999999999999</v>
      </c>
      <c r="E48">
        <v>0.151</v>
      </c>
      <c r="F48">
        <v>0.155</v>
      </c>
      <c r="G48">
        <v>0.156</v>
      </c>
      <c r="H48">
        <f t="shared" si="7"/>
        <v>0.15166666666666667</v>
      </c>
    </row>
    <row r="49" spans="1:12" x14ac:dyDescent="0.2">
      <c r="A49">
        <v>43.75</v>
      </c>
      <c r="B49">
        <v>0.113</v>
      </c>
      <c r="C49">
        <v>0.12</v>
      </c>
      <c r="D49">
        <v>0.114</v>
      </c>
      <c r="E49">
        <v>0.112</v>
      </c>
      <c r="F49">
        <v>0.11600000000000001</v>
      </c>
      <c r="G49">
        <v>0.11700000000000001</v>
      </c>
      <c r="H49">
        <f t="shared" si="7"/>
        <v>0.11533333333333333</v>
      </c>
    </row>
    <row r="50" spans="1:12" x14ac:dyDescent="0.2">
      <c r="A50">
        <v>21.875</v>
      </c>
      <c r="B50">
        <v>0.106</v>
      </c>
      <c r="C50">
        <v>0.106</v>
      </c>
      <c r="D50">
        <v>0.10100000000000001</v>
      </c>
      <c r="E50">
        <v>0.105</v>
      </c>
      <c r="F50">
        <v>0.105</v>
      </c>
      <c r="G50">
        <v>0.106</v>
      </c>
      <c r="H50">
        <f t="shared" si="7"/>
        <v>0.10483333333333333</v>
      </c>
    </row>
    <row r="51" spans="1:12" x14ac:dyDescent="0.2">
      <c r="A51">
        <v>10.9375</v>
      </c>
      <c r="B51">
        <v>9.7000000000000003E-2</v>
      </c>
      <c r="C51">
        <v>9.6000000000000002E-2</v>
      </c>
      <c r="D51">
        <v>9.8000000000000004E-2</v>
      </c>
      <c r="E51">
        <v>0.109</v>
      </c>
      <c r="F51">
        <v>9.7000000000000003E-2</v>
      </c>
      <c r="G51">
        <v>9.5000000000000001E-2</v>
      </c>
      <c r="H51">
        <f t="shared" si="7"/>
        <v>9.8666666666666666E-2</v>
      </c>
    </row>
    <row r="52" spans="1:12" x14ac:dyDescent="0.2">
      <c r="A52">
        <v>0</v>
      </c>
      <c r="B52">
        <v>9.0999999999999998E-2</v>
      </c>
      <c r="C52">
        <v>9.4E-2</v>
      </c>
      <c r="E52">
        <v>9.0999999999999998E-2</v>
      </c>
      <c r="F52">
        <v>9.1999999999999998E-2</v>
      </c>
      <c r="G52">
        <v>9.7000000000000003E-2</v>
      </c>
      <c r="H52">
        <f t="shared" si="7"/>
        <v>9.2999999999999999E-2</v>
      </c>
    </row>
    <row r="54" spans="1:12" x14ac:dyDescent="0.2">
      <c r="A54" t="s">
        <v>383</v>
      </c>
    </row>
    <row r="58" spans="1:12" x14ac:dyDescent="0.2">
      <c r="A58">
        <v>9.2999999999999999E-2</v>
      </c>
      <c r="B58">
        <v>0</v>
      </c>
    </row>
    <row r="59" spans="1:12" x14ac:dyDescent="0.2">
      <c r="A59">
        <v>0.105</v>
      </c>
      <c r="B59">
        <v>21.88</v>
      </c>
    </row>
    <row r="60" spans="1:12" x14ac:dyDescent="0.2">
      <c r="A60">
        <v>0.115</v>
      </c>
      <c r="B60">
        <v>43.75</v>
      </c>
    </row>
    <row r="61" spans="1:12" x14ac:dyDescent="0.2">
      <c r="A61">
        <v>0.152</v>
      </c>
      <c r="B61">
        <v>87.5</v>
      </c>
      <c r="L61" t="s">
        <v>384</v>
      </c>
    </row>
    <row r="62" spans="1:12" x14ac:dyDescent="0.2">
      <c r="A62">
        <v>0.19800000000000001</v>
      </c>
      <c r="B62">
        <v>175</v>
      </c>
      <c r="L62" t="s">
        <v>385</v>
      </c>
    </row>
    <row r="63" spans="1:12" x14ac:dyDescent="0.2">
      <c r="A63">
        <v>0.30099999999999999</v>
      </c>
      <c r="B63">
        <v>250</v>
      </c>
    </row>
    <row r="64" spans="1:12" x14ac:dyDescent="0.2">
      <c r="A64">
        <v>0.51100000000000001</v>
      </c>
      <c r="B64">
        <v>500</v>
      </c>
    </row>
    <row r="65" spans="1:2" x14ac:dyDescent="0.2">
      <c r="A65">
        <v>1.0529999999999999</v>
      </c>
      <c r="B65">
        <v>1000</v>
      </c>
    </row>
    <row r="66" spans="1:2" x14ac:dyDescent="0.2">
      <c r="A66">
        <v>2.5920000000000001</v>
      </c>
      <c r="B66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024-A758-4E4A-B89A-33E195B844DD}">
  <dimension ref="A1:H181"/>
  <sheetViews>
    <sheetView workbookViewId="0">
      <selection activeCell="K23" sqref="K23"/>
    </sheetView>
  </sheetViews>
  <sheetFormatPr baseColWidth="10" defaultRowHeight="16" x14ac:dyDescent="0.2"/>
  <cols>
    <col min="3" max="3" width="13.83203125" style="10" customWidth="1"/>
    <col min="4" max="4" width="12" customWidth="1"/>
  </cols>
  <sheetData>
    <row r="1" spans="1:8" x14ac:dyDescent="0.2">
      <c r="A1" t="s">
        <v>330</v>
      </c>
      <c r="B1" t="s">
        <v>406</v>
      </c>
      <c r="C1" s="10" t="s">
        <v>404</v>
      </c>
      <c r="D1" t="s">
        <v>405</v>
      </c>
      <c r="G1" t="s">
        <v>411</v>
      </c>
    </row>
    <row r="2" spans="1:8" x14ac:dyDescent="0.2">
      <c r="A2" s="1">
        <v>45168</v>
      </c>
      <c r="B2" s="1" t="s">
        <v>407</v>
      </c>
      <c r="C2" s="10">
        <v>0</v>
      </c>
      <c r="D2">
        <v>9.2700000000000005E-2</v>
      </c>
      <c r="G2" s="10">
        <v>0</v>
      </c>
      <c r="H2">
        <v>9.1369999999999993E-2</v>
      </c>
    </row>
    <row r="3" spans="1:8" x14ac:dyDescent="0.2">
      <c r="A3" s="1">
        <v>45168</v>
      </c>
      <c r="B3" s="1" t="s">
        <v>407</v>
      </c>
      <c r="C3" s="10">
        <v>0</v>
      </c>
      <c r="D3">
        <v>8.7400000000000005E-2</v>
      </c>
      <c r="G3" s="10">
        <v>10.9375</v>
      </c>
      <c r="H3">
        <v>0.122225</v>
      </c>
    </row>
    <row r="4" spans="1:8" x14ac:dyDescent="0.2">
      <c r="A4" s="1">
        <v>45168</v>
      </c>
      <c r="B4" s="1" t="s">
        <v>407</v>
      </c>
      <c r="C4" s="10">
        <v>0</v>
      </c>
      <c r="D4">
        <v>8.8300000000000003E-2</v>
      </c>
      <c r="G4" s="10">
        <v>21.875</v>
      </c>
      <c r="H4">
        <v>0.14734</v>
      </c>
    </row>
    <row r="5" spans="1:8" x14ac:dyDescent="0.2">
      <c r="A5" s="1">
        <v>45168</v>
      </c>
      <c r="B5" s="1" t="s">
        <v>407</v>
      </c>
      <c r="C5" s="10">
        <v>0</v>
      </c>
      <c r="D5">
        <v>0.09</v>
      </c>
      <c r="G5" s="10">
        <v>43.75</v>
      </c>
      <c r="H5">
        <v>0.20136500000000002</v>
      </c>
    </row>
    <row r="6" spans="1:8" x14ac:dyDescent="0.2">
      <c r="A6" s="1">
        <v>45168</v>
      </c>
      <c r="B6" s="1" t="s">
        <v>408</v>
      </c>
      <c r="C6" s="10">
        <v>0</v>
      </c>
      <c r="D6">
        <v>8.8499999999999995E-2</v>
      </c>
      <c r="G6" s="10">
        <v>87.5</v>
      </c>
      <c r="H6">
        <v>0.316245</v>
      </c>
    </row>
    <row r="7" spans="1:8" x14ac:dyDescent="0.2">
      <c r="A7" s="1">
        <v>45168</v>
      </c>
      <c r="B7" s="1" t="s">
        <v>408</v>
      </c>
      <c r="C7" s="10">
        <v>0</v>
      </c>
      <c r="D7">
        <v>8.8400000000000006E-2</v>
      </c>
      <c r="G7" s="10">
        <v>175</v>
      </c>
      <c r="H7">
        <v>0.53976000000000002</v>
      </c>
    </row>
    <row r="8" spans="1:8" x14ac:dyDescent="0.2">
      <c r="A8" s="1">
        <v>45168</v>
      </c>
      <c r="B8" s="1" t="s">
        <v>408</v>
      </c>
      <c r="C8" s="10">
        <v>0</v>
      </c>
      <c r="D8">
        <v>8.7499999999999994E-2</v>
      </c>
      <c r="G8" s="10">
        <v>250</v>
      </c>
      <c r="H8">
        <v>1.0172950000000001</v>
      </c>
    </row>
    <row r="9" spans="1:8" x14ac:dyDescent="0.2">
      <c r="A9" s="1">
        <v>45168</v>
      </c>
      <c r="B9" s="1" t="s">
        <v>408</v>
      </c>
      <c r="C9" s="10">
        <v>0</v>
      </c>
      <c r="D9">
        <v>9.0499999999999997E-2</v>
      </c>
      <c r="G9" s="10">
        <v>500</v>
      </c>
      <c r="H9">
        <v>1.9993199999999998</v>
      </c>
    </row>
    <row r="10" spans="1:8" x14ac:dyDescent="0.2">
      <c r="A10" s="1">
        <v>45166</v>
      </c>
      <c r="B10" s="1" t="s">
        <v>409</v>
      </c>
      <c r="C10" s="10">
        <v>0</v>
      </c>
      <c r="D10">
        <v>9.4399999999999998E-2</v>
      </c>
      <c r="G10" s="10"/>
    </row>
    <row r="11" spans="1:8" x14ac:dyDescent="0.2">
      <c r="A11" s="1">
        <v>45166</v>
      </c>
      <c r="B11" s="1" t="s">
        <v>409</v>
      </c>
      <c r="C11" s="10">
        <v>0</v>
      </c>
      <c r="D11">
        <v>9.0499999999999997E-2</v>
      </c>
    </row>
    <row r="12" spans="1:8" x14ac:dyDescent="0.2">
      <c r="A12" s="1">
        <v>45166</v>
      </c>
      <c r="B12" s="1" t="s">
        <v>409</v>
      </c>
      <c r="C12" s="10">
        <v>0</v>
      </c>
      <c r="D12">
        <v>9.0700000000000003E-2</v>
      </c>
    </row>
    <row r="13" spans="1:8" x14ac:dyDescent="0.2">
      <c r="A13" s="1">
        <v>45166</v>
      </c>
      <c r="B13" s="1" t="s">
        <v>409</v>
      </c>
      <c r="C13" s="10">
        <v>0</v>
      </c>
      <c r="D13">
        <v>9.4399999999999998E-2</v>
      </c>
    </row>
    <row r="14" spans="1:8" x14ac:dyDescent="0.2">
      <c r="A14" s="1">
        <v>45166</v>
      </c>
      <c r="B14" s="1" t="s">
        <v>410</v>
      </c>
      <c r="C14" s="10">
        <v>0</v>
      </c>
      <c r="D14">
        <v>9.8000000000000004E-2</v>
      </c>
    </row>
    <row r="15" spans="1:8" x14ac:dyDescent="0.2">
      <c r="A15" s="1">
        <v>45166</v>
      </c>
      <c r="B15" s="1" t="s">
        <v>410</v>
      </c>
      <c r="C15" s="10">
        <v>0</v>
      </c>
      <c r="D15">
        <v>9.3200000000000005E-2</v>
      </c>
    </row>
    <row r="16" spans="1:8" x14ac:dyDescent="0.2">
      <c r="A16" s="1">
        <v>45166</v>
      </c>
      <c r="B16" s="1" t="s">
        <v>410</v>
      </c>
      <c r="C16" s="10">
        <v>0</v>
      </c>
      <c r="D16">
        <v>9.1399999999999995E-2</v>
      </c>
    </row>
    <row r="17" spans="1:7" x14ac:dyDescent="0.2">
      <c r="A17" s="1">
        <v>45166</v>
      </c>
      <c r="B17" s="1" t="s">
        <v>410</v>
      </c>
      <c r="C17" s="10">
        <v>0</v>
      </c>
      <c r="D17">
        <v>9.7699999999999995E-2</v>
      </c>
    </row>
    <row r="18" spans="1:7" x14ac:dyDescent="0.2">
      <c r="A18" s="1">
        <v>45156</v>
      </c>
      <c r="B18" s="1" t="s">
        <v>409</v>
      </c>
      <c r="C18" s="10">
        <v>0</v>
      </c>
      <c r="D18">
        <v>8.9499999999999996E-2</v>
      </c>
    </row>
    <row r="19" spans="1:7" x14ac:dyDescent="0.2">
      <c r="A19" s="1">
        <v>45156</v>
      </c>
      <c r="B19" s="1" t="s">
        <v>409</v>
      </c>
      <c r="C19" s="10">
        <v>0</v>
      </c>
      <c r="D19">
        <v>8.9499999999999996E-2</v>
      </c>
    </row>
    <row r="20" spans="1:7" x14ac:dyDescent="0.2">
      <c r="A20" s="1">
        <v>45156</v>
      </c>
      <c r="B20" s="1" t="s">
        <v>409</v>
      </c>
      <c r="C20" s="10">
        <v>0</v>
      </c>
      <c r="D20">
        <v>9.1800000000000007E-2</v>
      </c>
      <c r="G20" s="11" t="s">
        <v>412</v>
      </c>
    </row>
    <row r="21" spans="1:7" x14ac:dyDescent="0.2">
      <c r="A21" s="1">
        <v>45156</v>
      </c>
      <c r="B21" s="1" t="s">
        <v>409</v>
      </c>
      <c r="C21" s="10">
        <v>0</v>
      </c>
      <c r="D21">
        <v>9.2999999999999999E-2</v>
      </c>
    </row>
    <row r="22" spans="1:7" x14ac:dyDescent="0.2">
      <c r="A22" s="1">
        <v>45168</v>
      </c>
      <c r="B22" s="1" t="s">
        <v>407</v>
      </c>
      <c r="C22" s="10">
        <v>10.9375</v>
      </c>
      <c r="D22">
        <v>0.1157</v>
      </c>
    </row>
    <row r="23" spans="1:7" x14ac:dyDescent="0.2">
      <c r="A23" s="1">
        <v>45168</v>
      </c>
      <c r="B23" s="1" t="s">
        <v>407</v>
      </c>
      <c r="C23" s="10">
        <v>10.9375</v>
      </c>
      <c r="D23">
        <v>0.1176</v>
      </c>
    </row>
    <row r="24" spans="1:7" x14ac:dyDescent="0.2">
      <c r="A24" s="1">
        <v>45168</v>
      </c>
      <c r="B24" s="1" t="s">
        <v>407</v>
      </c>
      <c r="C24" s="10">
        <v>10.9375</v>
      </c>
      <c r="D24">
        <v>0.11940000000000001</v>
      </c>
    </row>
    <row r="25" spans="1:7" x14ac:dyDescent="0.2">
      <c r="A25" s="1">
        <v>45168</v>
      </c>
      <c r="B25" s="1" t="s">
        <v>407</v>
      </c>
      <c r="C25" s="10">
        <v>10.9375</v>
      </c>
      <c r="D25">
        <v>0.122</v>
      </c>
    </row>
    <row r="26" spans="1:7" x14ac:dyDescent="0.2">
      <c r="A26" s="1">
        <v>45168</v>
      </c>
      <c r="B26" s="1" t="s">
        <v>408</v>
      </c>
      <c r="C26" s="10">
        <v>10.9375</v>
      </c>
      <c r="D26">
        <v>0.1179</v>
      </c>
    </row>
    <row r="27" spans="1:7" x14ac:dyDescent="0.2">
      <c r="A27" s="1">
        <v>45168</v>
      </c>
      <c r="B27" s="1" t="s">
        <v>408</v>
      </c>
      <c r="C27" s="10">
        <v>10.9375</v>
      </c>
      <c r="D27">
        <v>0.12089999999999999</v>
      </c>
    </row>
    <row r="28" spans="1:7" x14ac:dyDescent="0.2">
      <c r="A28" s="1">
        <v>45168</v>
      </c>
      <c r="B28" s="1" t="s">
        <v>408</v>
      </c>
      <c r="C28" s="10">
        <v>10.9375</v>
      </c>
      <c r="D28">
        <v>0.1216</v>
      </c>
    </row>
    <row r="29" spans="1:7" x14ac:dyDescent="0.2">
      <c r="A29" s="1">
        <v>45168</v>
      </c>
      <c r="B29" s="1" t="s">
        <v>408</v>
      </c>
      <c r="C29" s="10">
        <v>10.9375</v>
      </c>
      <c r="D29">
        <v>0.1232</v>
      </c>
    </row>
    <row r="30" spans="1:7" x14ac:dyDescent="0.2">
      <c r="A30" s="1">
        <v>45166</v>
      </c>
      <c r="B30" s="1" t="s">
        <v>409</v>
      </c>
      <c r="C30" s="10">
        <v>10.9375</v>
      </c>
      <c r="D30">
        <v>0.1326</v>
      </c>
    </row>
    <row r="31" spans="1:7" x14ac:dyDescent="0.2">
      <c r="A31" s="1">
        <v>45166</v>
      </c>
      <c r="B31" s="1" t="s">
        <v>409</v>
      </c>
      <c r="C31" s="10">
        <v>10.9375</v>
      </c>
      <c r="D31">
        <v>0.1229</v>
      </c>
    </row>
    <row r="32" spans="1:7" x14ac:dyDescent="0.2">
      <c r="A32" s="1">
        <v>45166</v>
      </c>
      <c r="B32" s="1" t="s">
        <v>409</v>
      </c>
      <c r="C32" s="10">
        <v>10.9375</v>
      </c>
      <c r="D32">
        <v>0.1152</v>
      </c>
    </row>
    <row r="33" spans="1:4" x14ac:dyDescent="0.2">
      <c r="A33" s="1">
        <v>45166</v>
      </c>
      <c r="B33" s="1" t="s">
        <v>409</v>
      </c>
      <c r="C33" s="10">
        <v>10.9375</v>
      </c>
      <c r="D33">
        <v>0.1196</v>
      </c>
    </row>
    <row r="34" spans="1:4" x14ac:dyDescent="0.2">
      <c r="A34" s="1">
        <v>45166</v>
      </c>
      <c r="B34" s="1" t="s">
        <v>410</v>
      </c>
      <c r="C34" s="10">
        <v>10.9375</v>
      </c>
      <c r="D34">
        <v>0.1368</v>
      </c>
    </row>
    <row r="35" spans="1:4" x14ac:dyDescent="0.2">
      <c r="A35" s="1">
        <v>45166</v>
      </c>
      <c r="B35" s="1" t="s">
        <v>410</v>
      </c>
      <c r="C35" s="10">
        <v>10.9375</v>
      </c>
      <c r="D35">
        <v>0.1234</v>
      </c>
    </row>
    <row r="36" spans="1:4" x14ac:dyDescent="0.2">
      <c r="A36" s="1">
        <v>45166</v>
      </c>
      <c r="B36" s="1" t="s">
        <v>410</v>
      </c>
      <c r="C36" s="10">
        <v>10.9375</v>
      </c>
      <c r="D36">
        <v>0.1217</v>
      </c>
    </row>
    <row r="37" spans="1:4" x14ac:dyDescent="0.2">
      <c r="A37" s="1">
        <v>45166</v>
      </c>
      <c r="B37" s="1" t="s">
        <v>410</v>
      </c>
      <c r="C37" s="10">
        <v>10.9375</v>
      </c>
      <c r="D37">
        <v>0.12180000000000001</v>
      </c>
    </row>
    <row r="38" spans="1:4" x14ac:dyDescent="0.2">
      <c r="A38" s="1">
        <v>45156</v>
      </c>
      <c r="B38" s="1" t="s">
        <v>409</v>
      </c>
      <c r="C38" s="10">
        <v>10.9375</v>
      </c>
      <c r="D38">
        <v>0.1389</v>
      </c>
    </row>
    <row r="39" spans="1:4" x14ac:dyDescent="0.2">
      <c r="A39" s="1">
        <v>45156</v>
      </c>
      <c r="B39" s="1" t="s">
        <v>409</v>
      </c>
      <c r="C39" s="10">
        <v>10.9375</v>
      </c>
      <c r="D39">
        <v>0.1173</v>
      </c>
    </row>
    <row r="40" spans="1:4" x14ac:dyDescent="0.2">
      <c r="A40" s="1">
        <v>45156</v>
      </c>
      <c r="B40" s="1" t="s">
        <v>409</v>
      </c>
      <c r="C40" s="10">
        <v>10.9375</v>
      </c>
      <c r="D40">
        <v>0.1164</v>
      </c>
    </row>
    <row r="41" spans="1:4" x14ac:dyDescent="0.2">
      <c r="A41" s="1">
        <v>45156</v>
      </c>
      <c r="B41" s="1" t="s">
        <v>409</v>
      </c>
      <c r="C41" s="10">
        <v>10.9375</v>
      </c>
      <c r="D41">
        <v>0.1196</v>
      </c>
    </row>
    <row r="42" spans="1:4" x14ac:dyDescent="0.2">
      <c r="A42" s="1">
        <v>45168</v>
      </c>
      <c r="B42" s="1" t="s">
        <v>407</v>
      </c>
      <c r="C42" s="10">
        <v>21.875</v>
      </c>
      <c r="D42">
        <v>0.14480000000000001</v>
      </c>
    </row>
    <row r="43" spans="1:4" x14ac:dyDescent="0.2">
      <c r="A43" s="1">
        <v>45168</v>
      </c>
      <c r="B43" s="1" t="s">
        <v>407</v>
      </c>
      <c r="C43" s="10">
        <v>21.875</v>
      </c>
      <c r="D43">
        <v>0.1452</v>
      </c>
    </row>
    <row r="44" spans="1:4" x14ac:dyDescent="0.2">
      <c r="A44" s="1">
        <v>45168</v>
      </c>
      <c r="B44" s="1" t="s">
        <v>407</v>
      </c>
      <c r="C44" s="10">
        <v>21.875</v>
      </c>
      <c r="D44">
        <v>0.1434</v>
      </c>
    </row>
    <row r="45" spans="1:4" x14ac:dyDescent="0.2">
      <c r="A45" s="1">
        <v>45168</v>
      </c>
      <c r="B45" s="1" t="s">
        <v>407</v>
      </c>
      <c r="C45" s="10">
        <v>21.875</v>
      </c>
      <c r="D45">
        <v>0.1447</v>
      </c>
    </row>
    <row r="46" spans="1:4" x14ac:dyDescent="0.2">
      <c r="A46" s="1">
        <v>45168</v>
      </c>
      <c r="B46" s="1" t="s">
        <v>408</v>
      </c>
      <c r="C46" s="10">
        <v>21.875</v>
      </c>
      <c r="D46">
        <v>0.14879999999999999</v>
      </c>
    </row>
    <row r="47" spans="1:4" x14ac:dyDescent="0.2">
      <c r="A47" s="1">
        <v>45168</v>
      </c>
      <c r="B47" s="1" t="s">
        <v>408</v>
      </c>
      <c r="C47" s="10">
        <v>21.875</v>
      </c>
      <c r="D47">
        <v>0.1459</v>
      </c>
    </row>
    <row r="48" spans="1:4" x14ac:dyDescent="0.2">
      <c r="A48" s="1">
        <v>45168</v>
      </c>
      <c r="B48" s="1" t="s">
        <v>408</v>
      </c>
      <c r="C48" s="10">
        <v>21.875</v>
      </c>
      <c r="D48">
        <v>0.1429</v>
      </c>
    </row>
    <row r="49" spans="1:4" x14ac:dyDescent="0.2">
      <c r="A49" s="1">
        <v>45168</v>
      </c>
      <c r="B49" s="1" t="s">
        <v>408</v>
      </c>
      <c r="C49" s="10">
        <v>21.875</v>
      </c>
      <c r="D49">
        <v>0.1424</v>
      </c>
    </row>
    <row r="50" spans="1:4" x14ac:dyDescent="0.2">
      <c r="A50" s="1">
        <v>45166</v>
      </c>
      <c r="B50" s="1" t="s">
        <v>409</v>
      </c>
      <c r="C50" s="10">
        <v>21.875</v>
      </c>
      <c r="D50">
        <v>0.14560000000000001</v>
      </c>
    </row>
    <row r="51" spans="1:4" x14ac:dyDescent="0.2">
      <c r="A51" s="1">
        <v>45166</v>
      </c>
      <c r="B51" s="1" t="s">
        <v>409</v>
      </c>
      <c r="C51" s="10">
        <v>21.875</v>
      </c>
      <c r="D51">
        <v>0.14699999999999999</v>
      </c>
    </row>
    <row r="52" spans="1:4" x14ac:dyDescent="0.2">
      <c r="A52" s="1">
        <v>45166</v>
      </c>
      <c r="B52" s="1" t="s">
        <v>409</v>
      </c>
      <c r="C52" s="10">
        <v>21.875</v>
      </c>
      <c r="D52">
        <v>0.14510000000000001</v>
      </c>
    </row>
    <row r="53" spans="1:4" x14ac:dyDescent="0.2">
      <c r="A53" s="1">
        <v>45166</v>
      </c>
      <c r="B53" s="1" t="s">
        <v>409</v>
      </c>
      <c r="C53" s="10">
        <v>21.875</v>
      </c>
      <c r="D53">
        <v>0.14979999999999999</v>
      </c>
    </row>
    <row r="54" spans="1:4" x14ac:dyDescent="0.2">
      <c r="A54" s="1">
        <v>45166</v>
      </c>
      <c r="B54" s="1" t="s">
        <v>410</v>
      </c>
      <c r="C54" s="10">
        <v>21.875</v>
      </c>
      <c r="D54">
        <v>0.1497</v>
      </c>
    </row>
    <row r="55" spans="1:4" x14ac:dyDescent="0.2">
      <c r="A55" s="1">
        <v>45166</v>
      </c>
      <c r="B55" s="1" t="s">
        <v>410</v>
      </c>
      <c r="C55" s="10">
        <v>21.875</v>
      </c>
      <c r="D55">
        <v>0.1517</v>
      </c>
    </row>
    <row r="56" spans="1:4" x14ac:dyDescent="0.2">
      <c r="A56" s="1">
        <v>45166</v>
      </c>
      <c r="B56" s="1" t="s">
        <v>410</v>
      </c>
      <c r="C56" s="10">
        <v>21.875</v>
      </c>
      <c r="D56">
        <v>0.14849999999999999</v>
      </c>
    </row>
    <row r="57" spans="1:4" x14ac:dyDescent="0.2">
      <c r="A57" s="1">
        <v>45166</v>
      </c>
      <c r="B57" s="1" t="s">
        <v>410</v>
      </c>
      <c r="C57" s="10">
        <v>21.875</v>
      </c>
      <c r="D57">
        <v>0.1575</v>
      </c>
    </row>
    <row r="58" spans="1:4" x14ac:dyDescent="0.2">
      <c r="A58" s="1">
        <v>45156</v>
      </c>
      <c r="B58" s="1" t="s">
        <v>409</v>
      </c>
      <c r="C58" s="10">
        <v>21.875</v>
      </c>
      <c r="D58">
        <v>0.1487</v>
      </c>
    </row>
    <row r="59" spans="1:4" x14ac:dyDescent="0.2">
      <c r="A59" s="1">
        <v>45156</v>
      </c>
      <c r="B59" s="1" t="s">
        <v>409</v>
      </c>
      <c r="C59" s="10">
        <v>21.875</v>
      </c>
      <c r="D59">
        <v>0.14530000000000001</v>
      </c>
    </row>
    <row r="60" spans="1:4" x14ac:dyDescent="0.2">
      <c r="A60" s="1">
        <v>45156</v>
      </c>
      <c r="B60" s="1" t="s">
        <v>409</v>
      </c>
      <c r="C60" s="10">
        <v>21.875</v>
      </c>
      <c r="D60">
        <v>0.1462</v>
      </c>
    </row>
    <row r="61" spans="1:4" x14ac:dyDescent="0.2">
      <c r="A61" s="1">
        <v>45156</v>
      </c>
      <c r="B61" s="1" t="s">
        <v>409</v>
      </c>
      <c r="C61" s="10">
        <v>21.875</v>
      </c>
      <c r="D61">
        <v>0.15359999999999999</v>
      </c>
    </row>
    <row r="62" spans="1:4" x14ac:dyDescent="0.2">
      <c r="A62" s="1">
        <v>45168</v>
      </c>
      <c r="B62" s="1" t="s">
        <v>407</v>
      </c>
      <c r="C62" s="10">
        <v>43.75</v>
      </c>
      <c r="D62">
        <v>0.20230000000000001</v>
      </c>
    </row>
    <row r="63" spans="1:4" x14ac:dyDescent="0.2">
      <c r="A63" s="1">
        <v>45168</v>
      </c>
      <c r="B63" s="1" t="s">
        <v>407</v>
      </c>
      <c r="C63" s="10">
        <v>43.75</v>
      </c>
      <c r="D63">
        <v>0.20130000000000001</v>
      </c>
    </row>
    <row r="64" spans="1:4" x14ac:dyDescent="0.2">
      <c r="A64" s="1">
        <v>45168</v>
      </c>
      <c r="B64" s="1" t="s">
        <v>407</v>
      </c>
      <c r="C64" s="10">
        <v>43.75</v>
      </c>
      <c r="D64">
        <v>0.20330000000000001</v>
      </c>
    </row>
    <row r="65" spans="1:4" x14ac:dyDescent="0.2">
      <c r="A65" s="1">
        <v>45168</v>
      </c>
      <c r="B65" s="1" t="s">
        <v>407</v>
      </c>
      <c r="C65" s="10">
        <v>43.75</v>
      </c>
      <c r="D65">
        <v>0.19939999999999999</v>
      </c>
    </row>
    <row r="66" spans="1:4" x14ac:dyDescent="0.2">
      <c r="A66" s="1">
        <v>45168</v>
      </c>
      <c r="B66" s="1" t="s">
        <v>408</v>
      </c>
      <c r="C66" s="10">
        <v>43.75</v>
      </c>
      <c r="D66">
        <v>0.1968</v>
      </c>
    </row>
    <row r="67" spans="1:4" x14ac:dyDescent="0.2">
      <c r="A67" s="1">
        <v>45168</v>
      </c>
      <c r="B67" s="1" t="s">
        <v>408</v>
      </c>
      <c r="C67" s="10">
        <v>43.75</v>
      </c>
      <c r="D67">
        <v>0.19839999999999999</v>
      </c>
    </row>
    <row r="68" spans="1:4" x14ac:dyDescent="0.2">
      <c r="A68" s="1">
        <v>45168</v>
      </c>
      <c r="B68" s="1" t="s">
        <v>408</v>
      </c>
      <c r="C68" s="10">
        <v>43.75</v>
      </c>
      <c r="D68">
        <v>0.19969999999999999</v>
      </c>
    </row>
    <row r="69" spans="1:4" x14ac:dyDescent="0.2">
      <c r="A69" s="1">
        <v>45168</v>
      </c>
      <c r="B69" s="1" t="s">
        <v>408</v>
      </c>
      <c r="C69" s="10">
        <v>43.75</v>
      </c>
      <c r="D69">
        <v>0.2009</v>
      </c>
    </row>
    <row r="70" spans="1:4" x14ac:dyDescent="0.2">
      <c r="A70" s="1">
        <v>45166</v>
      </c>
      <c r="B70" s="1" t="s">
        <v>409</v>
      </c>
      <c r="C70" s="10">
        <v>43.75</v>
      </c>
      <c r="D70">
        <v>0.18429999999999999</v>
      </c>
    </row>
    <row r="71" spans="1:4" x14ac:dyDescent="0.2">
      <c r="A71" s="1">
        <v>45166</v>
      </c>
      <c r="B71" s="1" t="s">
        <v>409</v>
      </c>
      <c r="C71" s="10">
        <v>43.75</v>
      </c>
      <c r="D71">
        <v>0.20630000000000001</v>
      </c>
    </row>
    <row r="72" spans="1:4" x14ac:dyDescent="0.2">
      <c r="A72" s="1">
        <v>45166</v>
      </c>
      <c r="B72" s="1" t="s">
        <v>409</v>
      </c>
      <c r="C72" s="10">
        <v>43.75</v>
      </c>
      <c r="D72">
        <v>0.19819999999999999</v>
      </c>
    </row>
    <row r="73" spans="1:4" x14ac:dyDescent="0.2">
      <c r="A73" s="1">
        <v>45166</v>
      </c>
      <c r="B73" s="1" t="s">
        <v>409</v>
      </c>
      <c r="C73" s="10">
        <v>43.75</v>
      </c>
      <c r="D73">
        <v>0.19420000000000001</v>
      </c>
    </row>
    <row r="74" spans="1:4" x14ac:dyDescent="0.2">
      <c r="A74" s="1">
        <v>45166</v>
      </c>
      <c r="B74" s="1" t="s">
        <v>410</v>
      </c>
      <c r="C74" s="10">
        <v>43.75</v>
      </c>
      <c r="D74">
        <v>0.2082</v>
      </c>
    </row>
    <row r="75" spans="1:4" x14ac:dyDescent="0.2">
      <c r="A75" s="1">
        <v>45166</v>
      </c>
      <c r="B75" s="1" t="s">
        <v>410</v>
      </c>
      <c r="C75" s="10">
        <v>43.75</v>
      </c>
      <c r="D75">
        <v>0.20979999999999999</v>
      </c>
    </row>
    <row r="76" spans="1:4" x14ac:dyDescent="0.2">
      <c r="A76" s="1">
        <v>45166</v>
      </c>
      <c r="B76" s="1" t="s">
        <v>410</v>
      </c>
      <c r="C76" s="10">
        <v>43.75</v>
      </c>
      <c r="D76">
        <v>0.21179999999999999</v>
      </c>
    </row>
    <row r="77" spans="1:4" x14ac:dyDescent="0.2">
      <c r="A77" s="1">
        <v>45166</v>
      </c>
      <c r="B77" s="1" t="s">
        <v>410</v>
      </c>
      <c r="C77" s="10">
        <v>43.75</v>
      </c>
      <c r="D77">
        <v>0.21199999999999999</v>
      </c>
    </row>
    <row r="78" spans="1:4" x14ac:dyDescent="0.2">
      <c r="A78" s="1">
        <v>45156</v>
      </c>
      <c r="B78" s="1" t="s">
        <v>409</v>
      </c>
      <c r="C78" s="10">
        <v>43.75</v>
      </c>
      <c r="D78">
        <v>0.19789999999999999</v>
      </c>
    </row>
    <row r="79" spans="1:4" x14ac:dyDescent="0.2">
      <c r="A79" s="1">
        <v>45156</v>
      </c>
      <c r="B79" s="1" t="s">
        <v>409</v>
      </c>
      <c r="C79" s="10">
        <v>43.75</v>
      </c>
      <c r="D79">
        <v>0.2001</v>
      </c>
    </row>
    <row r="80" spans="1:4" x14ac:dyDescent="0.2">
      <c r="A80" s="1">
        <v>45156</v>
      </c>
      <c r="B80" s="1" t="s">
        <v>409</v>
      </c>
      <c r="C80" s="10">
        <v>43.75</v>
      </c>
      <c r="D80">
        <v>0.20330000000000001</v>
      </c>
    </row>
    <row r="81" spans="1:4" x14ac:dyDescent="0.2">
      <c r="A81" s="1">
        <v>45156</v>
      </c>
      <c r="B81" s="1" t="s">
        <v>409</v>
      </c>
      <c r="C81" s="10">
        <v>43.75</v>
      </c>
      <c r="D81">
        <v>0.1991</v>
      </c>
    </row>
    <row r="82" spans="1:4" x14ac:dyDescent="0.2">
      <c r="A82" s="1">
        <v>45168</v>
      </c>
      <c r="B82" s="1" t="s">
        <v>407</v>
      </c>
      <c r="C82" s="10">
        <v>87.5</v>
      </c>
      <c r="D82">
        <v>0.31559999999999999</v>
      </c>
    </row>
    <row r="83" spans="1:4" x14ac:dyDescent="0.2">
      <c r="A83" s="1">
        <v>45168</v>
      </c>
      <c r="B83" s="1" t="s">
        <v>407</v>
      </c>
      <c r="C83" s="10">
        <v>87.5</v>
      </c>
      <c r="D83">
        <v>0.30049999999999999</v>
      </c>
    </row>
    <row r="84" spans="1:4" x14ac:dyDescent="0.2">
      <c r="A84" s="1">
        <v>45168</v>
      </c>
      <c r="B84" s="1" t="s">
        <v>407</v>
      </c>
      <c r="C84" s="10">
        <v>87.5</v>
      </c>
      <c r="D84">
        <v>0.32100000000000001</v>
      </c>
    </row>
    <row r="85" spans="1:4" x14ac:dyDescent="0.2">
      <c r="A85" s="1">
        <v>45168</v>
      </c>
      <c r="B85" s="1" t="s">
        <v>407</v>
      </c>
      <c r="C85" s="10">
        <v>87.5</v>
      </c>
      <c r="D85">
        <v>0.30549999999999999</v>
      </c>
    </row>
    <row r="86" spans="1:4" x14ac:dyDescent="0.2">
      <c r="A86" s="1">
        <v>45168</v>
      </c>
      <c r="B86" s="1" t="s">
        <v>408</v>
      </c>
      <c r="C86" s="10">
        <v>87.5</v>
      </c>
      <c r="D86">
        <v>0.32190000000000002</v>
      </c>
    </row>
    <row r="87" spans="1:4" x14ac:dyDescent="0.2">
      <c r="A87" s="1">
        <v>45168</v>
      </c>
      <c r="B87" s="1" t="s">
        <v>408</v>
      </c>
      <c r="C87" s="10">
        <v>87.5</v>
      </c>
      <c r="D87">
        <v>0.32050000000000001</v>
      </c>
    </row>
    <row r="88" spans="1:4" x14ac:dyDescent="0.2">
      <c r="A88" s="1">
        <v>45168</v>
      </c>
      <c r="B88" s="1" t="s">
        <v>408</v>
      </c>
      <c r="C88" s="10">
        <v>87.5</v>
      </c>
      <c r="D88">
        <v>0.30869999999999997</v>
      </c>
    </row>
    <row r="89" spans="1:4" x14ac:dyDescent="0.2">
      <c r="A89" s="1">
        <v>45168</v>
      </c>
      <c r="B89" s="1" t="s">
        <v>408</v>
      </c>
      <c r="C89" s="10">
        <v>87.5</v>
      </c>
      <c r="D89">
        <v>0.31190000000000001</v>
      </c>
    </row>
    <row r="90" spans="1:4" x14ac:dyDescent="0.2">
      <c r="A90" s="1">
        <v>45166</v>
      </c>
      <c r="B90" s="1" t="s">
        <v>409</v>
      </c>
      <c r="C90" s="10">
        <v>87.5</v>
      </c>
      <c r="D90">
        <v>0.30520000000000003</v>
      </c>
    </row>
    <row r="91" spans="1:4" x14ac:dyDescent="0.2">
      <c r="A91" s="1">
        <v>45166</v>
      </c>
      <c r="B91" s="1" t="s">
        <v>409</v>
      </c>
      <c r="C91" s="10">
        <v>87.5</v>
      </c>
      <c r="D91">
        <v>0.30780000000000002</v>
      </c>
    </row>
    <row r="92" spans="1:4" x14ac:dyDescent="0.2">
      <c r="A92" s="1">
        <v>45166</v>
      </c>
      <c r="B92" s="1" t="s">
        <v>409</v>
      </c>
      <c r="C92" s="10">
        <v>87.5</v>
      </c>
      <c r="D92">
        <v>0.30449999999999999</v>
      </c>
    </row>
    <row r="93" spans="1:4" x14ac:dyDescent="0.2">
      <c r="A93" s="1">
        <v>45166</v>
      </c>
      <c r="B93" s="1" t="s">
        <v>409</v>
      </c>
      <c r="C93" s="10">
        <v>87.5</v>
      </c>
      <c r="D93">
        <v>0.31340000000000001</v>
      </c>
    </row>
    <row r="94" spans="1:4" x14ac:dyDescent="0.2">
      <c r="A94" s="1">
        <v>45166</v>
      </c>
      <c r="B94" s="1" t="s">
        <v>410</v>
      </c>
      <c r="C94" s="10">
        <v>87.5</v>
      </c>
      <c r="D94">
        <v>0.33040000000000003</v>
      </c>
    </row>
    <row r="95" spans="1:4" x14ac:dyDescent="0.2">
      <c r="A95" s="1">
        <v>45166</v>
      </c>
      <c r="B95" s="1" t="s">
        <v>410</v>
      </c>
      <c r="C95" s="10">
        <v>87.5</v>
      </c>
      <c r="D95">
        <v>0.32640000000000002</v>
      </c>
    </row>
    <row r="96" spans="1:4" x14ac:dyDescent="0.2">
      <c r="A96" s="1">
        <v>45166</v>
      </c>
      <c r="B96" s="1" t="s">
        <v>410</v>
      </c>
      <c r="C96" s="10">
        <v>87.5</v>
      </c>
      <c r="D96">
        <v>0.32500000000000001</v>
      </c>
    </row>
    <row r="97" spans="1:4" x14ac:dyDescent="0.2">
      <c r="A97" s="1">
        <v>45166</v>
      </c>
      <c r="B97" s="1" t="s">
        <v>410</v>
      </c>
      <c r="C97" s="10">
        <v>87.5</v>
      </c>
      <c r="D97">
        <v>0.32369999999999999</v>
      </c>
    </row>
    <row r="98" spans="1:4" x14ac:dyDescent="0.2">
      <c r="A98" s="1">
        <v>45156</v>
      </c>
      <c r="B98" s="1" t="s">
        <v>409</v>
      </c>
      <c r="C98" s="10">
        <v>87.5</v>
      </c>
      <c r="D98">
        <v>0.3216</v>
      </c>
    </row>
    <row r="99" spans="1:4" x14ac:dyDescent="0.2">
      <c r="A99" s="1">
        <v>45156</v>
      </c>
      <c r="B99" s="1" t="s">
        <v>409</v>
      </c>
      <c r="C99" s="10">
        <v>87.5</v>
      </c>
      <c r="D99">
        <v>0.314</v>
      </c>
    </row>
    <row r="100" spans="1:4" x14ac:dyDescent="0.2">
      <c r="A100" s="1">
        <v>45156</v>
      </c>
      <c r="B100" s="1" t="s">
        <v>409</v>
      </c>
      <c r="C100" s="10">
        <v>87.5</v>
      </c>
      <c r="D100">
        <v>0.31680000000000003</v>
      </c>
    </row>
    <row r="101" spans="1:4" x14ac:dyDescent="0.2">
      <c r="A101" s="1">
        <v>45156</v>
      </c>
      <c r="B101" s="1" t="s">
        <v>409</v>
      </c>
      <c r="C101" s="10">
        <v>87.5</v>
      </c>
      <c r="D101">
        <v>0.33050000000000002</v>
      </c>
    </row>
    <row r="102" spans="1:4" x14ac:dyDescent="0.2">
      <c r="A102" s="1">
        <v>45168</v>
      </c>
      <c r="B102" s="1" t="s">
        <v>407</v>
      </c>
      <c r="C102" s="10">
        <v>175</v>
      </c>
      <c r="D102">
        <v>0.5323</v>
      </c>
    </row>
    <row r="103" spans="1:4" x14ac:dyDescent="0.2">
      <c r="A103" s="1">
        <v>45168</v>
      </c>
      <c r="B103" s="1" t="s">
        <v>407</v>
      </c>
      <c r="C103" s="10">
        <v>175</v>
      </c>
      <c r="D103">
        <v>0.54310000000000003</v>
      </c>
    </row>
    <row r="104" spans="1:4" x14ac:dyDescent="0.2">
      <c r="A104" s="1">
        <v>45168</v>
      </c>
      <c r="B104" s="1" t="s">
        <v>407</v>
      </c>
      <c r="C104" s="10">
        <v>175</v>
      </c>
      <c r="D104">
        <v>0.51600000000000001</v>
      </c>
    </row>
    <row r="105" spans="1:4" x14ac:dyDescent="0.2">
      <c r="A105" s="1">
        <v>45168</v>
      </c>
      <c r="B105" s="1" t="s">
        <v>407</v>
      </c>
      <c r="C105" s="10">
        <v>175</v>
      </c>
      <c r="D105">
        <v>0.54679999999999995</v>
      </c>
    </row>
    <row r="106" spans="1:4" x14ac:dyDescent="0.2">
      <c r="A106" s="1">
        <v>45168</v>
      </c>
      <c r="B106" s="1" t="s">
        <v>408</v>
      </c>
      <c r="C106" s="10">
        <v>175</v>
      </c>
      <c r="D106">
        <v>0.53380000000000005</v>
      </c>
    </row>
    <row r="107" spans="1:4" x14ac:dyDescent="0.2">
      <c r="A107" s="1">
        <v>45168</v>
      </c>
      <c r="B107" s="1" t="s">
        <v>408</v>
      </c>
      <c r="C107" s="10">
        <v>175</v>
      </c>
      <c r="D107">
        <v>0.53649999999999998</v>
      </c>
    </row>
    <row r="108" spans="1:4" x14ac:dyDescent="0.2">
      <c r="A108" s="1">
        <v>45168</v>
      </c>
      <c r="B108" s="1" t="s">
        <v>408</v>
      </c>
      <c r="C108" s="10">
        <v>175</v>
      </c>
      <c r="D108">
        <v>0.52539999999999998</v>
      </c>
    </row>
    <row r="109" spans="1:4" x14ac:dyDescent="0.2">
      <c r="A109" s="1">
        <v>45168</v>
      </c>
      <c r="B109" s="1" t="s">
        <v>408</v>
      </c>
      <c r="C109" s="10">
        <v>175</v>
      </c>
      <c r="D109">
        <v>0.52470000000000006</v>
      </c>
    </row>
    <row r="110" spans="1:4" x14ac:dyDescent="0.2">
      <c r="A110" s="1">
        <v>45166</v>
      </c>
      <c r="B110" s="1" t="s">
        <v>409</v>
      </c>
      <c r="C110" s="10">
        <v>175</v>
      </c>
      <c r="D110">
        <v>0.53210000000000002</v>
      </c>
    </row>
    <row r="111" spans="1:4" x14ac:dyDescent="0.2">
      <c r="A111" s="1">
        <v>45166</v>
      </c>
      <c r="B111" s="1" t="s">
        <v>409</v>
      </c>
      <c r="C111" s="10">
        <v>175</v>
      </c>
      <c r="D111">
        <v>0.52180000000000004</v>
      </c>
    </row>
    <row r="112" spans="1:4" x14ac:dyDescent="0.2">
      <c r="A112" s="1">
        <v>45166</v>
      </c>
      <c r="B112" s="1" t="s">
        <v>409</v>
      </c>
      <c r="C112" s="10">
        <v>175</v>
      </c>
      <c r="D112">
        <v>0.52239999999999998</v>
      </c>
    </row>
    <row r="113" spans="1:4" x14ac:dyDescent="0.2">
      <c r="A113" s="1">
        <v>45166</v>
      </c>
      <c r="B113" s="1" t="s">
        <v>409</v>
      </c>
      <c r="C113" s="10">
        <v>175</v>
      </c>
      <c r="D113">
        <v>0.51959999999999995</v>
      </c>
    </row>
    <row r="114" spans="1:4" x14ac:dyDescent="0.2">
      <c r="A114" s="1">
        <v>45166</v>
      </c>
      <c r="B114" s="1" t="s">
        <v>410</v>
      </c>
      <c r="C114" s="10">
        <v>175</v>
      </c>
      <c r="D114">
        <v>0.55679999999999996</v>
      </c>
    </row>
    <row r="115" spans="1:4" x14ac:dyDescent="0.2">
      <c r="A115" s="1">
        <v>45166</v>
      </c>
      <c r="B115" s="1" t="s">
        <v>410</v>
      </c>
      <c r="C115" s="10">
        <v>175</v>
      </c>
      <c r="D115">
        <v>0.5585</v>
      </c>
    </row>
    <row r="116" spans="1:4" x14ac:dyDescent="0.2">
      <c r="A116" s="1">
        <v>45166</v>
      </c>
      <c r="B116" s="1" t="s">
        <v>410</v>
      </c>
      <c r="C116" s="10">
        <v>175</v>
      </c>
      <c r="D116">
        <v>0.53990000000000005</v>
      </c>
    </row>
    <row r="117" spans="1:4" x14ac:dyDescent="0.2">
      <c r="A117" s="1">
        <v>45166</v>
      </c>
      <c r="B117" s="1" t="s">
        <v>410</v>
      </c>
      <c r="C117" s="10">
        <v>175</v>
      </c>
      <c r="D117">
        <v>0.53790000000000004</v>
      </c>
    </row>
    <row r="118" spans="1:4" x14ac:dyDescent="0.2">
      <c r="A118" s="1">
        <v>45156</v>
      </c>
      <c r="B118" s="1" t="s">
        <v>409</v>
      </c>
      <c r="C118" s="10">
        <v>175</v>
      </c>
      <c r="D118">
        <v>0.56759999999999999</v>
      </c>
    </row>
    <row r="119" spans="1:4" x14ac:dyDescent="0.2">
      <c r="A119" s="1">
        <v>45156</v>
      </c>
      <c r="B119" s="1" t="s">
        <v>409</v>
      </c>
      <c r="C119" s="10">
        <v>175</v>
      </c>
      <c r="D119">
        <v>0.56379999999999997</v>
      </c>
    </row>
    <row r="120" spans="1:4" x14ac:dyDescent="0.2">
      <c r="A120" s="1">
        <v>45156</v>
      </c>
      <c r="B120" s="1" t="s">
        <v>409</v>
      </c>
      <c r="C120" s="10">
        <v>175</v>
      </c>
      <c r="D120">
        <v>0.55049999999999999</v>
      </c>
    </row>
    <row r="121" spans="1:4" x14ac:dyDescent="0.2">
      <c r="A121" s="1">
        <v>45156</v>
      </c>
      <c r="B121" s="1" t="s">
        <v>409</v>
      </c>
      <c r="C121" s="10">
        <v>175</v>
      </c>
      <c r="D121">
        <v>0.56569999999999998</v>
      </c>
    </row>
    <row r="122" spans="1:4" x14ac:dyDescent="0.2">
      <c r="A122" s="1">
        <v>45168</v>
      </c>
      <c r="B122" s="1" t="s">
        <v>407</v>
      </c>
      <c r="C122" s="10">
        <v>250</v>
      </c>
      <c r="D122">
        <v>0.98060000000000003</v>
      </c>
    </row>
    <row r="123" spans="1:4" x14ac:dyDescent="0.2">
      <c r="A123" s="1">
        <v>45168</v>
      </c>
      <c r="B123" s="1" t="s">
        <v>407</v>
      </c>
      <c r="C123" s="10">
        <v>250</v>
      </c>
      <c r="D123">
        <v>1.0111000000000001</v>
      </c>
    </row>
    <row r="124" spans="1:4" x14ac:dyDescent="0.2">
      <c r="A124" s="1">
        <v>45168</v>
      </c>
      <c r="B124" s="1" t="s">
        <v>407</v>
      </c>
      <c r="C124" s="10">
        <v>250</v>
      </c>
      <c r="D124">
        <v>1.0044999999999999</v>
      </c>
    </row>
    <row r="125" spans="1:4" x14ac:dyDescent="0.2">
      <c r="A125" s="1">
        <v>45168</v>
      </c>
      <c r="B125" s="1" t="s">
        <v>407</v>
      </c>
      <c r="C125" s="10">
        <v>250</v>
      </c>
      <c r="D125">
        <v>1.0096000000000001</v>
      </c>
    </row>
    <row r="126" spans="1:4" x14ac:dyDescent="0.2">
      <c r="A126" s="1">
        <v>45168</v>
      </c>
      <c r="B126" s="1" t="s">
        <v>408</v>
      </c>
      <c r="C126" s="10">
        <v>250</v>
      </c>
      <c r="D126">
        <v>0.99109999999999998</v>
      </c>
    </row>
    <row r="127" spans="1:4" x14ac:dyDescent="0.2">
      <c r="A127" s="1">
        <v>45168</v>
      </c>
      <c r="B127" s="1" t="s">
        <v>408</v>
      </c>
      <c r="C127" s="10">
        <v>250</v>
      </c>
      <c r="D127">
        <v>0.98740000000000006</v>
      </c>
    </row>
    <row r="128" spans="1:4" x14ac:dyDescent="0.2">
      <c r="A128" s="1">
        <v>45168</v>
      </c>
      <c r="B128" s="1" t="s">
        <v>408</v>
      </c>
      <c r="C128" s="10">
        <v>250</v>
      </c>
      <c r="D128">
        <v>1.0018</v>
      </c>
    </row>
    <row r="129" spans="1:4" x14ac:dyDescent="0.2">
      <c r="A129" s="1">
        <v>45168</v>
      </c>
      <c r="B129" s="1" t="s">
        <v>408</v>
      </c>
      <c r="C129" s="10">
        <v>250</v>
      </c>
      <c r="D129">
        <v>0.99029999999999996</v>
      </c>
    </row>
    <row r="130" spans="1:4" x14ac:dyDescent="0.2">
      <c r="A130" s="1">
        <v>45166</v>
      </c>
      <c r="B130" s="1" t="s">
        <v>409</v>
      </c>
      <c r="C130" s="10">
        <v>250</v>
      </c>
      <c r="D130">
        <v>0.95109999999999995</v>
      </c>
    </row>
    <row r="131" spans="1:4" x14ac:dyDescent="0.2">
      <c r="A131" s="1">
        <v>45166</v>
      </c>
      <c r="B131" s="1" t="s">
        <v>409</v>
      </c>
      <c r="C131" s="10">
        <v>250</v>
      </c>
      <c r="D131">
        <v>0.99470000000000003</v>
      </c>
    </row>
    <row r="132" spans="1:4" x14ac:dyDescent="0.2">
      <c r="A132" s="1">
        <v>45166</v>
      </c>
      <c r="B132" s="1" t="s">
        <v>409</v>
      </c>
      <c r="C132" s="10">
        <v>250</v>
      </c>
      <c r="D132">
        <v>0.9788</v>
      </c>
    </row>
    <row r="133" spans="1:4" x14ac:dyDescent="0.2">
      <c r="A133" s="1">
        <v>45166</v>
      </c>
      <c r="B133" s="1" t="s">
        <v>409</v>
      </c>
      <c r="C133" s="10">
        <v>250</v>
      </c>
      <c r="D133">
        <v>1.0057</v>
      </c>
    </row>
    <row r="134" spans="1:4" x14ac:dyDescent="0.2">
      <c r="A134" s="1">
        <v>45166</v>
      </c>
      <c r="B134" s="1" t="s">
        <v>410</v>
      </c>
      <c r="C134" s="10">
        <v>250</v>
      </c>
      <c r="D134">
        <v>1.0589</v>
      </c>
    </row>
    <row r="135" spans="1:4" x14ac:dyDescent="0.2">
      <c r="A135" s="1">
        <v>45166</v>
      </c>
      <c r="B135" s="1" t="s">
        <v>410</v>
      </c>
      <c r="C135" s="10">
        <v>250</v>
      </c>
      <c r="D135">
        <v>1.0661</v>
      </c>
    </row>
    <row r="136" spans="1:4" x14ac:dyDescent="0.2">
      <c r="A136" s="1">
        <v>45166</v>
      </c>
      <c r="B136" s="1" t="s">
        <v>410</v>
      </c>
      <c r="C136" s="10">
        <v>250</v>
      </c>
      <c r="D136">
        <v>1.083</v>
      </c>
    </row>
    <row r="137" spans="1:4" x14ac:dyDescent="0.2">
      <c r="A137" s="1">
        <v>45166</v>
      </c>
      <c r="B137" s="1" t="s">
        <v>410</v>
      </c>
      <c r="C137" s="10">
        <v>250</v>
      </c>
      <c r="D137">
        <v>1.0774999999999999</v>
      </c>
    </row>
    <row r="138" spans="1:4" x14ac:dyDescent="0.2">
      <c r="A138" s="1">
        <v>45156</v>
      </c>
      <c r="B138" s="1" t="s">
        <v>409</v>
      </c>
      <c r="C138" s="10">
        <v>250</v>
      </c>
      <c r="D138">
        <v>1.0135000000000001</v>
      </c>
    </row>
    <row r="139" spans="1:4" x14ac:dyDescent="0.2">
      <c r="A139" s="1">
        <v>45156</v>
      </c>
      <c r="B139" s="1" t="s">
        <v>409</v>
      </c>
      <c r="C139" s="10">
        <v>250</v>
      </c>
      <c r="D139">
        <v>1.0196000000000001</v>
      </c>
    </row>
    <row r="140" spans="1:4" x14ac:dyDescent="0.2">
      <c r="A140" s="1">
        <v>45156</v>
      </c>
      <c r="B140" s="1" t="s">
        <v>409</v>
      </c>
      <c r="C140" s="10">
        <v>250</v>
      </c>
      <c r="D140">
        <v>1.0703</v>
      </c>
    </row>
    <row r="141" spans="1:4" x14ac:dyDescent="0.2">
      <c r="A141" s="1">
        <v>45156</v>
      </c>
      <c r="B141" s="1" t="s">
        <v>409</v>
      </c>
      <c r="C141" s="10">
        <v>250</v>
      </c>
      <c r="D141">
        <v>1.0503</v>
      </c>
    </row>
    <row r="142" spans="1:4" x14ac:dyDescent="0.2">
      <c r="A142" s="1">
        <v>45168</v>
      </c>
      <c r="B142" s="1" t="s">
        <v>407</v>
      </c>
      <c r="C142" s="10">
        <v>500</v>
      </c>
      <c r="D142">
        <v>1.9461999999999999</v>
      </c>
    </row>
    <row r="143" spans="1:4" x14ac:dyDescent="0.2">
      <c r="A143" s="1">
        <v>45168</v>
      </c>
      <c r="B143" s="1" t="s">
        <v>407</v>
      </c>
      <c r="C143" s="10">
        <v>500</v>
      </c>
      <c r="D143">
        <v>1.9729000000000001</v>
      </c>
    </row>
    <row r="144" spans="1:4" x14ac:dyDescent="0.2">
      <c r="A144" s="1">
        <v>45168</v>
      </c>
      <c r="B144" s="1" t="s">
        <v>407</v>
      </c>
      <c r="C144" s="10">
        <v>500</v>
      </c>
      <c r="D144">
        <v>1.9701</v>
      </c>
    </row>
    <row r="145" spans="1:4" x14ac:dyDescent="0.2">
      <c r="A145" s="1">
        <v>45168</v>
      </c>
      <c r="B145" s="1" t="s">
        <v>407</v>
      </c>
      <c r="C145" s="10">
        <v>500</v>
      </c>
      <c r="D145">
        <v>1.9834000000000001</v>
      </c>
    </row>
    <row r="146" spans="1:4" x14ac:dyDescent="0.2">
      <c r="A146" s="1">
        <v>45168</v>
      </c>
      <c r="B146" s="1" t="s">
        <v>408</v>
      </c>
      <c r="C146" s="10">
        <v>500</v>
      </c>
      <c r="D146">
        <v>1.8998999999999999</v>
      </c>
    </row>
    <row r="147" spans="1:4" x14ac:dyDescent="0.2">
      <c r="A147" s="1">
        <v>45168</v>
      </c>
      <c r="B147" s="1" t="s">
        <v>408</v>
      </c>
      <c r="C147" s="10">
        <v>500</v>
      </c>
      <c r="D147">
        <v>1.9537</v>
      </c>
    </row>
    <row r="148" spans="1:4" x14ac:dyDescent="0.2">
      <c r="A148" s="1">
        <v>45168</v>
      </c>
      <c r="B148" s="1" t="s">
        <v>408</v>
      </c>
      <c r="C148" s="10">
        <v>500</v>
      </c>
      <c r="D148">
        <v>1.9524999999999999</v>
      </c>
    </row>
    <row r="149" spans="1:4" x14ac:dyDescent="0.2">
      <c r="A149" s="1">
        <v>45168</v>
      </c>
      <c r="B149" s="1" t="s">
        <v>408</v>
      </c>
      <c r="C149" s="10">
        <v>500</v>
      </c>
      <c r="D149">
        <v>1.9882</v>
      </c>
    </row>
    <row r="150" spans="1:4" x14ac:dyDescent="0.2">
      <c r="A150" s="1">
        <v>45166</v>
      </c>
      <c r="B150" s="1" t="s">
        <v>409</v>
      </c>
      <c r="C150" s="10">
        <v>500</v>
      </c>
      <c r="D150">
        <v>1.9723999999999999</v>
      </c>
    </row>
    <row r="151" spans="1:4" x14ac:dyDescent="0.2">
      <c r="A151" s="1">
        <v>45166</v>
      </c>
      <c r="B151" s="1" t="s">
        <v>409</v>
      </c>
      <c r="C151" s="10">
        <v>500</v>
      </c>
      <c r="D151">
        <v>1.9174</v>
      </c>
    </row>
    <row r="152" spans="1:4" x14ac:dyDescent="0.2">
      <c r="A152" s="1">
        <v>45166</v>
      </c>
      <c r="B152" s="1" t="s">
        <v>409</v>
      </c>
      <c r="C152" s="10">
        <v>500</v>
      </c>
      <c r="D152">
        <v>1.8889</v>
      </c>
    </row>
    <row r="153" spans="1:4" x14ac:dyDescent="0.2">
      <c r="A153" s="1">
        <v>45166</v>
      </c>
      <c r="B153" s="1" t="s">
        <v>409</v>
      </c>
      <c r="C153" s="10">
        <v>500</v>
      </c>
      <c r="D153">
        <v>1.9650000000000001</v>
      </c>
    </row>
    <row r="154" spans="1:4" x14ac:dyDescent="0.2">
      <c r="A154" s="1">
        <v>45166</v>
      </c>
      <c r="B154" s="1" t="s">
        <v>410</v>
      </c>
      <c r="C154" s="10">
        <v>500</v>
      </c>
      <c r="D154">
        <v>2.0964</v>
      </c>
    </row>
    <row r="155" spans="1:4" x14ac:dyDescent="0.2">
      <c r="A155" s="1">
        <v>45166</v>
      </c>
      <c r="B155" s="1" t="s">
        <v>410</v>
      </c>
      <c r="C155" s="10">
        <v>500</v>
      </c>
      <c r="D155">
        <v>2.0606</v>
      </c>
    </row>
    <row r="156" spans="1:4" x14ac:dyDescent="0.2">
      <c r="A156" s="1">
        <v>45166</v>
      </c>
      <c r="B156" s="1" t="s">
        <v>410</v>
      </c>
      <c r="C156" s="10">
        <v>500</v>
      </c>
      <c r="D156">
        <v>2.0661999999999998</v>
      </c>
    </row>
    <row r="157" spans="1:4" x14ac:dyDescent="0.2">
      <c r="A157" s="1">
        <v>45166</v>
      </c>
      <c r="B157" s="1" t="s">
        <v>410</v>
      </c>
      <c r="C157" s="10">
        <v>500</v>
      </c>
      <c r="D157">
        <v>2.1303000000000001</v>
      </c>
    </row>
    <row r="158" spans="1:4" x14ac:dyDescent="0.2">
      <c r="A158" s="1">
        <v>45156</v>
      </c>
      <c r="B158" s="1" t="s">
        <v>409</v>
      </c>
      <c r="C158" s="10">
        <v>500</v>
      </c>
      <c r="D158">
        <v>2.0577000000000001</v>
      </c>
    </row>
    <row r="159" spans="1:4" x14ac:dyDescent="0.2">
      <c r="A159" s="1">
        <v>45156</v>
      </c>
      <c r="B159" s="1" t="s">
        <v>409</v>
      </c>
      <c r="C159" s="10">
        <v>500</v>
      </c>
      <c r="D159">
        <v>2.052</v>
      </c>
    </row>
    <row r="160" spans="1:4" x14ac:dyDescent="0.2">
      <c r="A160" s="1">
        <v>45156</v>
      </c>
      <c r="B160" s="1" t="s">
        <v>409</v>
      </c>
      <c r="C160" s="10">
        <v>500</v>
      </c>
      <c r="D160">
        <v>2.0369000000000002</v>
      </c>
    </row>
    <row r="161" spans="1:4" x14ac:dyDescent="0.2">
      <c r="A161" s="1">
        <v>45156</v>
      </c>
      <c r="B161" s="1" t="s">
        <v>409</v>
      </c>
      <c r="C161" s="10">
        <v>500</v>
      </c>
      <c r="D161">
        <v>2.0756999999999999</v>
      </c>
    </row>
    <row r="162" spans="1:4" x14ac:dyDescent="0.2">
      <c r="A162" s="1">
        <v>45168</v>
      </c>
      <c r="B162" s="1" t="s">
        <v>407</v>
      </c>
      <c r="C162" s="10">
        <v>1000</v>
      </c>
      <c r="D162">
        <v>2.7107999999999999</v>
      </c>
    </row>
    <row r="163" spans="1:4" x14ac:dyDescent="0.2">
      <c r="A163" s="1">
        <v>45168</v>
      </c>
      <c r="B163" s="1" t="s">
        <v>407</v>
      </c>
      <c r="C163" s="10">
        <v>1000</v>
      </c>
      <c r="D163">
        <v>2.7330999999999999</v>
      </c>
    </row>
    <row r="164" spans="1:4" x14ac:dyDescent="0.2">
      <c r="A164" s="1">
        <v>45168</v>
      </c>
      <c r="B164" s="1" t="s">
        <v>407</v>
      </c>
      <c r="C164" s="10">
        <v>1000</v>
      </c>
      <c r="D164">
        <v>2.6958000000000002</v>
      </c>
    </row>
    <row r="165" spans="1:4" x14ac:dyDescent="0.2">
      <c r="A165" s="1">
        <v>45168</v>
      </c>
      <c r="B165" s="1" t="s">
        <v>407</v>
      </c>
      <c r="C165" s="10">
        <v>1000</v>
      </c>
      <c r="D165">
        <v>2.7391999999999999</v>
      </c>
    </row>
    <row r="166" spans="1:4" x14ac:dyDescent="0.2">
      <c r="A166" s="1">
        <v>45168</v>
      </c>
      <c r="B166" s="1" t="s">
        <v>408</v>
      </c>
      <c r="C166" s="10">
        <v>1000</v>
      </c>
      <c r="D166">
        <v>2.74</v>
      </c>
    </row>
    <row r="167" spans="1:4" x14ac:dyDescent="0.2">
      <c r="A167" s="1">
        <v>45168</v>
      </c>
      <c r="B167" s="1" t="s">
        <v>408</v>
      </c>
      <c r="C167" s="10">
        <v>1000</v>
      </c>
      <c r="D167">
        <v>2.7299000000000002</v>
      </c>
    </row>
    <row r="168" spans="1:4" x14ac:dyDescent="0.2">
      <c r="A168" s="1">
        <v>45168</v>
      </c>
      <c r="B168" s="1" t="s">
        <v>408</v>
      </c>
      <c r="C168" s="10">
        <v>1000</v>
      </c>
      <c r="D168">
        <v>2.7473999999999998</v>
      </c>
    </row>
    <row r="169" spans="1:4" x14ac:dyDescent="0.2">
      <c r="A169" s="1">
        <v>45168</v>
      </c>
      <c r="B169" s="1" t="s">
        <v>408</v>
      </c>
      <c r="C169" s="10">
        <v>1000</v>
      </c>
      <c r="D169">
        <v>2.7039</v>
      </c>
    </row>
    <row r="170" spans="1:4" x14ac:dyDescent="0.2">
      <c r="A170" s="1">
        <v>45166</v>
      </c>
      <c r="B170" s="1" t="s">
        <v>409</v>
      </c>
      <c r="C170" s="10">
        <v>1000</v>
      </c>
      <c r="D170">
        <v>2.7789999999999999</v>
      </c>
    </row>
    <row r="171" spans="1:4" x14ac:dyDescent="0.2">
      <c r="A171" s="1">
        <v>45166</v>
      </c>
      <c r="B171" s="1" t="s">
        <v>409</v>
      </c>
      <c r="C171" s="10">
        <v>1000</v>
      </c>
      <c r="D171">
        <v>2.7789999999999999</v>
      </c>
    </row>
    <row r="172" spans="1:4" x14ac:dyDescent="0.2">
      <c r="A172" s="1">
        <v>45166</v>
      </c>
      <c r="B172" s="1" t="s">
        <v>409</v>
      </c>
      <c r="C172" s="10">
        <v>1000</v>
      </c>
      <c r="D172">
        <v>2.8087</v>
      </c>
    </row>
    <row r="173" spans="1:4" x14ac:dyDescent="0.2">
      <c r="A173" s="1">
        <v>45166</v>
      </c>
      <c r="B173" s="1" t="s">
        <v>409</v>
      </c>
      <c r="C173" s="10">
        <v>1000</v>
      </c>
      <c r="D173">
        <v>2.8130999999999999</v>
      </c>
    </row>
    <row r="174" spans="1:4" x14ac:dyDescent="0.2">
      <c r="A174" s="1">
        <v>45166</v>
      </c>
      <c r="B174" s="1" t="s">
        <v>410</v>
      </c>
      <c r="C174" s="10">
        <v>1000</v>
      </c>
      <c r="D174">
        <v>2.8498999999999999</v>
      </c>
    </row>
    <row r="175" spans="1:4" x14ac:dyDescent="0.2">
      <c r="A175" s="1">
        <v>45166</v>
      </c>
      <c r="B175" s="1" t="s">
        <v>410</v>
      </c>
      <c r="C175" s="10">
        <v>1000</v>
      </c>
      <c r="D175">
        <v>2.8622999999999998</v>
      </c>
    </row>
    <row r="176" spans="1:4" x14ac:dyDescent="0.2">
      <c r="A176" s="1">
        <v>45166</v>
      </c>
      <c r="B176" s="1" t="s">
        <v>410</v>
      </c>
      <c r="C176" s="10">
        <v>1000</v>
      </c>
      <c r="D176">
        <v>2.8367</v>
      </c>
    </row>
    <row r="177" spans="1:4" x14ac:dyDescent="0.2">
      <c r="A177" s="1">
        <v>45166</v>
      </c>
      <c r="B177" s="1" t="s">
        <v>410</v>
      </c>
      <c r="C177" s="10">
        <v>1000</v>
      </c>
      <c r="D177">
        <v>2.8144</v>
      </c>
    </row>
    <row r="178" spans="1:4" x14ac:dyDescent="0.2">
      <c r="A178" s="1">
        <v>45156</v>
      </c>
      <c r="B178" s="1" t="s">
        <v>409</v>
      </c>
      <c r="C178" s="10">
        <v>1000</v>
      </c>
      <c r="D178">
        <v>2.7989999999999999</v>
      </c>
    </row>
    <row r="179" spans="1:4" x14ac:dyDescent="0.2">
      <c r="A179" s="1">
        <v>45156</v>
      </c>
      <c r="B179" s="1" t="s">
        <v>409</v>
      </c>
      <c r="C179" s="10">
        <v>1000</v>
      </c>
      <c r="D179">
        <v>2.8347000000000002</v>
      </c>
    </row>
    <row r="180" spans="1:4" x14ac:dyDescent="0.2">
      <c r="A180" s="1">
        <v>45156</v>
      </c>
      <c r="B180" s="1" t="s">
        <v>409</v>
      </c>
      <c r="C180" s="10">
        <v>1000</v>
      </c>
      <c r="D180">
        <v>2.8294000000000001</v>
      </c>
    </row>
    <row r="181" spans="1:4" x14ac:dyDescent="0.2">
      <c r="A181" s="1">
        <v>45156</v>
      </c>
      <c r="B181" s="1" t="s">
        <v>409</v>
      </c>
      <c r="C181" s="10">
        <v>1000</v>
      </c>
      <c r="D181">
        <v>2.8483999999999998</v>
      </c>
    </row>
  </sheetData>
  <sortState xmlns:xlrd2="http://schemas.microsoft.com/office/spreadsheetml/2017/richdata2" ref="A2:D181">
    <sortCondition ref="C2:C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tradeoff_data</vt:lpstr>
      <vt:lpstr>immune_data</vt:lpstr>
      <vt:lpstr>Photo Thresholds</vt:lpstr>
      <vt:lpstr>Adult Notes</vt:lpstr>
      <vt:lpstr>Immune Notes</vt:lpstr>
      <vt:lpstr>Melanin 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2023-06-16T22:25:29Z</dcterms:created>
  <dcterms:modified xsi:type="dcterms:W3CDTF">2023-10-16T14:37:31Z</dcterms:modified>
</cp:coreProperties>
</file>